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 - SO02" sheetId="2" r:id="rId2"/>
    <sheet name="21 - VYTÁPĚNÍ" sheetId="3" r:id="rId3"/>
    <sheet name="22 - VZDUCHOTECHNIKA" sheetId="4" r:id="rId4"/>
    <sheet name="23 - ZDRAVOTNĚ TECHNICKÉ ..." sheetId="5" r:id="rId5"/>
    <sheet name="24 - PLYNOVÁ ZAŘÍZENÍ" sheetId="6" r:id="rId6"/>
    <sheet name="25 - Elektro" sheetId="7" r:id="rId7"/>
    <sheet name="26 - Vybavení dle návrhu ..." sheetId="8" r:id="rId8"/>
    <sheet name="3 - S004 - Opěrná stěna" sheetId="9" r:id="rId9"/>
    <sheet name="4 - Dopravní řešení" sheetId="10" r:id="rId10"/>
    <sheet name="51 - SO05" sheetId="11" r:id="rId11"/>
    <sheet name="52 - SO06" sheetId="12" r:id="rId12"/>
    <sheet name="53 - SO07" sheetId="13" r:id="rId13"/>
    <sheet name="54 - SO08-9" sheetId="14" r:id="rId14"/>
    <sheet name="56 - SO11" sheetId="15" r:id="rId15"/>
    <sheet name="58 - SO13" sheetId="16" r:id="rId16"/>
    <sheet name="59 - SO14" sheetId="17" r:id="rId17"/>
    <sheet name="6 - Zpevněné plochy a ven..." sheetId="18" r:id="rId18"/>
    <sheet name="9 - VRN" sheetId="19" r:id="rId19"/>
    <sheet name="Seznam figur" sheetId="20" r:id="rId20"/>
    <sheet name="Pokyny pro vyplnění" sheetId="21" r:id="rId21"/>
  </sheets>
  <definedNames>
    <definedName name="_xlnm.Print_Area" localSheetId="0">'Rekapitulace stavby'!$D$4:$AO$36,'Rekapitulace stavby'!$C$42:$AQ$74</definedName>
    <definedName name="_xlnm.Print_Titles" localSheetId="0">'Rekapitulace stavby'!$52:$52</definedName>
    <definedName name="_xlnm._FilterDatabase" localSheetId="1" hidden="1">'2 - SO02'!$C$156:$K$1960</definedName>
    <definedName name="_xlnm.Print_Area" localSheetId="1">'2 - SO02'!$C$4:$J$39,'2 - SO02'!$C$45:$J$138,'2 - SO02'!$C$144:$K$1960</definedName>
    <definedName name="_xlnm.Print_Titles" localSheetId="1">'2 - SO02'!$156:$156</definedName>
    <definedName name="_xlnm._FilterDatabase" localSheetId="2" hidden="1">'21 - VYTÁPĚNÍ'!$C$92:$K$229</definedName>
    <definedName name="_xlnm.Print_Area" localSheetId="2">'21 - VYTÁPĚNÍ'!$C$4:$J$41,'21 - VYTÁPĚNÍ'!$C$47:$J$72,'21 - VYTÁPĚNÍ'!$C$78:$K$229</definedName>
    <definedName name="_xlnm.Print_Titles" localSheetId="2">'21 - VYTÁPĚNÍ'!$92:$92</definedName>
    <definedName name="_xlnm._FilterDatabase" localSheetId="3" hidden="1">'22 - VZDUCHOTECHNIKA'!$C$89:$K$191</definedName>
    <definedName name="_xlnm.Print_Area" localSheetId="3">'22 - VZDUCHOTECHNIKA'!$C$4:$J$41,'22 - VZDUCHOTECHNIKA'!$C$47:$J$69,'22 - VZDUCHOTECHNIKA'!$C$75:$K$191</definedName>
    <definedName name="_xlnm.Print_Titles" localSheetId="3">'22 - VZDUCHOTECHNIKA'!$89:$89</definedName>
    <definedName name="_xlnm._FilterDatabase" localSheetId="4" hidden="1">'23 - ZDRAVOTNĚ TECHNICKÉ ...'!$C$95:$K$548</definedName>
    <definedName name="_xlnm.Print_Area" localSheetId="4">'23 - ZDRAVOTNĚ TECHNICKÉ ...'!$C$4:$J$41,'23 - ZDRAVOTNĚ TECHNICKÉ ...'!$C$47:$J$75,'23 - ZDRAVOTNĚ TECHNICKÉ ...'!$C$81:$K$548</definedName>
    <definedName name="_xlnm.Print_Titles" localSheetId="4">'23 - ZDRAVOTNĚ TECHNICKÉ ...'!$95:$95</definedName>
    <definedName name="_xlnm._FilterDatabase" localSheetId="5" hidden="1">'24 - PLYNOVÁ ZAŘÍZENÍ'!$C$87:$K$144</definedName>
    <definedName name="_xlnm.Print_Area" localSheetId="5">'24 - PLYNOVÁ ZAŘÍZENÍ'!$C$4:$J$41,'24 - PLYNOVÁ ZAŘÍZENÍ'!$C$47:$J$67,'24 - PLYNOVÁ ZAŘÍZENÍ'!$C$73:$K$144</definedName>
    <definedName name="_xlnm.Print_Titles" localSheetId="5">'24 - PLYNOVÁ ZAŘÍZENÍ'!$87:$87</definedName>
    <definedName name="_xlnm._FilterDatabase" localSheetId="6" hidden="1">'25 - Elektro'!$C$105:$K$388</definedName>
    <definedName name="_xlnm.Print_Area" localSheetId="6">'25 - Elektro'!$C$4:$J$41,'25 - Elektro'!$C$47:$J$85,'25 - Elektro'!$C$91:$K$388</definedName>
    <definedName name="_xlnm.Print_Titles" localSheetId="6">'25 - Elektro'!$105:$105</definedName>
    <definedName name="_xlnm._FilterDatabase" localSheetId="7" hidden="1">'26 - Vybavení dle návrhu ...'!$C$88:$K$135</definedName>
    <definedName name="_xlnm.Print_Area" localSheetId="7">'26 - Vybavení dle návrhu ...'!$C$4:$J$41,'26 - Vybavení dle návrhu ...'!$C$47:$J$68,'26 - Vybavení dle návrhu ...'!$C$74:$K$135</definedName>
    <definedName name="_xlnm.Print_Titles" localSheetId="7">'26 - Vybavení dle návrhu ...'!$88:$88</definedName>
    <definedName name="_xlnm._FilterDatabase" localSheetId="8" hidden="1">'3 - S004 - Opěrná stěna'!$C$95:$K$269</definedName>
    <definedName name="_xlnm.Print_Area" localSheetId="8">'3 - S004 - Opěrná stěna'!$C$4:$J$39,'3 - S004 - Opěrná stěna'!$C$45:$J$77,'3 - S004 - Opěrná stěna'!$C$83:$K$269</definedName>
    <definedName name="_xlnm.Print_Titles" localSheetId="8">'3 - S004 - Opěrná stěna'!$95:$95</definedName>
    <definedName name="_xlnm._FilterDatabase" localSheetId="9" hidden="1">'4 - Dopravní řešení'!$C$97:$K$355</definedName>
    <definedName name="_xlnm.Print_Area" localSheetId="9">'4 - Dopravní řešení'!$C$4:$J$39,'4 - Dopravní řešení'!$C$45:$J$79,'4 - Dopravní řešení'!$C$85:$K$355</definedName>
    <definedName name="_xlnm.Print_Titles" localSheetId="9">'4 - Dopravní řešení'!$97:$97</definedName>
    <definedName name="_xlnm._FilterDatabase" localSheetId="10" hidden="1">'51 - SO05'!$C$84:$K$154</definedName>
    <definedName name="_xlnm.Print_Area" localSheetId="10">'51 - SO05'!$C$4:$J$39,'51 - SO05'!$C$45:$J$66,'51 - SO05'!$C$72:$K$154</definedName>
    <definedName name="_xlnm.Print_Titles" localSheetId="10">'51 - SO05'!$84:$84</definedName>
    <definedName name="_xlnm._FilterDatabase" localSheetId="11" hidden="1">'52 - SO06'!$C$82:$K$133</definedName>
    <definedName name="_xlnm.Print_Area" localSheetId="11">'52 - SO06'!$C$4:$J$39,'52 - SO06'!$C$45:$J$64,'52 - SO06'!$C$70:$K$133</definedName>
    <definedName name="_xlnm.Print_Titles" localSheetId="11">'52 - SO06'!$82:$82</definedName>
    <definedName name="_xlnm._FilterDatabase" localSheetId="12" hidden="1">'53 - SO07'!$C$82:$K$124</definedName>
    <definedName name="_xlnm.Print_Area" localSheetId="12">'53 - SO07'!$C$4:$J$39,'53 - SO07'!$C$45:$J$64,'53 - SO07'!$C$70:$K$124</definedName>
    <definedName name="_xlnm.Print_Titles" localSheetId="12">'53 - SO07'!$82:$82</definedName>
    <definedName name="_xlnm._FilterDatabase" localSheetId="13" hidden="1">'54 - SO08-9'!$C$82:$K$139</definedName>
    <definedName name="_xlnm.Print_Area" localSheetId="13">'54 - SO08-9'!$C$4:$J$39,'54 - SO08-9'!$C$45:$J$64,'54 - SO08-9'!$C$70:$K$139</definedName>
    <definedName name="_xlnm.Print_Titles" localSheetId="13">'54 - SO08-9'!$82:$82</definedName>
    <definedName name="_xlnm._FilterDatabase" localSheetId="14" hidden="1">'56 - SO11'!$C$82:$K$133</definedName>
    <definedName name="_xlnm.Print_Area" localSheetId="14">'56 - SO11'!$C$4:$J$39,'56 - SO11'!$C$45:$J$64,'56 - SO11'!$C$70:$K$133</definedName>
    <definedName name="_xlnm.Print_Titles" localSheetId="14">'56 - SO11'!$82:$82</definedName>
    <definedName name="_xlnm._FilterDatabase" localSheetId="15" hidden="1">'58 - SO13'!$C$79:$K$95</definedName>
    <definedName name="_xlnm.Print_Area" localSheetId="15">'58 - SO13'!$C$4:$J$39,'58 - SO13'!$C$45:$J$61,'58 - SO13'!$C$67:$K$95</definedName>
    <definedName name="_xlnm.Print_Titles" localSheetId="15">'58 - SO13'!$79:$79</definedName>
    <definedName name="_xlnm._FilterDatabase" localSheetId="16" hidden="1">'59 - SO14'!$C$84:$K$145</definedName>
    <definedName name="_xlnm.Print_Area" localSheetId="16">'59 - SO14'!$C$4:$J$39,'59 - SO14'!$C$45:$J$66,'59 - SO14'!$C$72:$K$145</definedName>
    <definedName name="_xlnm.Print_Titles" localSheetId="16">'59 - SO14'!$84:$84</definedName>
    <definedName name="_xlnm._FilterDatabase" localSheetId="17" hidden="1">'6 - Zpevněné plochy a ven...'!$C$92:$K$311</definedName>
    <definedName name="_xlnm.Print_Area" localSheetId="17">'6 - Zpevněné plochy a ven...'!$C$4:$J$39,'6 - Zpevněné plochy a ven...'!$C$45:$J$74,'6 - Zpevněné plochy a ven...'!$C$80:$K$311</definedName>
    <definedName name="_xlnm.Print_Titles" localSheetId="17">'6 - Zpevněné plochy a ven...'!$92:$92</definedName>
    <definedName name="_xlnm._FilterDatabase" localSheetId="18" hidden="1">'9 - VRN'!$C$85:$K$128</definedName>
    <definedName name="_xlnm.Print_Area" localSheetId="18">'9 - VRN'!$C$4:$J$39,'9 - VRN'!$C$45:$J$67,'9 - VRN'!$C$73:$K$128</definedName>
    <definedName name="_xlnm.Print_Titles" localSheetId="18">'9 - VRN'!$85:$85</definedName>
    <definedName name="_xlnm.Print_Area" localSheetId="19">'Seznam figur'!$C$4:$G$1212</definedName>
    <definedName name="_xlnm.Print_Titles" localSheetId="19">'Seznam figur'!$9:$9</definedName>
    <definedName name="_xlnm.Print_Area" localSheetId="2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0" l="1" r="D7"/>
  <c i="19" r="J37"/>
  <c r="J36"/>
  <c i="1" r="AY73"/>
  <c i="19" r="J35"/>
  <c i="1" r="AX73"/>
  <c i="19"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89"/>
  <c r="BH89"/>
  <c r="BG89"/>
  <c r="BF89"/>
  <c r="T89"/>
  <c r="R89"/>
  <c r="P89"/>
  <c r="F80"/>
  <c r="E78"/>
  <c r="F52"/>
  <c r="E50"/>
  <c r="J24"/>
  <c r="E24"/>
  <c r="J83"/>
  <c r="J23"/>
  <c r="J21"/>
  <c r="E21"/>
  <c r="J82"/>
  <c r="J20"/>
  <c r="J18"/>
  <c r="E18"/>
  <c r="F83"/>
  <c r="J17"/>
  <c r="J15"/>
  <c r="E15"/>
  <c r="F54"/>
  <c r="J14"/>
  <c r="J12"/>
  <c r="J80"/>
  <c r="E7"/>
  <c r="E76"/>
  <c i="18" r="J37"/>
  <c r="J36"/>
  <c i="1" r="AY72"/>
  <c i="18" r="J35"/>
  <c i="1" r="AX72"/>
  <c i="18" r="BI310"/>
  <c r="BH310"/>
  <c r="BG310"/>
  <c r="BF310"/>
  <c r="T310"/>
  <c r="T309"/>
  <c r="R310"/>
  <c r="R309"/>
  <c r="P310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1"/>
  <c r="BH281"/>
  <c r="BG281"/>
  <c r="BF281"/>
  <c r="T281"/>
  <c r="R281"/>
  <c r="P281"/>
  <c r="BI279"/>
  <c r="BH279"/>
  <c r="BG279"/>
  <c r="BF279"/>
  <c r="T279"/>
  <c r="R279"/>
  <c r="P279"/>
  <c r="BI274"/>
  <c r="BH274"/>
  <c r="BG274"/>
  <c r="BF274"/>
  <c r="T274"/>
  <c r="R274"/>
  <c r="P274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29"/>
  <c r="BH229"/>
  <c r="BG229"/>
  <c r="BF229"/>
  <c r="T229"/>
  <c r="R229"/>
  <c r="P229"/>
  <c r="BI226"/>
  <c r="BH226"/>
  <c r="BG226"/>
  <c r="BF226"/>
  <c r="T226"/>
  <c r="R226"/>
  <c r="P226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5"/>
  <c r="BH115"/>
  <c r="BG115"/>
  <c r="BF115"/>
  <c r="T115"/>
  <c r="T114"/>
  <c r="R115"/>
  <c r="R114"/>
  <c r="P115"/>
  <c r="P114"/>
  <c r="BI112"/>
  <c r="BH112"/>
  <c r="BG112"/>
  <c r="BF112"/>
  <c r="T112"/>
  <c r="R112"/>
  <c r="P112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F87"/>
  <c r="E85"/>
  <c r="F52"/>
  <c r="E50"/>
  <c r="J24"/>
  <c r="E24"/>
  <c r="J55"/>
  <c r="J23"/>
  <c r="J21"/>
  <c r="E21"/>
  <c r="J54"/>
  <c r="J20"/>
  <c r="J18"/>
  <c r="E18"/>
  <c r="F55"/>
  <c r="J17"/>
  <c r="J15"/>
  <c r="E15"/>
  <c r="F89"/>
  <c r="J14"/>
  <c r="J12"/>
  <c r="J52"/>
  <c r="E7"/>
  <c r="E48"/>
  <c i="17" r="J37"/>
  <c r="J36"/>
  <c i="1" r="AY71"/>
  <c i="17" r="J35"/>
  <c i="1" r="AX71"/>
  <c i="17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J82"/>
  <c r="J81"/>
  <c r="F79"/>
  <c r="E77"/>
  <c r="J55"/>
  <c r="J54"/>
  <c r="F52"/>
  <c r="E50"/>
  <c r="J18"/>
  <c r="E18"/>
  <c r="F82"/>
  <c r="J17"/>
  <c r="J15"/>
  <c r="E15"/>
  <c r="F54"/>
  <c r="J14"/>
  <c r="J12"/>
  <c r="J79"/>
  <c r="E7"/>
  <c r="E75"/>
  <c i="16" r="J37"/>
  <c r="J36"/>
  <c i="1" r="AY70"/>
  <c i="16" r="J35"/>
  <c i="1" r="AX70"/>
  <c i="16"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7"/>
  <c r="J76"/>
  <c r="F74"/>
  <c r="E72"/>
  <c r="J55"/>
  <c r="J54"/>
  <c r="F52"/>
  <c r="E50"/>
  <c r="J18"/>
  <c r="E18"/>
  <c r="F55"/>
  <c r="J17"/>
  <c r="J15"/>
  <c r="E15"/>
  <c r="F54"/>
  <c r="J14"/>
  <c r="J12"/>
  <c r="J52"/>
  <c r="E7"/>
  <c r="E70"/>
  <c i="15" r="J37"/>
  <c r="J36"/>
  <c i="1" r="AY69"/>
  <c i="15" r="J35"/>
  <c i="1" r="AX69"/>
  <c i="15"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55"/>
  <c r="J17"/>
  <c r="J15"/>
  <c r="E15"/>
  <c r="F79"/>
  <c r="J14"/>
  <c r="J12"/>
  <c r="J52"/>
  <c r="E7"/>
  <c r="E73"/>
  <c i="14" r="J37"/>
  <c r="J36"/>
  <c i="1" r="AY68"/>
  <c i="14" r="J35"/>
  <c i="1" r="AX68"/>
  <c i="14"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80"/>
  <c r="J17"/>
  <c r="J15"/>
  <c r="E15"/>
  <c r="F79"/>
  <c r="J14"/>
  <c r="J12"/>
  <c r="J52"/>
  <c r="E7"/>
  <c r="E48"/>
  <c i="13" r="J37"/>
  <c r="J36"/>
  <c i="1" r="AY67"/>
  <c i="13" r="J35"/>
  <c i="1" r="AX67"/>
  <c i="13"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80"/>
  <c r="J17"/>
  <c r="J15"/>
  <c r="E15"/>
  <c r="F79"/>
  <c r="J14"/>
  <c r="J12"/>
  <c r="J77"/>
  <c r="E7"/>
  <c r="E73"/>
  <c i="12" r="J37"/>
  <c r="J36"/>
  <c i="1" r="AY66"/>
  <c i="12" r="J35"/>
  <c i="1" r="AX66"/>
  <c i="12"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55"/>
  <c r="J17"/>
  <c r="J15"/>
  <c r="E15"/>
  <c r="F54"/>
  <c r="J14"/>
  <c r="J12"/>
  <c r="J77"/>
  <c r="E7"/>
  <c r="E73"/>
  <c i="11" r="J37"/>
  <c r="J36"/>
  <c i="1" r="AY65"/>
  <c i="11" r="J35"/>
  <c i="1" r="AX65"/>
  <c i="11"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6"/>
  <c r="BH116"/>
  <c r="BG116"/>
  <c r="BF116"/>
  <c r="T116"/>
  <c r="T115"/>
  <c r="R116"/>
  <c r="R115"/>
  <c r="P116"/>
  <c r="P115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2"/>
  <c r="J81"/>
  <c r="F79"/>
  <c r="E77"/>
  <c r="J55"/>
  <c r="J54"/>
  <c r="F52"/>
  <c r="E50"/>
  <c r="J18"/>
  <c r="E18"/>
  <c r="F82"/>
  <c r="J17"/>
  <c r="J15"/>
  <c r="E15"/>
  <c r="F54"/>
  <c r="J14"/>
  <c r="J12"/>
  <c r="J79"/>
  <c r="E7"/>
  <c r="E75"/>
  <c i="10" r="J37"/>
  <c r="J36"/>
  <c i="1" r="AY64"/>
  <c i="10" r="J35"/>
  <c i="1" r="AX64"/>
  <c i="10"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3"/>
  <c r="BH333"/>
  <c r="BG333"/>
  <c r="BF333"/>
  <c r="T333"/>
  <c r="T332"/>
  <c r="R333"/>
  <c r="R332"/>
  <c r="P333"/>
  <c r="P332"/>
  <c r="BI329"/>
  <c r="BH329"/>
  <c r="BG329"/>
  <c r="BF329"/>
  <c r="T329"/>
  <c r="R329"/>
  <c r="P329"/>
  <c r="BI325"/>
  <c r="BH325"/>
  <c r="BG325"/>
  <c r="BF325"/>
  <c r="T325"/>
  <c r="R325"/>
  <c r="P325"/>
  <c r="BI322"/>
  <c r="BH322"/>
  <c r="BG322"/>
  <c r="BF322"/>
  <c r="T322"/>
  <c r="R322"/>
  <c r="P322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4"/>
  <c r="BH304"/>
  <c r="BG304"/>
  <c r="BF304"/>
  <c r="T304"/>
  <c r="R304"/>
  <c r="P304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83"/>
  <c r="BH283"/>
  <c r="BG283"/>
  <c r="BF283"/>
  <c r="T283"/>
  <c r="R283"/>
  <c r="P283"/>
  <c r="BI280"/>
  <c r="BH280"/>
  <c r="BG280"/>
  <c r="BF280"/>
  <c r="T280"/>
  <c r="R280"/>
  <c r="P280"/>
  <c r="BI279"/>
  <c r="BH279"/>
  <c r="BG279"/>
  <c r="BF279"/>
  <c r="T279"/>
  <c r="R279"/>
  <c r="P279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0"/>
  <c r="BH190"/>
  <c r="BG190"/>
  <c r="BF190"/>
  <c r="T190"/>
  <c r="R190"/>
  <c r="P190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5"/>
  <c r="BH135"/>
  <c r="BG135"/>
  <c r="BF135"/>
  <c r="T135"/>
  <c r="R135"/>
  <c r="P135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F92"/>
  <c r="E90"/>
  <c r="F52"/>
  <c r="E50"/>
  <c r="J24"/>
  <c r="E24"/>
  <c r="J55"/>
  <c r="J23"/>
  <c r="J21"/>
  <c r="E21"/>
  <c r="J94"/>
  <c r="J20"/>
  <c r="J18"/>
  <c r="E18"/>
  <c r="F55"/>
  <c r="J17"/>
  <c r="J15"/>
  <c r="E15"/>
  <c r="F94"/>
  <c r="J14"/>
  <c r="J12"/>
  <c r="J52"/>
  <c r="E7"/>
  <c r="E88"/>
  <c i="9" r="J37"/>
  <c r="J36"/>
  <c i="1" r="AY63"/>
  <c i="9" r="J35"/>
  <c i="1" r="AX63"/>
  <c i="9" r="BI268"/>
  <c r="BH268"/>
  <c r="BG268"/>
  <c r="BF268"/>
  <c r="T268"/>
  <c r="R268"/>
  <c r="P268"/>
  <c r="BI267"/>
  <c r="BH267"/>
  <c r="BG267"/>
  <c r="BF267"/>
  <c r="T267"/>
  <c r="R267"/>
  <c r="P267"/>
  <c r="BI264"/>
  <c r="BH264"/>
  <c r="BG264"/>
  <c r="BF264"/>
  <c r="T264"/>
  <c r="R264"/>
  <c r="P264"/>
  <c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0"/>
  <c r="BH220"/>
  <c r="BG220"/>
  <c r="BF220"/>
  <c r="T220"/>
  <c r="R220"/>
  <c r="P220"/>
  <c r="BI218"/>
  <c r="BH218"/>
  <c r="BG218"/>
  <c r="BF218"/>
  <c r="T218"/>
  <c r="T217"/>
  <c r="R218"/>
  <c r="R217"/>
  <c r="P218"/>
  <c r="P217"/>
  <c r="BI213"/>
  <c r="BH213"/>
  <c r="BG213"/>
  <c r="BF213"/>
  <c r="T213"/>
  <c r="R213"/>
  <c r="P213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86"/>
  <c r="BH186"/>
  <c r="BG186"/>
  <c r="BF186"/>
  <c r="T186"/>
  <c r="R186"/>
  <c r="P186"/>
  <c r="BI182"/>
  <c r="BH182"/>
  <c r="BG182"/>
  <c r="BF182"/>
  <c r="T182"/>
  <c r="R182"/>
  <c r="P182"/>
  <c r="BI180"/>
  <c r="BH180"/>
  <c r="BG180"/>
  <c r="BF180"/>
  <c r="T180"/>
  <c r="R180"/>
  <c r="P180"/>
  <c r="BI173"/>
  <c r="BH173"/>
  <c r="BG173"/>
  <c r="BF173"/>
  <c r="T173"/>
  <c r="R173"/>
  <c r="P173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5"/>
  <c r="BH155"/>
  <c r="BG155"/>
  <c r="BF155"/>
  <c r="T155"/>
  <c r="R155"/>
  <c r="P155"/>
  <c r="BI152"/>
  <c r="BH152"/>
  <c r="BG152"/>
  <c r="BF152"/>
  <c r="T152"/>
  <c r="R152"/>
  <c r="P152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29"/>
  <c r="BH129"/>
  <c r="BG129"/>
  <c r="BF129"/>
  <c r="T129"/>
  <c r="R129"/>
  <c r="P129"/>
  <c r="BI124"/>
  <c r="BH124"/>
  <c r="BG124"/>
  <c r="BF124"/>
  <c r="T124"/>
  <c r="R124"/>
  <c r="P124"/>
  <c r="BI121"/>
  <c r="BH121"/>
  <c r="BG121"/>
  <c r="BF121"/>
  <c r="T121"/>
  <c r="R121"/>
  <c r="P121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F90"/>
  <c r="E88"/>
  <c r="F52"/>
  <c r="E50"/>
  <c r="J24"/>
  <c r="E24"/>
  <c r="J93"/>
  <c r="J23"/>
  <c r="J21"/>
  <c r="E21"/>
  <c r="J54"/>
  <c r="J20"/>
  <c r="J18"/>
  <c r="E18"/>
  <c r="F93"/>
  <c r="J17"/>
  <c r="J15"/>
  <c r="E15"/>
  <c r="F54"/>
  <c r="J14"/>
  <c r="J12"/>
  <c r="J90"/>
  <c r="E7"/>
  <c r="E48"/>
  <c i="8" r="J39"/>
  <c r="J38"/>
  <c i="1" r="AY62"/>
  <c i="8" r="J37"/>
  <c i="1" r="AX62"/>
  <c i="8"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T125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6"/>
  <c r="J85"/>
  <c r="F83"/>
  <c r="E81"/>
  <c r="J59"/>
  <c r="J58"/>
  <c r="F56"/>
  <c r="E54"/>
  <c r="J20"/>
  <c r="E20"/>
  <c r="F86"/>
  <c r="J19"/>
  <c r="J17"/>
  <c r="E17"/>
  <c r="F85"/>
  <c r="J16"/>
  <c r="J14"/>
  <c r="J56"/>
  <c r="E7"/>
  <c r="E50"/>
  <c i="7" r="J39"/>
  <c r="J38"/>
  <c i="1" r="AY61"/>
  <c i="7" r="J37"/>
  <c i="1" r="AX61"/>
  <c i="7"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T262"/>
  <c r="T261"/>
  <c r="R263"/>
  <c r="R262"/>
  <c r="R261"/>
  <c r="P263"/>
  <c r="P262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J103"/>
  <c r="J102"/>
  <c r="F100"/>
  <c r="E98"/>
  <c r="J59"/>
  <c r="J58"/>
  <c r="F56"/>
  <c r="E54"/>
  <c r="J20"/>
  <c r="E20"/>
  <c r="F103"/>
  <c r="J19"/>
  <c r="J17"/>
  <c r="E17"/>
  <c r="F58"/>
  <c r="J16"/>
  <c r="J14"/>
  <c r="J56"/>
  <c r="E7"/>
  <c r="E94"/>
  <c i="6" r="J39"/>
  <c r="J38"/>
  <c i="1" r="AY60"/>
  <c i="6" r="J37"/>
  <c i="1" r="AX60"/>
  <c i="6"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2"/>
  <c r="E80"/>
  <c r="J59"/>
  <c r="J58"/>
  <c r="F56"/>
  <c r="E54"/>
  <c r="J20"/>
  <c r="E20"/>
  <c r="F59"/>
  <c r="J19"/>
  <c r="J17"/>
  <c r="E17"/>
  <c r="F58"/>
  <c r="J16"/>
  <c r="J14"/>
  <c r="J56"/>
  <c r="E7"/>
  <c r="E76"/>
  <c i="5" r="J39"/>
  <c r="J38"/>
  <c i="1" r="AY59"/>
  <c i="5" r="J37"/>
  <c i="1" r="AX59"/>
  <c i="5" r="BI546"/>
  <c r="BH546"/>
  <c r="BG546"/>
  <c r="BF546"/>
  <c r="T546"/>
  <c r="T545"/>
  <c r="R546"/>
  <c r="R545"/>
  <c r="P546"/>
  <c r="P545"/>
  <c r="BI542"/>
  <c r="BH542"/>
  <c r="BG542"/>
  <c r="BF542"/>
  <c r="T542"/>
  <c r="T541"/>
  <c r="R542"/>
  <c r="R541"/>
  <c r="P542"/>
  <c r="P541"/>
  <c r="BI539"/>
  <c r="BH539"/>
  <c r="BG539"/>
  <c r="BF539"/>
  <c r="T539"/>
  <c r="R539"/>
  <c r="P539"/>
  <c r="BI537"/>
  <c r="BH537"/>
  <c r="BG537"/>
  <c r="BF537"/>
  <c r="T537"/>
  <c r="R537"/>
  <c r="P537"/>
  <c r="BI534"/>
  <c r="BH534"/>
  <c r="BG534"/>
  <c r="BF534"/>
  <c r="T534"/>
  <c r="R534"/>
  <c r="P534"/>
  <c r="BI531"/>
  <c r="BH531"/>
  <c r="BG531"/>
  <c r="BF531"/>
  <c r="T531"/>
  <c r="R531"/>
  <c r="P531"/>
  <c r="BI528"/>
  <c r="BH528"/>
  <c r="BG528"/>
  <c r="BF528"/>
  <c r="T528"/>
  <c r="R528"/>
  <c r="P528"/>
  <c r="BI525"/>
  <c r="BH525"/>
  <c r="BG525"/>
  <c r="BF525"/>
  <c r="T525"/>
  <c r="R525"/>
  <c r="P525"/>
  <c r="BI522"/>
  <c r="BH522"/>
  <c r="BG522"/>
  <c r="BF522"/>
  <c r="T522"/>
  <c r="R522"/>
  <c r="P522"/>
  <c r="BI519"/>
  <c r="BH519"/>
  <c r="BG519"/>
  <c r="BF519"/>
  <c r="T519"/>
  <c r="R519"/>
  <c r="P519"/>
  <c r="BI517"/>
  <c r="BH517"/>
  <c r="BG517"/>
  <c r="BF517"/>
  <c r="T517"/>
  <c r="R517"/>
  <c r="P517"/>
  <c r="BI515"/>
  <c r="BH515"/>
  <c r="BG515"/>
  <c r="BF515"/>
  <c r="T515"/>
  <c r="R515"/>
  <c r="P515"/>
  <c r="BI513"/>
  <c r="BH513"/>
  <c r="BG513"/>
  <c r="BF513"/>
  <c r="T513"/>
  <c r="R513"/>
  <c r="P513"/>
  <c r="BI511"/>
  <c r="BH511"/>
  <c r="BG511"/>
  <c r="BF511"/>
  <c r="T511"/>
  <c r="R511"/>
  <c r="P511"/>
  <c r="BI509"/>
  <c r="BH509"/>
  <c r="BG509"/>
  <c r="BF509"/>
  <c r="T509"/>
  <c r="R509"/>
  <c r="P509"/>
  <c r="BI507"/>
  <c r="BH507"/>
  <c r="BG507"/>
  <c r="BF507"/>
  <c r="T507"/>
  <c r="R507"/>
  <c r="P507"/>
  <c r="BI505"/>
  <c r="BH505"/>
  <c r="BG505"/>
  <c r="BF505"/>
  <c r="T505"/>
  <c r="R505"/>
  <c r="P505"/>
  <c r="BI503"/>
  <c r="BH503"/>
  <c r="BG503"/>
  <c r="BF503"/>
  <c r="T503"/>
  <c r="R503"/>
  <c r="P503"/>
  <c r="BI501"/>
  <c r="BH501"/>
  <c r="BG501"/>
  <c r="BF501"/>
  <c r="T501"/>
  <c r="R501"/>
  <c r="P501"/>
  <c r="BI499"/>
  <c r="BH499"/>
  <c r="BG499"/>
  <c r="BF499"/>
  <c r="T499"/>
  <c r="R499"/>
  <c r="P499"/>
  <c r="BI497"/>
  <c r="BH497"/>
  <c r="BG497"/>
  <c r="BF497"/>
  <c r="T497"/>
  <c r="R497"/>
  <c r="P497"/>
  <c r="BI495"/>
  <c r="BH495"/>
  <c r="BG495"/>
  <c r="BF495"/>
  <c r="T495"/>
  <c r="R495"/>
  <c r="P495"/>
  <c r="BI493"/>
  <c r="BH493"/>
  <c r="BG493"/>
  <c r="BF493"/>
  <c r="T493"/>
  <c r="R493"/>
  <c r="P493"/>
  <c r="BI491"/>
  <c r="BH491"/>
  <c r="BG491"/>
  <c r="BF491"/>
  <c r="T491"/>
  <c r="R491"/>
  <c r="P491"/>
  <c r="BI489"/>
  <c r="BH489"/>
  <c r="BG489"/>
  <c r="BF489"/>
  <c r="T489"/>
  <c r="R489"/>
  <c r="P489"/>
  <c r="BI487"/>
  <c r="BH487"/>
  <c r="BG487"/>
  <c r="BF487"/>
  <c r="T487"/>
  <c r="R487"/>
  <c r="P487"/>
  <c r="BI485"/>
  <c r="BH485"/>
  <c r="BG485"/>
  <c r="BF485"/>
  <c r="T485"/>
  <c r="R485"/>
  <c r="P485"/>
  <c r="BI483"/>
  <c r="BH483"/>
  <c r="BG483"/>
  <c r="BF483"/>
  <c r="T483"/>
  <c r="R483"/>
  <c r="P483"/>
  <c r="BI481"/>
  <c r="BH481"/>
  <c r="BG481"/>
  <c r="BF481"/>
  <c r="T481"/>
  <c r="R481"/>
  <c r="P481"/>
  <c r="BI479"/>
  <c r="BH479"/>
  <c r="BG479"/>
  <c r="BF479"/>
  <c r="T479"/>
  <c r="R479"/>
  <c r="P479"/>
  <c r="BI477"/>
  <c r="BH477"/>
  <c r="BG477"/>
  <c r="BF477"/>
  <c r="T477"/>
  <c r="R477"/>
  <c r="P477"/>
  <c r="BI475"/>
  <c r="BH475"/>
  <c r="BG475"/>
  <c r="BF475"/>
  <c r="T475"/>
  <c r="R475"/>
  <c r="P475"/>
  <c r="BI473"/>
  <c r="BH473"/>
  <c r="BG473"/>
  <c r="BF473"/>
  <c r="T473"/>
  <c r="R473"/>
  <c r="P473"/>
  <c r="BI471"/>
  <c r="BH471"/>
  <c r="BG471"/>
  <c r="BF471"/>
  <c r="T471"/>
  <c r="R471"/>
  <c r="P471"/>
  <c r="BI468"/>
  <c r="BH468"/>
  <c r="BG468"/>
  <c r="BF468"/>
  <c r="T468"/>
  <c r="R468"/>
  <c r="P468"/>
  <c r="BI465"/>
  <c r="BH465"/>
  <c r="BG465"/>
  <c r="BF465"/>
  <c r="T465"/>
  <c r="R465"/>
  <c r="P465"/>
  <c r="BI462"/>
  <c r="BH462"/>
  <c r="BG462"/>
  <c r="BF462"/>
  <c r="T462"/>
  <c r="R462"/>
  <c r="P462"/>
  <c r="BI459"/>
  <c r="BH459"/>
  <c r="BG459"/>
  <c r="BF459"/>
  <c r="T459"/>
  <c r="R459"/>
  <c r="P459"/>
  <c r="BI454"/>
  <c r="BH454"/>
  <c r="BG454"/>
  <c r="BF454"/>
  <c r="T454"/>
  <c r="R454"/>
  <c r="P454"/>
  <c r="BI451"/>
  <c r="BH451"/>
  <c r="BG451"/>
  <c r="BF451"/>
  <c r="T451"/>
  <c r="R451"/>
  <c r="P451"/>
  <c r="BI446"/>
  <c r="BH446"/>
  <c r="BG446"/>
  <c r="BF446"/>
  <c r="T446"/>
  <c r="R446"/>
  <c r="P446"/>
  <c r="BI437"/>
  <c r="BH437"/>
  <c r="BG437"/>
  <c r="BF437"/>
  <c r="T437"/>
  <c r="R437"/>
  <c r="P437"/>
  <c r="BI434"/>
  <c r="BH434"/>
  <c r="BG434"/>
  <c r="BF434"/>
  <c r="T434"/>
  <c r="R434"/>
  <c r="P434"/>
  <c r="BI431"/>
  <c r="BH431"/>
  <c r="BG431"/>
  <c r="BF431"/>
  <c r="T431"/>
  <c r="R431"/>
  <c r="P431"/>
  <c r="BI428"/>
  <c r="BH428"/>
  <c r="BG428"/>
  <c r="BF428"/>
  <c r="T428"/>
  <c r="R428"/>
  <c r="P428"/>
  <c r="BI425"/>
  <c r="BH425"/>
  <c r="BG425"/>
  <c r="BF425"/>
  <c r="T425"/>
  <c r="R425"/>
  <c r="P425"/>
  <c r="BI421"/>
  <c r="BH421"/>
  <c r="BG421"/>
  <c r="BF421"/>
  <c r="T421"/>
  <c r="T420"/>
  <c r="R421"/>
  <c r="R420"/>
  <c r="P421"/>
  <c r="P420"/>
  <c r="BI418"/>
  <c r="BH418"/>
  <c r="BG418"/>
  <c r="BF418"/>
  <c r="T418"/>
  <c r="R418"/>
  <c r="P418"/>
  <c r="BI416"/>
  <c r="BH416"/>
  <c r="BG416"/>
  <c r="BF416"/>
  <c r="T416"/>
  <c r="R416"/>
  <c r="P416"/>
  <c r="BI412"/>
  <c r="BH412"/>
  <c r="BG412"/>
  <c r="BF412"/>
  <c r="T412"/>
  <c r="R412"/>
  <c r="P412"/>
  <c r="BI408"/>
  <c r="BH408"/>
  <c r="BG408"/>
  <c r="BF408"/>
  <c r="T408"/>
  <c r="R408"/>
  <c r="P408"/>
  <c r="BI407"/>
  <c r="BH407"/>
  <c r="BG407"/>
  <c r="BF407"/>
  <c r="T407"/>
  <c r="R407"/>
  <c r="P407"/>
  <c r="BI404"/>
  <c r="BH404"/>
  <c r="BG404"/>
  <c r="BF404"/>
  <c r="T404"/>
  <c r="R404"/>
  <c r="P404"/>
  <c r="BI402"/>
  <c r="BH402"/>
  <c r="BG402"/>
  <c r="BF402"/>
  <c r="T402"/>
  <c r="R402"/>
  <c r="P402"/>
  <c r="BI400"/>
  <c r="BH400"/>
  <c r="BG400"/>
  <c r="BF400"/>
  <c r="T400"/>
  <c r="R400"/>
  <c r="P400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79"/>
  <c r="BH379"/>
  <c r="BG379"/>
  <c r="BF379"/>
  <c r="T379"/>
  <c r="R379"/>
  <c r="P379"/>
  <c r="BI376"/>
  <c r="BH376"/>
  <c r="BG376"/>
  <c r="BF376"/>
  <c r="T376"/>
  <c r="R376"/>
  <c r="P376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53"/>
  <c r="BH353"/>
  <c r="BG353"/>
  <c r="BF353"/>
  <c r="T353"/>
  <c r="R353"/>
  <c r="P353"/>
  <c r="BI350"/>
  <c r="BH350"/>
  <c r="BG350"/>
  <c r="BF350"/>
  <c r="T350"/>
  <c r="R350"/>
  <c r="P350"/>
  <c r="BI337"/>
  <c r="BH337"/>
  <c r="BG337"/>
  <c r="BF337"/>
  <c r="T337"/>
  <c r="R337"/>
  <c r="P337"/>
  <c r="BI323"/>
  <c r="BH323"/>
  <c r="BG323"/>
  <c r="BF323"/>
  <c r="T323"/>
  <c r="R323"/>
  <c r="P323"/>
  <c r="BI318"/>
  <c r="BH318"/>
  <c r="BG318"/>
  <c r="BF318"/>
  <c r="T318"/>
  <c r="R318"/>
  <c r="P318"/>
  <c r="BI312"/>
  <c r="BH312"/>
  <c r="BG312"/>
  <c r="BF312"/>
  <c r="T312"/>
  <c r="R312"/>
  <c r="P312"/>
  <c r="BI306"/>
  <c r="BH306"/>
  <c r="BG306"/>
  <c r="BF306"/>
  <c r="T306"/>
  <c r="R306"/>
  <c r="P306"/>
  <c r="BI300"/>
  <c r="BH300"/>
  <c r="BG300"/>
  <c r="BF300"/>
  <c r="T300"/>
  <c r="R300"/>
  <c r="P300"/>
  <c r="BI295"/>
  <c r="BH295"/>
  <c r="BG295"/>
  <c r="BF295"/>
  <c r="T295"/>
  <c r="R295"/>
  <c r="P295"/>
  <c r="BI288"/>
  <c r="BH288"/>
  <c r="BG288"/>
  <c r="BF288"/>
  <c r="T288"/>
  <c r="R288"/>
  <c r="P288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2"/>
  <c r="BH262"/>
  <c r="BG262"/>
  <c r="BF262"/>
  <c r="T262"/>
  <c r="R262"/>
  <c r="P262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2"/>
  <c r="BH242"/>
  <c r="BG242"/>
  <c r="BF242"/>
  <c r="T242"/>
  <c r="R242"/>
  <c r="P242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1"/>
  <c r="BH201"/>
  <c r="BG201"/>
  <c r="BF201"/>
  <c r="T201"/>
  <c r="R201"/>
  <c r="P201"/>
  <c r="BI198"/>
  <c r="BH198"/>
  <c r="BG198"/>
  <c r="BF198"/>
  <c r="T198"/>
  <c r="R198"/>
  <c r="P198"/>
  <c r="BI192"/>
  <c r="BH192"/>
  <c r="BG192"/>
  <c r="BF192"/>
  <c r="T192"/>
  <c r="R192"/>
  <c r="P192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J93"/>
  <c r="J92"/>
  <c r="F90"/>
  <c r="E88"/>
  <c r="J59"/>
  <c r="J58"/>
  <c r="F56"/>
  <c r="E54"/>
  <c r="J20"/>
  <c r="E20"/>
  <c r="F59"/>
  <c r="J19"/>
  <c r="J17"/>
  <c r="E17"/>
  <c r="F92"/>
  <c r="J16"/>
  <c r="J14"/>
  <c r="J90"/>
  <c r="E7"/>
  <c r="E84"/>
  <c i="4" r="J39"/>
  <c r="J38"/>
  <c i="1" r="AY58"/>
  <c i="4" r="J37"/>
  <c i="1" r="AX58"/>
  <c i="4" r="BI190"/>
  <c r="BH190"/>
  <c r="BG190"/>
  <c r="BF190"/>
  <c r="T190"/>
  <c r="R190"/>
  <c r="P190"/>
  <c r="BI185"/>
  <c r="BH185"/>
  <c r="BG185"/>
  <c r="BF185"/>
  <c r="T185"/>
  <c r="R185"/>
  <c r="P185"/>
  <c r="BI182"/>
  <c r="BH182"/>
  <c r="BG182"/>
  <c r="BF182"/>
  <c r="T182"/>
  <c r="R182"/>
  <c r="P182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59"/>
  <c r="J19"/>
  <c r="J17"/>
  <c r="E17"/>
  <c r="F58"/>
  <c r="J16"/>
  <c r="J14"/>
  <c r="J84"/>
  <c r="E7"/>
  <c r="E78"/>
  <c i="3" r="J39"/>
  <c r="J38"/>
  <c i="1" r="AY57"/>
  <c i="3" r="J37"/>
  <c i="1" r="AX57"/>
  <c i="3"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6"/>
  <c r="BH96"/>
  <c r="BG96"/>
  <c r="BF96"/>
  <c r="T96"/>
  <c r="R96"/>
  <c r="P96"/>
  <c r="J90"/>
  <c r="J89"/>
  <c r="F87"/>
  <c r="E85"/>
  <c r="J59"/>
  <c r="J58"/>
  <c r="F56"/>
  <c r="E54"/>
  <c r="J20"/>
  <c r="E20"/>
  <c r="F90"/>
  <c r="J19"/>
  <c r="J17"/>
  <c r="E17"/>
  <c r="F89"/>
  <c r="J16"/>
  <c r="J14"/>
  <c r="J87"/>
  <c r="E7"/>
  <c r="E50"/>
  <c i="2" r="J37"/>
  <c r="J36"/>
  <c i="1" r="AY56"/>
  <c i="2" r="J35"/>
  <c i="1" r="AX56"/>
  <c i="2" r="BI1959"/>
  <c r="BH1959"/>
  <c r="BG1959"/>
  <c r="BF1959"/>
  <c r="T1959"/>
  <c r="R1959"/>
  <c r="P1959"/>
  <c r="BI1957"/>
  <c r="BH1957"/>
  <c r="BG1957"/>
  <c r="BF1957"/>
  <c r="T1957"/>
  <c r="R1957"/>
  <c r="P1957"/>
  <c r="BI1955"/>
  <c r="BH1955"/>
  <c r="BG1955"/>
  <c r="BF1955"/>
  <c r="T1955"/>
  <c r="R1955"/>
  <c r="P1955"/>
  <c r="BI1952"/>
  <c r="BH1952"/>
  <c r="BG1952"/>
  <c r="BF1952"/>
  <c r="T1952"/>
  <c r="R1952"/>
  <c r="P1952"/>
  <c r="BI1951"/>
  <c r="BH1951"/>
  <c r="BG1951"/>
  <c r="BF1951"/>
  <c r="T1951"/>
  <c r="R1951"/>
  <c r="P1951"/>
  <c r="BI1947"/>
  <c r="BH1947"/>
  <c r="BG1947"/>
  <c r="BF1947"/>
  <c r="T1947"/>
  <c r="R1947"/>
  <c r="P1947"/>
  <c r="BI1946"/>
  <c r="BH1946"/>
  <c r="BG1946"/>
  <c r="BF1946"/>
  <c r="T1946"/>
  <c r="R1946"/>
  <c r="P1946"/>
  <c r="BI1942"/>
  <c r="BH1942"/>
  <c r="BG1942"/>
  <c r="BF1942"/>
  <c r="T1942"/>
  <c r="R1942"/>
  <c r="P1942"/>
  <c r="BI1941"/>
  <c r="BH1941"/>
  <c r="BG1941"/>
  <c r="BF1941"/>
  <c r="T1941"/>
  <c r="R1941"/>
  <c r="P1941"/>
  <c r="BI1937"/>
  <c r="BH1937"/>
  <c r="BG1937"/>
  <c r="BF1937"/>
  <c r="T1937"/>
  <c r="R1937"/>
  <c r="P1937"/>
  <c r="BI1934"/>
  <c r="BH1934"/>
  <c r="BG1934"/>
  <c r="BF1934"/>
  <c r="T1934"/>
  <c r="R1934"/>
  <c r="P1934"/>
  <c r="BI1928"/>
  <c r="BH1928"/>
  <c r="BG1928"/>
  <c r="BF1928"/>
  <c r="T1928"/>
  <c r="R1928"/>
  <c r="P1928"/>
  <c r="BI1926"/>
  <c r="BH1926"/>
  <c r="BG1926"/>
  <c r="BF1926"/>
  <c r="T1926"/>
  <c r="R1926"/>
  <c r="P1926"/>
  <c r="BI1914"/>
  <c r="BH1914"/>
  <c r="BG1914"/>
  <c r="BF1914"/>
  <c r="T1914"/>
  <c r="R1914"/>
  <c r="P1914"/>
  <c r="BI1912"/>
  <c r="BH1912"/>
  <c r="BG1912"/>
  <c r="BF1912"/>
  <c r="T1912"/>
  <c r="R1912"/>
  <c r="P1912"/>
  <c r="BI1909"/>
  <c r="BH1909"/>
  <c r="BG1909"/>
  <c r="BF1909"/>
  <c r="T1909"/>
  <c r="R1909"/>
  <c r="P1909"/>
  <c r="BI1902"/>
  <c r="BH1902"/>
  <c r="BG1902"/>
  <c r="BF1902"/>
  <c r="T1902"/>
  <c r="R1902"/>
  <c r="P1902"/>
  <c r="BI1900"/>
  <c r="BH1900"/>
  <c r="BG1900"/>
  <c r="BF1900"/>
  <c r="T1900"/>
  <c r="R1900"/>
  <c r="P1900"/>
  <c r="BI1897"/>
  <c r="BH1897"/>
  <c r="BG1897"/>
  <c r="BF1897"/>
  <c r="T1897"/>
  <c r="R1897"/>
  <c r="P1897"/>
  <c r="BI1895"/>
  <c r="BH1895"/>
  <c r="BG1895"/>
  <c r="BF1895"/>
  <c r="T1895"/>
  <c r="R1895"/>
  <c r="P1895"/>
  <c r="BI1892"/>
  <c r="BH1892"/>
  <c r="BG1892"/>
  <c r="BF1892"/>
  <c r="T1892"/>
  <c r="R1892"/>
  <c r="P1892"/>
  <c r="BI1886"/>
  <c r="BH1886"/>
  <c r="BG1886"/>
  <c r="BF1886"/>
  <c r="T1886"/>
  <c r="R1886"/>
  <c r="P1886"/>
  <c r="BI1884"/>
  <c r="BH1884"/>
  <c r="BG1884"/>
  <c r="BF1884"/>
  <c r="T1884"/>
  <c r="R1884"/>
  <c r="P1884"/>
  <c r="BI1882"/>
  <c r="BH1882"/>
  <c r="BG1882"/>
  <c r="BF1882"/>
  <c r="T1882"/>
  <c r="R1882"/>
  <c r="P1882"/>
  <c r="BI1877"/>
  <c r="BH1877"/>
  <c r="BG1877"/>
  <c r="BF1877"/>
  <c r="T1877"/>
  <c r="R1877"/>
  <c r="P1877"/>
  <c r="BI1874"/>
  <c r="BH1874"/>
  <c r="BG1874"/>
  <c r="BF1874"/>
  <c r="T1874"/>
  <c r="R1874"/>
  <c r="P1874"/>
  <c r="BI1871"/>
  <c r="BH1871"/>
  <c r="BG1871"/>
  <c r="BF1871"/>
  <c r="T1871"/>
  <c r="R1871"/>
  <c r="P1871"/>
  <c r="BI1869"/>
  <c r="BH1869"/>
  <c r="BG1869"/>
  <c r="BF1869"/>
  <c r="T1869"/>
  <c r="R1869"/>
  <c r="P1869"/>
  <c r="BI1864"/>
  <c r="BH1864"/>
  <c r="BG1864"/>
  <c r="BF1864"/>
  <c r="T1864"/>
  <c r="R1864"/>
  <c r="P1864"/>
  <c r="BI1861"/>
  <c r="BH1861"/>
  <c r="BG1861"/>
  <c r="BF1861"/>
  <c r="T1861"/>
  <c r="R1861"/>
  <c r="P1861"/>
  <c r="BI1858"/>
  <c r="BH1858"/>
  <c r="BG1858"/>
  <c r="BF1858"/>
  <c r="T1858"/>
  <c r="R1858"/>
  <c r="P1858"/>
  <c r="BI1855"/>
  <c r="BH1855"/>
  <c r="BG1855"/>
  <c r="BF1855"/>
  <c r="T1855"/>
  <c r="R1855"/>
  <c r="P1855"/>
  <c r="BI1850"/>
  <c r="BH1850"/>
  <c r="BG1850"/>
  <c r="BF1850"/>
  <c r="T1850"/>
  <c r="R1850"/>
  <c r="P1850"/>
  <c r="BI1847"/>
  <c r="BH1847"/>
  <c r="BG1847"/>
  <c r="BF1847"/>
  <c r="T1847"/>
  <c r="R1847"/>
  <c r="P1847"/>
  <c r="BI1845"/>
  <c r="BH1845"/>
  <c r="BG1845"/>
  <c r="BF1845"/>
  <c r="T1845"/>
  <c r="R1845"/>
  <c r="P1845"/>
  <c r="BI1840"/>
  <c r="BH1840"/>
  <c r="BG1840"/>
  <c r="BF1840"/>
  <c r="T1840"/>
  <c r="R1840"/>
  <c r="P1840"/>
  <c r="BI1835"/>
  <c r="BH1835"/>
  <c r="BG1835"/>
  <c r="BF1835"/>
  <c r="T1835"/>
  <c r="R1835"/>
  <c r="P1835"/>
  <c r="BI1828"/>
  <c r="BH1828"/>
  <c r="BG1828"/>
  <c r="BF1828"/>
  <c r="T1828"/>
  <c r="R1828"/>
  <c r="P1828"/>
  <c r="BI1821"/>
  <c r="BH1821"/>
  <c r="BG1821"/>
  <c r="BF1821"/>
  <c r="T1821"/>
  <c r="R1821"/>
  <c r="P1821"/>
  <c r="BI1819"/>
  <c r="BH1819"/>
  <c r="BG1819"/>
  <c r="BF1819"/>
  <c r="T1819"/>
  <c r="R1819"/>
  <c r="P1819"/>
  <c r="BI1812"/>
  <c r="BH1812"/>
  <c r="BG1812"/>
  <c r="BF1812"/>
  <c r="T1812"/>
  <c r="R1812"/>
  <c r="P1812"/>
  <c r="BI1809"/>
  <c r="BH1809"/>
  <c r="BG1809"/>
  <c r="BF1809"/>
  <c r="T1809"/>
  <c r="R1809"/>
  <c r="P1809"/>
  <c r="BI1806"/>
  <c r="BH1806"/>
  <c r="BG1806"/>
  <c r="BF1806"/>
  <c r="T1806"/>
  <c r="R1806"/>
  <c r="P1806"/>
  <c r="BI1804"/>
  <c r="BH1804"/>
  <c r="BG1804"/>
  <c r="BF1804"/>
  <c r="T1804"/>
  <c r="R1804"/>
  <c r="P1804"/>
  <c r="BI1801"/>
  <c r="BH1801"/>
  <c r="BG1801"/>
  <c r="BF1801"/>
  <c r="T1801"/>
  <c r="R1801"/>
  <c r="P1801"/>
  <c r="BI1796"/>
  <c r="BH1796"/>
  <c r="BG1796"/>
  <c r="BF1796"/>
  <c r="T1796"/>
  <c r="R1796"/>
  <c r="P1796"/>
  <c r="BI1793"/>
  <c r="BH1793"/>
  <c r="BG1793"/>
  <c r="BF1793"/>
  <c r="T1793"/>
  <c r="R1793"/>
  <c r="P1793"/>
  <c r="BI1791"/>
  <c r="BH1791"/>
  <c r="BG1791"/>
  <c r="BF1791"/>
  <c r="T1791"/>
  <c r="R1791"/>
  <c r="P1791"/>
  <c r="BI1788"/>
  <c r="BH1788"/>
  <c r="BG1788"/>
  <c r="BF1788"/>
  <c r="T1788"/>
  <c r="R1788"/>
  <c r="P1788"/>
  <c r="BI1782"/>
  <c r="BH1782"/>
  <c r="BG1782"/>
  <c r="BF1782"/>
  <c r="T1782"/>
  <c r="R1782"/>
  <c r="P1782"/>
  <c r="BI1779"/>
  <c r="BH1779"/>
  <c r="BG1779"/>
  <c r="BF1779"/>
  <c r="T1779"/>
  <c r="R1779"/>
  <c r="P1779"/>
  <c r="BI1776"/>
  <c r="BH1776"/>
  <c r="BG1776"/>
  <c r="BF1776"/>
  <c r="T1776"/>
  <c r="R1776"/>
  <c r="P1776"/>
  <c r="BI1773"/>
  <c r="BH1773"/>
  <c r="BG1773"/>
  <c r="BF1773"/>
  <c r="T1773"/>
  <c r="R1773"/>
  <c r="P1773"/>
  <c r="BI1771"/>
  <c r="BH1771"/>
  <c r="BG1771"/>
  <c r="BF1771"/>
  <c r="T1771"/>
  <c r="R1771"/>
  <c r="P1771"/>
  <c r="BI1769"/>
  <c r="BH1769"/>
  <c r="BG1769"/>
  <c r="BF1769"/>
  <c r="T1769"/>
  <c r="R1769"/>
  <c r="P1769"/>
  <c r="BI1767"/>
  <c r="BH1767"/>
  <c r="BG1767"/>
  <c r="BF1767"/>
  <c r="T1767"/>
  <c r="R1767"/>
  <c r="P1767"/>
  <c r="BI1764"/>
  <c r="BH1764"/>
  <c r="BG1764"/>
  <c r="BF1764"/>
  <c r="T1764"/>
  <c r="R1764"/>
  <c r="P1764"/>
  <c r="BI1761"/>
  <c r="BH1761"/>
  <c r="BG1761"/>
  <c r="BF1761"/>
  <c r="T1761"/>
  <c r="R1761"/>
  <c r="P1761"/>
  <c r="BI1759"/>
  <c r="BH1759"/>
  <c r="BG1759"/>
  <c r="BF1759"/>
  <c r="T1759"/>
  <c r="R1759"/>
  <c r="P1759"/>
  <c r="BI1757"/>
  <c r="BH1757"/>
  <c r="BG1757"/>
  <c r="BF1757"/>
  <c r="T1757"/>
  <c r="R1757"/>
  <c r="P1757"/>
  <c r="BI1753"/>
  <c r="BH1753"/>
  <c r="BG1753"/>
  <c r="BF1753"/>
  <c r="T1753"/>
  <c r="R1753"/>
  <c r="P1753"/>
  <c r="BI1750"/>
  <c r="BH1750"/>
  <c r="BG1750"/>
  <c r="BF1750"/>
  <c r="T1750"/>
  <c r="R1750"/>
  <c r="P1750"/>
  <c r="BI1744"/>
  <c r="BH1744"/>
  <c r="BG1744"/>
  <c r="BF1744"/>
  <c r="T1744"/>
  <c r="R1744"/>
  <c r="P1744"/>
  <c r="BI1741"/>
  <c r="BH1741"/>
  <c r="BG1741"/>
  <c r="BF1741"/>
  <c r="T1741"/>
  <c r="R1741"/>
  <c r="P1741"/>
  <c r="BI1739"/>
  <c r="BH1739"/>
  <c r="BG1739"/>
  <c r="BF1739"/>
  <c r="T1739"/>
  <c r="R1739"/>
  <c r="P1739"/>
  <c r="BI1736"/>
  <c r="BH1736"/>
  <c r="BG1736"/>
  <c r="BF1736"/>
  <c r="T1736"/>
  <c r="R1736"/>
  <c r="P1736"/>
  <c r="BI1732"/>
  <c r="BH1732"/>
  <c r="BG1732"/>
  <c r="BF1732"/>
  <c r="T1732"/>
  <c r="R1732"/>
  <c r="P1732"/>
  <c r="BI1729"/>
  <c r="BH1729"/>
  <c r="BG1729"/>
  <c r="BF1729"/>
  <c r="T1729"/>
  <c r="R1729"/>
  <c r="P1729"/>
  <c r="BI1726"/>
  <c r="BH1726"/>
  <c r="BG1726"/>
  <c r="BF1726"/>
  <c r="T1726"/>
  <c r="R1726"/>
  <c r="P1726"/>
  <c r="BI1719"/>
  <c r="BH1719"/>
  <c r="BG1719"/>
  <c r="BF1719"/>
  <c r="T1719"/>
  <c r="R1719"/>
  <c r="P1719"/>
  <c r="BI1716"/>
  <c r="BH1716"/>
  <c r="BG1716"/>
  <c r="BF1716"/>
  <c r="T1716"/>
  <c r="R1716"/>
  <c r="P1716"/>
  <c r="BI1695"/>
  <c r="BH1695"/>
  <c r="BG1695"/>
  <c r="BF1695"/>
  <c r="T1695"/>
  <c r="R1695"/>
  <c r="P1695"/>
  <c r="BI1692"/>
  <c r="BH1692"/>
  <c r="BG1692"/>
  <c r="BF1692"/>
  <c r="T1692"/>
  <c r="R1692"/>
  <c r="P1692"/>
  <c r="BI1690"/>
  <c r="BH1690"/>
  <c r="BG1690"/>
  <c r="BF1690"/>
  <c r="T1690"/>
  <c r="R1690"/>
  <c r="P1690"/>
  <c r="BI1688"/>
  <c r="BH1688"/>
  <c r="BG1688"/>
  <c r="BF1688"/>
  <c r="T1688"/>
  <c r="R1688"/>
  <c r="P1688"/>
  <c r="BI1686"/>
  <c r="BH1686"/>
  <c r="BG1686"/>
  <c r="BF1686"/>
  <c r="T1686"/>
  <c r="R1686"/>
  <c r="P1686"/>
  <c r="BI1684"/>
  <c r="BH1684"/>
  <c r="BG1684"/>
  <c r="BF1684"/>
  <c r="T1684"/>
  <c r="R1684"/>
  <c r="P1684"/>
  <c r="BI1673"/>
  <c r="BH1673"/>
  <c r="BG1673"/>
  <c r="BF1673"/>
  <c r="T1673"/>
  <c r="R1673"/>
  <c r="P1673"/>
  <c r="BI1671"/>
  <c r="BH1671"/>
  <c r="BG1671"/>
  <c r="BF1671"/>
  <c r="T1671"/>
  <c r="R1671"/>
  <c r="P1671"/>
  <c r="BI1665"/>
  <c r="BH1665"/>
  <c r="BG1665"/>
  <c r="BF1665"/>
  <c r="T1665"/>
  <c r="R1665"/>
  <c r="P1665"/>
  <c r="BI1663"/>
  <c r="BH1663"/>
  <c r="BG1663"/>
  <c r="BF1663"/>
  <c r="T1663"/>
  <c r="R1663"/>
  <c r="P1663"/>
  <c r="BI1661"/>
  <c r="BH1661"/>
  <c r="BG1661"/>
  <c r="BF1661"/>
  <c r="T1661"/>
  <c r="R1661"/>
  <c r="P1661"/>
  <c r="BI1659"/>
  <c r="BH1659"/>
  <c r="BG1659"/>
  <c r="BF1659"/>
  <c r="T1659"/>
  <c r="R1659"/>
  <c r="P1659"/>
  <c r="BI1652"/>
  <c r="BH1652"/>
  <c r="BG1652"/>
  <c r="BF1652"/>
  <c r="T1652"/>
  <c r="R1652"/>
  <c r="P1652"/>
  <c r="BI1648"/>
  <c r="BH1648"/>
  <c r="BG1648"/>
  <c r="BF1648"/>
  <c r="T1648"/>
  <c r="R1648"/>
  <c r="P1648"/>
  <c r="BI1646"/>
  <c r="BH1646"/>
  <c r="BG1646"/>
  <c r="BF1646"/>
  <c r="T1646"/>
  <c r="R1646"/>
  <c r="P1646"/>
  <c r="BI1644"/>
  <c r="BH1644"/>
  <c r="BG1644"/>
  <c r="BF1644"/>
  <c r="T1644"/>
  <c r="R1644"/>
  <c r="P1644"/>
  <c r="BI1642"/>
  <c r="BH1642"/>
  <c r="BG1642"/>
  <c r="BF1642"/>
  <c r="T1642"/>
  <c r="R1642"/>
  <c r="P1642"/>
  <c r="BI1640"/>
  <c r="BH1640"/>
  <c r="BG1640"/>
  <c r="BF1640"/>
  <c r="T1640"/>
  <c r="R1640"/>
  <c r="P1640"/>
  <c r="BI1638"/>
  <c r="BH1638"/>
  <c r="BG1638"/>
  <c r="BF1638"/>
  <c r="T1638"/>
  <c r="R1638"/>
  <c r="P1638"/>
  <c r="BI1634"/>
  <c r="BH1634"/>
  <c r="BG1634"/>
  <c r="BF1634"/>
  <c r="T1634"/>
  <c r="R1634"/>
  <c r="P1634"/>
  <c r="BI1631"/>
  <c r="BH1631"/>
  <c r="BG1631"/>
  <c r="BF1631"/>
  <c r="T1631"/>
  <c r="R1631"/>
  <c r="P1631"/>
  <c r="BI1627"/>
  <c r="BH1627"/>
  <c r="BG1627"/>
  <c r="BF1627"/>
  <c r="T1627"/>
  <c r="R1627"/>
  <c r="P1627"/>
  <c r="BI1624"/>
  <c r="BH1624"/>
  <c r="BG1624"/>
  <c r="BF1624"/>
  <c r="T1624"/>
  <c r="R1624"/>
  <c r="P1624"/>
  <c r="BI1622"/>
  <c r="BH1622"/>
  <c r="BG1622"/>
  <c r="BF1622"/>
  <c r="T1622"/>
  <c r="R1622"/>
  <c r="P1622"/>
  <c r="BI1619"/>
  <c r="BH1619"/>
  <c r="BG1619"/>
  <c r="BF1619"/>
  <c r="T1619"/>
  <c r="R1619"/>
  <c r="P1619"/>
  <c r="BI1618"/>
  <c r="BH1618"/>
  <c r="BG1618"/>
  <c r="BF1618"/>
  <c r="T1618"/>
  <c r="R1618"/>
  <c r="P1618"/>
  <c r="BI1615"/>
  <c r="BH1615"/>
  <c r="BG1615"/>
  <c r="BF1615"/>
  <c r="T1615"/>
  <c r="R1615"/>
  <c r="P1615"/>
  <c r="BI1613"/>
  <c r="BH1613"/>
  <c r="BG1613"/>
  <c r="BF1613"/>
  <c r="T1613"/>
  <c r="R1613"/>
  <c r="P1613"/>
  <c r="BI1610"/>
  <c r="BH1610"/>
  <c r="BG1610"/>
  <c r="BF1610"/>
  <c r="T1610"/>
  <c r="R1610"/>
  <c r="P1610"/>
  <c r="BI1608"/>
  <c r="BH1608"/>
  <c r="BG1608"/>
  <c r="BF1608"/>
  <c r="T1608"/>
  <c r="R1608"/>
  <c r="P1608"/>
  <c r="BI1601"/>
  <c r="BH1601"/>
  <c r="BG1601"/>
  <c r="BF1601"/>
  <c r="T1601"/>
  <c r="R1601"/>
  <c r="P1601"/>
  <c r="BI1600"/>
  <c r="BH1600"/>
  <c r="BG1600"/>
  <c r="BF1600"/>
  <c r="T1600"/>
  <c r="R1600"/>
  <c r="P1600"/>
  <c r="BI1585"/>
  <c r="BH1585"/>
  <c r="BG1585"/>
  <c r="BF1585"/>
  <c r="T1585"/>
  <c r="R1585"/>
  <c r="P1585"/>
  <c r="BI1584"/>
  <c r="BH1584"/>
  <c r="BG1584"/>
  <c r="BF1584"/>
  <c r="T1584"/>
  <c r="R1584"/>
  <c r="P1584"/>
  <c r="BI1577"/>
  <c r="BH1577"/>
  <c r="BG1577"/>
  <c r="BF1577"/>
  <c r="T1577"/>
  <c r="R1577"/>
  <c r="P1577"/>
  <c r="BI1576"/>
  <c r="BH1576"/>
  <c r="BG1576"/>
  <c r="BF1576"/>
  <c r="T1576"/>
  <c r="R1576"/>
  <c r="P1576"/>
  <c r="BI1572"/>
  <c r="BH1572"/>
  <c r="BG1572"/>
  <c r="BF1572"/>
  <c r="T1572"/>
  <c r="R1572"/>
  <c r="P1572"/>
  <c r="BI1570"/>
  <c r="BH1570"/>
  <c r="BG1570"/>
  <c r="BF1570"/>
  <c r="T1570"/>
  <c r="R1570"/>
  <c r="P1570"/>
  <c r="BI1568"/>
  <c r="BH1568"/>
  <c r="BG1568"/>
  <c r="BF1568"/>
  <c r="T1568"/>
  <c r="R1568"/>
  <c r="P1568"/>
  <c r="BI1566"/>
  <c r="BH1566"/>
  <c r="BG1566"/>
  <c r="BF1566"/>
  <c r="T1566"/>
  <c r="R1566"/>
  <c r="P1566"/>
  <c r="BI1563"/>
  <c r="BH1563"/>
  <c r="BG1563"/>
  <c r="BF1563"/>
  <c r="T1563"/>
  <c r="R1563"/>
  <c r="P1563"/>
  <c r="BI1561"/>
  <c r="BH1561"/>
  <c r="BG1561"/>
  <c r="BF1561"/>
  <c r="T1561"/>
  <c r="R1561"/>
  <c r="P1561"/>
  <c r="BI1559"/>
  <c r="BH1559"/>
  <c r="BG1559"/>
  <c r="BF1559"/>
  <c r="T1559"/>
  <c r="R1559"/>
  <c r="P1559"/>
  <c r="BI1558"/>
  <c r="BH1558"/>
  <c r="BG1558"/>
  <c r="BF1558"/>
  <c r="T1558"/>
  <c r="R1558"/>
  <c r="P1558"/>
  <c r="BI1557"/>
  <c r="BH1557"/>
  <c r="BG1557"/>
  <c r="BF1557"/>
  <c r="T1557"/>
  <c r="R1557"/>
  <c r="P1557"/>
  <c r="BI1554"/>
  <c r="BH1554"/>
  <c r="BG1554"/>
  <c r="BF1554"/>
  <c r="T1554"/>
  <c r="R1554"/>
  <c r="P1554"/>
  <c r="BI1553"/>
  <c r="BH1553"/>
  <c r="BG1553"/>
  <c r="BF1553"/>
  <c r="T1553"/>
  <c r="R1553"/>
  <c r="P1553"/>
  <c r="BI1549"/>
  <c r="BH1549"/>
  <c r="BG1549"/>
  <c r="BF1549"/>
  <c r="T1549"/>
  <c r="R1549"/>
  <c r="P1549"/>
  <c r="BI1547"/>
  <c r="BH1547"/>
  <c r="BG1547"/>
  <c r="BF1547"/>
  <c r="T1547"/>
  <c r="R1547"/>
  <c r="P1547"/>
  <c r="BI1546"/>
  <c r="BH1546"/>
  <c r="BG1546"/>
  <c r="BF1546"/>
  <c r="T1546"/>
  <c r="R1546"/>
  <c r="P1546"/>
  <c r="BI1545"/>
  <c r="BH1545"/>
  <c r="BG1545"/>
  <c r="BF1545"/>
  <c r="T1545"/>
  <c r="R1545"/>
  <c r="P1545"/>
  <c r="BI1543"/>
  <c r="BH1543"/>
  <c r="BG1543"/>
  <c r="BF1543"/>
  <c r="T1543"/>
  <c r="R1543"/>
  <c r="P1543"/>
  <c r="BI1539"/>
  <c r="BH1539"/>
  <c r="BG1539"/>
  <c r="BF1539"/>
  <c r="T1539"/>
  <c r="R1539"/>
  <c r="P1539"/>
  <c r="BI1537"/>
  <c r="BH1537"/>
  <c r="BG1537"/>
  <c r="BF1537"/>
  <c r="T1537"/>
  <c r="R1537"/>
  <c r="P1537"/>
  <c r="BI1534"/>
  <c r="BH1534"/>
  <c r="BG1534"/>
  <c r="BF1534"/>
  <c r="T1534"/>
  <c r="R1534"/>
  <c r="P1534"/>
  <c r="BI1532"/>
  <c r="BH1532"/>
  <c r="BG1532"/>
  <c r="BF1532"/>
  <c r="T1532"/>
  <c r="R1532"/>
  <c r="P1532"/>
  <c r="BI1530"/>
  <c r="BH1530"/>
  <c r="BG1530"/>
  <c r="BF1530"/>
  <c r="T1530"/>
  <c r="R1530"/>
  <c r="P1530"/>
  <c r="BI1529"/>
  <c r="BH1529"/>
  <c r="BG1529"/>
  <c r="BF1529"/>
  <c r="T1529"/>
  <c r="R1529"/>
  <c r="P1529"/>
  <c r="BI1527"/>
  <c r="BH1527"/>
  <c r="BG1527"/>
  <c r="BF1527"/>
  <c r="T1527"/>
  <c r="R1527"/>
  <c r="P1527"/>
  <c r="BI1526"/>
  <c r="BH1526"/>
  <c r="BG1526"/>
  <c r="BF1526"/>
  <c r="T1526"/>
  <c r="R1526"/>
  <c r="P1526"/>
  <c r="BI1525"/>
  <c r="BH1525"/>
  <c r="BG1525"/>
  <c r="BF1525"/>
  <c r="T1525"/>
  <c r="R1525"/>
  <c r="P1525"/>
  <c r="BI1524"/>
  <c r="BH1524"/>
  <c r="BG1524"/>
  <c r="BF1524"/>
  <c r="T1524"/>
  <c r="R1524"/>
  <c r="P1524"/>
  <c r="BI1522"/>
  <c r="BH1522"/>
  <c r="BG1522"/>
  <c r="BF1522"/>
  <c r="T1522"/>
  <c r="R1522"/>
  <c r="P1522"/>
  <c r="BI1521"/>
  <c r="BH1521"/>
  <c r="BG1521"/>
  <c r="BF1521"/>
  <c r="T1521"/>
  <c r="R1521"/>
  <c r="P1521"/>
  <c r="BI1518"/>
  <c r="BH1518"/>
  <c r="BG1518"/>
  <c r="BF1518"/>
  <c r="T1518"/>
  <c r="R1518"/>
  <c r="P1518"/>
  <c r="BI1517"/>
  <c r="BH1517"/>
  <c r="BG1517"/>
  <c r="BF1517"/>
  <c r="T1517"/>
  <c r="R1517"/>
  <c r="P1517"/>
  <c r="BI1515"/>
  <c r="BH1515"/>
  <c r="BG1515"/>
  <c r="BF1515"/>
  <c r="T1515"/>
  <c r="R1515"/>
  <c r="P1515"/>
  <c r="BI1514"/>
  <c r="BH1514"/>
  <c r="BG1514"/>
  <c r="BF1514"/>
  <c r="T1514"/>
  <c r="R1514"/>
  <c r="P1514"/>
  <c r="BI1512"/>
  <c r="BH1512"/>
  <c r="BG1512"/>
  <c r="BF1512"/>
  <c r="T1512"/>
  <c r="R1512"/>
  <c r="P1512"/>
  <c r="BI1511"/>
  <c r="BH1511"/>
  <c r="BG1511"/>
  <c r="BF1511"/>
  <c r="T1511"/>
  <c r="R1511"/>
  <c r="P1511"/>
  <c r="BI1509"/>
  <c r="BH1509"/>
  <c r="BG1509"/>
  <c r="BF1509"/>
  <c r="T1509"/>
  <c r="R1509"/>
  <c r="P1509"/>
  <c r="BI1508"/>
  <c r="BH1508"/>
  <c r="BG1508"/>
  <c r="BF1508"/>
  <c r="T1508"/>
  <c r="R1508"/>
  <c r="P1508"/>
  <c r="BI1506"/>
  <c r="BH1506"/>
  <c r="BG1506"/>
  <c r="BF1506"/>
  <c r="T1506"/>
  <c r="R1506"/>
  <c r="P1506"/>
  <c r="BI1499"/>
  <c r="BH1499"/>
  <c r="BG1499"/>
  <c r="BF1499"/>
  <c r="T1499"/>
  <c r="R1499"/>
  <c r="P1499"/>
  <c r="BI1497"/>
  <c r="BH1497"/>
  <c r="BG1497"/>
  <c r="BF1497"/>
  <c r="T1497"/>
  <c r="R1497"/>
  <c r="P1497"/>
  <c r="BI1491"/>
  <c r="BH1491"/>
  <c r="BG1491"/>
  <c r="BF1491"/>
  <c r="T1491"/>
  <c r="R1491"/>
  <c r="P1491"/>
  <c r="BI1489"/>
  <c r="BH1489"/>
  <c r="BG1489"/>
  <c r="BF1489"/>
  <c r="T1489"/>
  <c r="R1489"/>
  <c r="P1489"/>
  <c r="BI1487"/>
  <c r="BH1487"/>
  <c r="BG1487"/>
  <c r="BF1487"/>
  <c r="T1487"/>
  <c r="R1487"/>
  <c r="P1487"/>
  <c r="BI1485"/>
  <c r="BH1485"/>
  <c r="BG1485"/>
  <c r="BF1485"/>
  <c r="T1485"/>
  <c r="R1485"/>
  <c r="P1485"/>
  <c r="BI1483"/>
  <c r="BH1483"/>
  <c r="BG1483"/>
  <c r="BF1483"/>
  <c r="T1483"/>
  <c r="R1483"/>
  <c r="P1483"/>
  <c r="BI1481"/>
  <c r="BH1481"/>
  <c r="BG1481"/>
  <c r="BF1481"/>
  <c r="T1481"/>
  <c r="R1481"/>
  <c r="P1481"/>
  <c r="BI1479"/>
  <c r="BH1479"/>
  <c r="BG1479"/>
  <c r="BF1479"/>
  <c r="T1479"/>
  <c r="R1479"/>
  <c r="P1479"/>
  <c r="BI1473"/>
  <c r="BH1473"/>
  <c r="BG1473"/>
  <c r="BF1473"/>
  <c r="T1473"/>
  <c r="R1473"/>
  <c r="P1473"/>
  <c r="BI1471"/>
  <c r="BH1471"/>
  <c r="BG1471"/>
  <c r="BF1471"/>
  <c r="T1471"/>
  <c r="R1471"/>
  <c r="P1471"/>
  <c r="BI1469"/>
  <c r="BH1469"/>
  <c r="BG1469"/>
  <c r="BF1469"/>
  <c r="T1469"/>
  <c r="R1469"/>
  <c r="P1469"/>
  <c r="BI1465"/>
  <c r="BH1465"/>
  <c r="BG1465"/>
  <c r="BF1465"/>
  <c r="T1465"/>
  <c r="R1465"/>
  <c r="P1465"/>
  <c r="BI1463"/>
  <c r="BH1463"/>
  <c r="BG1463"/>
  <c r="BF1463"/>
  <c r="T1463"/>
  <c r="R1463"/>
  <c r="P1463"/>
  <c r="BI1461"/>
  <c r="BH1461"/>
  <c r="BG1461"/>
  <c r="BF1461"/>
  <c r="T1461"/>
  <c r="R1461"/>
  <c r="P1461"/>
  <c r="BI1456"/>
  <c r="BH1456"/>
  <c r="BG1456"/>
  <c r="BF1456"/>
  <c r="T1456"/>
  <c r="R1456"/>
  <c r="P1456"/>
  <c r="BI1452"/>
  <c r="BH1452"/>
  <c r="BG1452"/>
  <c r="BF1452"/>
  <c r="T1452"/>
  <c r="R1452"/>
  <c r="P1452"/>
  <c r="BI1450"/>
  <c r="BH1450"/>
  <c r="BG1450"/>
  <c r="BF1450"/>
  <c r="T1450"/>
  <c r="R1450"/>
  <c r="P1450"/>
  <c r="BI1448"/>
  <c r="BH1448"/>
  <c r="BG1448"/>
  <c r="BF1448"/>
  <c r="T1448"/>
  <c r="R1448"/>
  <c r="P1448"/>
  <c r="BI1443"/>
  <c r="BH1443"/>
  <c r="BG1443"/>
  <c r="BF1443"/>
  <c r="T1443"/>
  <c r="R1443"/>
  <c r="P1443"/>
  <c r="BI1439"/>
  <c r="BH1439"/>
  <c r="BG1439"/>
  <c r="BF1439"/>
  <c r="T1439"/>
  <c r="R1439"/>
  <c r="P1439"/>
  <c r="BI1435"/>
  <c r="BH1435"/>
  <c r="BG1435"/>
  <c r="BF1435"/>
  <c r="T1435"/>
  <c r="R1435"/>
  <c r="P1435"/>
  <c r="BI1431"/>
  <c r="BH1431"/>
  <c r="BG1431"/>
  <c r="BF1431"/>
  <c r="T1431"/>
  <c r="R1431"/>
  <c r="P1431"/>
  <c r="BI1427"/>
  <c r="BH1427"/>
  <c r="BG1427"/>
  <c r="BF1427"/>
  <c r="T1427"/>
  <c r="R1427"/>
  <c r="P1427"/>
  <c r="BI1423"/>
  <c r="BH1423"/>
  <c r="BG1423"/>
  <c r="BF1423"/>
  <c r="T1423"/>
  <c r="R1423"/>
  <c r="P1423"/>
  <c r="BI1418"/>
  <c r="BH1418"/>
  <c r="BG1418"/>
  <c r="BF1418"/>
  <c r="T1418"/>
  <c r="R1418"/>
  <c r="P1418"/>
  <c r="BI1415"/>
  <c r="BH1415"/>
  <c r="BG1415"/>
  <c r="BF1415"/>
  <c r="T1415"/>
  <c r="R1415"/>
  <c r="P1415"/>
  <c r="BI1413"/>
  <c r="BH1413"/>
  <c r="BG1413"/>
  <c r="BF1413"/>
  <c r="T1413"/>
  <c r="R1413"/>
  <c r="P1413"/>
  <c r="BI1407"/>
  <c r="BH1407"/>
  <c r="BG1407"/>
  <c r="BF1407"/>
  <c r="T1407"/>
  <c r="R1407"/>
  <c r="P1407"/>
  <c r="BI1404"/>
  <c r="BH1404"/>
  <c r="BG1404"/>
  <c r="BF1404"/>
  <c r="T1404"/>
  <c r="R1404"/>
  <c r="P1404"/>
  <c r="BI1401"/>
  <c r="BH1401"/>
  <c r="BG1401"/>
  <c r="BF1401"/>
  <c r="T1401"/>
  <c r="R1401"/>
  <c r="P1401"/>
  <c r="BI1398"/>
  <c r="BH1398"/>
  <c r="BG1398"/>
  <c r="BF1398"/>
  <c r="T1398"/>
  <c r="R1398"/>
  <c r="P1398"/>
  <c r="BI1394"/>
  <c r="BH1394"/>
  <c r="BG1394"/>
  <c r="BF1394"/>
  <c r="T1394"/>
  <c r="R1394"/>
  <c r="P1394"/>
  <c r="BI1391"/>
  <c r="BH1391"/>
  <c r="BG1391"/>
  <c r="BF1391"/>
  <c r="T1391"/>
  <c r="R1391"/>
  <c r="P1391"/>
  <c r="BI1388"/>
  <c r="BH1388"/>
  <c r="BG1388"/>
  <c r="BF1388"/>
  <c r="T1388"/>
  <c r="R1388"/>
  <c r="P1388"/>
  <c r="BI1383"/>
  <c r="BH1383"/>
  <c r="BG1383"/>
  <c r="BF1383"/>
  <c r="T1383"/>
  <c r="R1383"/>
  <c r="P1383"/>
  <c r="BI1381"/>
  <c r="BH1381"/>
  <c r="BG1381"/>
  <c r="BF1381"/>
  <c r="T1381"/>
  <c r="R1381"/>
  <c r="P1381"/>
  <c r="BI1378"/>
  <c r="BH1378"/>
  <c r="BG1378"/>
  <c r="BF1378"/>
  <c r="T1378"/>
  <c r="R1378"/>
  <c r="P1378"/>
  <c r="BI1375"/>
  <c r="BH1375"/>
  <c r="BG1375"/>
  <c r="BF1375"/>
  <c r="T1375"/>
  <c r="R1375"/>
  <c r="P1375"/>
  <c r="BI1371"/>
  <c r="BH1371"/>
  <c r="BG1371"/>
  <c r="BF1371"/>
  <c r="T1371"/>
  <c r="R1371"/>
  <c r="P1371"/>
  <c r="BI1368"/>
  <c r="BH1368"/>
  <c r="BG1368"/>
  <c r="BF1368"/>
  <c r="T1368"/>
  <c r="R1368"/>
  <c r="P1368"/>
  <c r="BI1361"/>
  <c r="BH1361"/>
  <c r="BG1361"/>
  <c r="BF1361"/>
  <c r="T1361"/>
  <c r="R1361"/>
  <c r="P1361"/>
  <c r="BI1358"/>
  <c r="BH1358"/>
  <c r="BG1358"/>
  <c r="BF1358"/>
  <c r="T1358"/>
  <c r="R1358"/>
  <c r="P1358"/>
  <c r="BI1355"/>
  <c r="BH1355"/>
  <c r="BG1355"/>
  <c r="BF1355"/>
  <c r="T1355"/>
  <c r="R1355"/>
  <c r="P1355"/>
  <c r="BI1351"/>
  <c r="BH1351"/>
  <c r="BG1351"/>
  <c r="BF1351"/>
  <c r="T1351"/>
  <c r="R1351"/>
  <c r="P1351"/>
  <c r="BI1349"/>
  <c r="BH1349"/>
  <c r="BG1349"/>
  <c r="BF1349"/>
  <c r="T1349"/>
  <c r="R1349"/>
  <c r="P1349"/>
  <c r="BI1342"/>
  <c r="BH1342"/>
  <c r="BG1342"/>
  <c r="BF1342"/>
  <c r="T1342"/>
  <c r="R1342"/>
  <c r="P1342"/>
  <c r="BI1339"/>
  <c r="BH1339"/>
  <c r="BG1339"/>
  <c r="BF1339"/>
  <c r="T1339"/>
  <c r="R1339"/>
  <c r="P1339"/>
  <c r="BI1336"/>
  <c r="BH1336"/>
  <c r="BG1336"/>
  <c r="BF1336"/>
  <c r="T1336"/>
  <c r="R1336"/>
  <c r="P1336"/>
  <c r="BI1331"/>
  <c r="BH1331"/>
  <c r="BG1331"/>
  <c r="BF1331"/>
  <c r="T1331"/>
  <c r="R1331"/>
  <c r="P1331"/>
  <c r="BI1328"/>
  <c r="BH1328"/>
  <c r="BG1328"/>
  <c r="BF1328"/>
  <c r="T1328"/>
  <c r="R1328"/>
  <c r="P1328"/>
  <c r="BI1325"/>
  <c r="BH1325"/>
  <c r="BG1325"/>
  <c r="BF1325"/>
  <c r="T1325"/>
  <c r="R1325"/>
  <c r="P1325"/>
  <c r="BI1322"/>
  <c r="BH1322"/>
  <c r="BG1322"/>
  <c r="BF1322"/>
  <c r="T1322"/>
  <c r="R1322"/>
  <c r="P1322"/>
  <c r="BI1318"/>
  <c r="BH1318"/>
  <c r="BG1318"/>
  <c r="BF1318"/>
  <c r="T1318"/>
  <c r="R1318"/>
  <c r="P1318"/>
  <c r="BI1315"/>
  <c r="BH1315"/>
  <c r="BG1315"/>
  <c r="BF1315"/>
  <c r="T1315"/>
  <c r="R1315"/>
  <c r="P1315"/>
  <c r="BI1312"/>
  <c r="BH1312"/>
  <c r="BG1312"/>
  <c r="BF1312"/>
  <c r="T1312"/>
  <c r="R1312"/>
  <c r="P1312"/>
  <c r="BI1309"/>
  <c r="BH1309"/>
  <c r="BG1309"/>
  <c r="BF1309"/>
  <c r="T1309"/>
  <c r="R1309"/>
  <c r="P1309"/>
  <c r="BI1307"/>
  <c r="BH1307"/>
  <c r="BG1307"/>
  <c r="BF1307"/>
  <c r="T1307"/>
  <c r="R1307"/>
  <c r="P1307"/>
  <c r="BI1304"/>
  <c r="BH1304"/>
  <c r="BG1304"/>
  <c r="BF1304"/>
  <c r="T1304"/>
  <c r="R1304"/>
  <c r="P1304"/>
  <c r="BI1302"/>
  <c r="BH1302"/>
  <c r="BG1302"/>
  <c r="BF1302"/>
  <c r="T1302"/>
  <c r="R1302"/>
  <c r="P1302"/>
  <c r="BI1298"/>
  <c r="BH1298"/>
  <c r="BG1298"/>
  <c r="BF1298"/>
  <c r="T1298"/>
  <c r="R1298"/>
  <c r="P1298"/>
  <c r="BI1292"/>
  <c r="BH1292"/>
  <c r="BG1292"/>
  <c r="BF1292"/>
  <c r="T1292"/>
  <c r="R1292"/>
  <c r="P1292"/>
  <c r="BI1284"/>
  <c r="BH1284"/>
  <c r="BG1284"/>
  <c r="BF1284"/>
  <c r="T1284"/>
  <c r="R1284"/>
  <c r="P1284"/>
  <c r="BI1281"/>
  <c r="BH1281"/>
  <c r="BG1281"/>
  <c r="BF1281"/>
  <c r="T1281"/>
  <c r="R1281"/>
  <c r="P1281"/>
  <c r="BI1279"/>
  <c r="BH1279"/>
  <c r="BG1279"/>
  <c r="BF1279"/>
  <c r="T1279"/>
  <c r="R1279"/>
  <c r="P1279"/>
  <c r="BI1276"/>
  <c r="BH1276"/>
  <c r="BG1276"/>
  <c r="BF1276"/>
  <c r="T1276"/>
  <c r="R1276"/>
  <c r="P1276"/>
  <c r="BI1272"/>
  <c r="BH1272"/>
  <c r="BG1272"/>
  <c r="BF1272"/>
  <c r="T1272"/>
  <c r="R1272"/>
  <c r="P1272"/>
  <c r="BI1269"/>
  <c r="BH1269"/>
  <c r="BG1269"/>
  <c r="BF1269"/>
  <c r="T1269"/>
  <c r="R1269"/>
  <c r="P1269"/>
  <c r="BI1264"/>
  <c r="BH1264"/>
  <c r="BG1264"/>
  <c r="BF1264"/>
  <c r="T1264"/>
  <c r="R1264"/>
  <c r="P1264"/>
  <c r="BI1261"/>
  <c r="BH1261"/>
  <c r="BG1261"/>
  <c r="BF1261"/>
  <c r="T1261"/>
  <c r="R1261"/>
  <c r="P1261"/>
  <c r="BI1257"/>
  <c r="BH1257"/>
  <c r="BG1257"/>
  <c r="BF1257"/>
  <c r="T1257"/>
  <c r="R1257"/>
  <c r="P1257"/>
  <c r="BI1251"/>
  <c r="BH1251"/>
  <c r="BG1251"/>
  <c r="BF1251"/>
  <c r="T1251"/>
  <c r="R1251"/>
  <c r="P1251"/>
  <c r="BI1248"/>
  <c r="BH1248"/>
  <c r="BG1248"/>
  <c r="BF1248"/>
  <c r="T1248"/>
  <c r="R1248"/>
  <c r="P1248"/>
  <c r="BI1242"/>
  <c r="BH1242"/>
  <c r="BG1242"/>
  <c r="BF1242"/>
  <c r="T1242"/>
  <c r="R1242"/>
  <c r="P1242"/>
  <c r="BI1239"/>
  <c r="BH1239"/>
  <c r="BG1239"/>
  <c r="BF1239"/>
  <c r="T1239"/>
  <c r="R1239"/>
  <c r="P1239"/>
  <c r="BI1237"/>
  <c r="BH1237"/>
  <c r="BG1237"/>
  <c r="BF1237"/>
  <c r="T1237"/>
  <c r="R1237"/>
  <c r="P1237"/>
  <c r="BI1232"/>
  <c r="BH1232"/>
  <c r="BG1232"/>
  <c r="BF1232"/>
  <c r="T1232"/>
  <c r="R1232"/>
  <c r="P1232"/>
  <c r="BI1224"/>
  <c r="BH1224"/>
  <c r="BG1224"/>
  <c r="BF1224"/>
  <c r="T1224"/>
  <c r="R1224"/>
  <c r="P1224"/>
  <c r="BI1222"/>
  <c r="BH1222"/>
  <c r="BG1222"/>
  <c r="BF1222"/>
  <c r="T1222"/>
  <c r="R1222"/>
  <c r="P1222"/>
  <c r="BI1219"/>
  <c r="BH1219"/>
  <c r="BG1219"/>
  <c r="BF1219"/>
  <c r="T1219"/>
  <c r="R1219"/>
  <c r="P1219"/>
  <c r="BI1214"/>
  <c r="BH1214"/>
  <c r="BG1214"/>
  <c r="BF1214"/>
  <c r="T1214"/>
  <c r="R1214"/>
  <c r="P1214"/>
  <c r="BI1206"/>
  <c r="BH1206"/>
  <c r="BG1206"/>
  <c r="BF1206"/>
  <c r="T1206"/>
  <c r="R1206"/>
  <c r="P1206"/>
  <c r="BI1198"/>
  <c r="BH1198"/>
  <c r="BG1198"/>
  <c r="BF1198"/>
  <c r="T1198"/>
  <c r="R1198"/>
  <c r="P1198"/>
  <c r="BI1193"/>
  <c r="BH1193"/>
  <c r="BG1193"/>
  <c r="BF1193"/>
  <c r="T1193"/>
  <c r="R1193"/>
  <c r="P1193"/>
  <c r="BI1191"/>
  <c r="BH1191"/>
  <c r="BG1191"/>
  <c r="BF1191"/>
  <c r="T1191"/>
  <c r="R1191"/>
  <c r="P1191"/>
  <c r="BI1189"/>
  <c r="BH1189"/>
  <c r="BG1189"/>
  <c r="BF1189"/>
  <c r="T1189"/>
  <c r="R1189"/>
  <c r="P1189"/>
  <c r="BI1187"/>
  <c r="BH1187"/>
  <c r="BG1187"/>
  <c r="BF1187"/>
  <c r="T1187"/>
  <c r="R1187"/>
  <c r="P1187"/>
  <c r="BI1181"/>
  <c r="BH1181"/>
  <c r="BG1181"/>
  <c r="BF1181"/>
  <c r="T1181"/>
  <c r="R1181"/>
  <c r="P1181"/>
  <c r="BI1178"/>
  <c r="BH1178"/>
  <c r="BG1178"/>
  <c r="BF1178"/>
  <c r="T1178"/>
  <c r="R1178"/>
  <c r="P1178"/>
  <c r="BI1175"/>
  <c r="BH1175"/>
  <c r="BG1175"/>
  <c r="BF1175"/>
  <c r="T1175"/>
  <c r="R1175"/>
  <c r="P1175"/>
  <c r="BI1172"/>
  <c r="BH1172"/>
  <c r="BG1172"/>
  <c r="BF1172"/>
  <c r="T1172"/>
  <c r="R1172"/>
  <c r="P1172"/>
  <c r="BI1168"/>
  <c r="BH1168"/>
  <c r="BG1168"/>
  <c r="BF1168"/>
  <c r="T1168"/>
  <c r="R1168"/>
  <c r="P1168"/>
  <c r="BI1165"/>
  <c r="BH1165"/>
  <c r="BG1165"/>
  <c r="BF1165"/>
  <c r="T1165"/>
  <c r="R1165"/>
  <c r="P1165"/>
  <c r="BI1163"/>
  <c r="BH1163"/>
  <c r="BG1163"/>
  <c r="BF1163"/>
  <c r="T1163"/>
  <c r="R1163"/>
  <c r="P1163"/>
  <c r="BI1160"/>
  <c r="BH1160"/>
  <c r="BG1160"/>
  <c r="BF1160"/>
  <c r="T1160"/>
  <c r="R1160"/>
  <c r="P1160"/>
  <c r="BI1156"/>
  <c r="BH1156"/>
  <c r="BG1156"/>
  <c r="BF1156"/>
  <c r="T1156"/>
  <c r="R1156"/>
  <c r="P1156"/>
  <c r="BI1154"/>
  <c r="BH1154"/>
  <c r="BG1154"/>
  <c r="BF1154"/>
  <c r="T1154"/>
  <c r="R1154"/>
  <c r="P1154"/>
  <c r="BI1151"/>
  <c r="BH1151"/>
  <c r="BG1151"/>
  <c r="BF1151"/>
  <c r="T1151"/>
  <c r="R1151"/>
  <c r="P1151"/>
  <c r="BI1148"/>
  <c r="BH1148"/>
  <c r="BG1148"/>
  <c r="BF1148"/>
  <c r="T1148"/>
  <c r="R1148"/>
  <c r="P1148"/>
  <c r="BI1142"/>
  <c r="BH1142"/>
  <c r="BG1142"/>
  <c r="BF1142"/>
  <c r="T1142"/>
  <c r="R1142"/>
  <c r="P1142"/>
  <c r="BI1140"/>
  <c r="BH1140"/>
  <c r="BG1140"/>
  <c r="BF1140"/>
  <c r="T1140"/>
  <c r="R1140"/>
  <c r="P1140"/>
  <c r="BI1138"/>
  <c r="BH1138"/>
  <c r="BG1138"/>
  <c r="BF1138"/>
  <c r="T1138"/>
  <c r="R1138"/>
  <c r="P1138"/>
  <c r="BI1135"/>
  <c r="BH1135"/>
  <c r="BG1135"/>
  <c r="BF1135"/>
  <c r="T1135"/>
  <c r="R1135"/>
  <c r="P1135"/>
  <c r="BI1132"/>
  <c r="BH1132"/>
  <c r="BG1132"/>
  <c r="BF1132"/>
  <c r="T1132"/>
  <c r="R1132"/>
  <c r="P1132"/>
  <c r="BI1128"/>
  <c r="BH1128"/>
  <c r="BG1128"/>
  <c r="BF1128"/>
  <c r="T1128"/>
  <c r="R1128"/>
  <c r="P1128"/>
  <c r="BI1120"/>
  <c r="BH1120"/>
  <c r="BG1120"/>
  <c r="BF1120"/>
  <c r="T1120"/>
  <c r="R1120"/>
  <c r="P1120"/>
  <c r="BI1112"/>
  <c r="BH1112"/>
  <c r="BG1112"/>
  <c r="BF1112"/>
  <c r="T1112"/>
  <c r="R1112"/>
  <c r="P1112"/>
  <c r="BI1110"/>
  <c r="BH1110"/>
  <c r="BG1110"/>
  <c r="BF1110"/>
  <c r="T1110"/>
  <c r="R1110"/>
  <c r="P1110"/>
  <c r="BI1101"/>
  <c r="BH1101"/>
  <c r="BG1101"/>
  <c r="BF1101"/>
  <c r="T1101"/>
  <c r="R1101"/>
  <c r="P1101"/>
  <c r="BI1092"/>
  <c r="BH1092"/>
  <c r="BG1092"/>
  <c r="BF1092"/>
  <c r="T1092"/>
  <c r="R1092"/>
  <c r="P1092"/>
  <c r="BI1090"/>
  <c r="BH1090"/>
  <c r="BG1090"/>
  <c r="BF1090"/>
  <c r="T1090"/>
  <c r="R1090"/>
  <c r="P1090"/>
  <c r="BI1087"/>
  <c r="BH1087"/>
  <c r="BG1087"/>
  <c r="BF1087"/>
  <c r="T1087"/>
  <c r="R1087"/>
  <c r="P1087"/>
  <c r="BI1085"/>
  <c r="BH1085"/>
  <c r="BG1085"/>
  <c r="BF1085"/>
  <c r="T1085"/>
  <c r="R1085"/>
  <c r="P1085"/>
  <c r="BI1081"/>
  <c r="BH1081"/>
  <c r="BG1081"/>
  <c r="BF1081"/>
  <c r="T1081"/>
  <c r="R1081"/>
  <c r="P1081"/>
  <c r="BI1078"/>
  <c r="BH1078"/>
  <c r="BG1078"/>
  <c r="BF1078"/>
  <c r="T1078"/>
  <c r="R1078"/>
  <c r="P1078"/>
  <c r="BI1076"/>
  <c r="BH1076"/>
  <c r="BG1076"/>
  <c r="BF1076"/>
  <c r="T1076"/>
  <c r="R1076"/>
  <c r="P1076"/>
  <c r="BI1072"/>
  <c r="BH1072"/>
  <c r="BG1072"/>
  <c r="BF1072"/>
  <c r="T1072"/>
  <c r="R1072"/>
  <c r="P1072"/>
  <c r="BI1070"/>
  <c r="BH1070"/>
  <c r="BG1070"/>
  <c r="BF1070"/>
  <c r="T1070"/>
  <c r="R1070"/>
  <c r="P1070"/>
  <c r="BI1068"/>
  <c r="BH1068"/>
  <c r="BG1068"/>
  <c r="BF1068"/>
  <c r="T1068"/>
  <c r="R1068"/>
  <c r="P1068"/>
  <c r="BI1064"/>
  <c r="BH1064"/>
  <c r="BG1064"/>
  <c r="BF1064"/>
  <c r="T1064"/>
  <c r="R1064"/>
  <c r="P1064"/>
  <c r="BI1062"/>
  <c r="BH1062"/>
  <c r="BG1062"/>
  <c r="BF1062"/>
  <c r="T1062"/>
  <c r="R1062"/>
  <c r="P1062"/>
  <c r="BI1057"/>
  <c r="BH1057"/>
  <c r="BG1057"/>
  <c r="BF1057"/>
  <c r="T1057"/>
  <c r="R1057"/>
  <c r="P1057"/>
  <c r="BI1054"/>
  <c r="BH1054"/>
  <c r="BG1054"/>
  <c r="BF1054"/>
  <c r="T1054"/>
  <c r="R1054"/>
  <c r="P1054"/>
  <c r="BI1050"/>
  <c r="BH1050"/>
  <c r="BG1050"/>
  <c r="BF1050"/>
  <c r="T1050"/>
  <c r="R1050"/>
  <c r="P1050"/>
  <c r="BI1048"/>
  <c r="BH1048"/>
  <c r="BG1048"/>
  <c r="BF1048"/>
  <c r="T1048"/>
  <c r="R1048"/>
  <c r="P1048"/>
  <c r="BI1045"/>
  <c r="BH1045"/>
  <c r="BG1045"/>
  <c r="BF1045"/>
  <c r="T1045"/>
  <c r="R1045"/>
  <c r="P1045"/>
  <c r="BI1042"/>
  <c r="BH1042"/>
  <c r="BG1042"/>
  <c r="BF1042"/>
  <c r="T1042"/>
  <c r="R1042"/>
  <c r="P1042"/>
  <c r="BI1039"/>
  <c r="BH1039"/>
  <c r="BG1039"/>
  <c r="BF1039"/>
  <c r="T1039"/>
  <c r="R1039"/>
  <c r="P1039"/>
  <c r="BI1036"/>
  <c r="BH1036"/>
  <c r="BG1036"/>
  <c r="BF1036"/>
  <c r="T1036"/>
  <c r="R1036"/>
  <c r="P1036"/>
  <c r="BI1032"/>
  <c r="BH1032"/>
  <c r="BG1032"/>
  <c r="BF1032"/>
  <c r="T1032"/>
  <c r="T1031"/>
  <c r="R1032"/>
  <c r="R1031"/>
  <c r="P1032"/>
  <c r="P1031"/>
  <c r="BI1028"/>
  <c r="BH1028"/>
  <c r="BG1028"/>
  <c r="BF1028"/>
  <c r="T1028"/>
  <c r="R1028"/>
  <c r="P1028"/>
  <c r="BI1025"/>
  <c r="BH1025"/>
  <c r="BG1025"/>
  <c r="BF1025"/>
  <c r="T1025"/>
  <c r="R1025"/>
  <c r="P1025"/>
  <c r="BI1022"/>
  <c r="BH1022"/>
  <c r="BG1022"/>
  <c r="BF1022"/>
  <c r="T1022"/>
  <c r="R1022"/>
  <c r="P1022"/>
  <c r="BI1018"/>
  <c r="BH1018"/>
  <c r="BG1018"/>
  <c r="BF1018"/>
  <c r="T1018"/>
  <c r="R1018"/>
  <c r="P1018"/>
  <c r="BI1015"/>
  <c r="BH1015"/>
  <c r="BG1015"/>
  <c r="BF1015"/>
  <c r="T1015"/>
  <c r="R1015"/>
  <c r="P1015"/>
  <c r="BI1012"/>
  <c r="BH1012"/>
  <c r="BG1012"/>
  <c r="BF1012"/>
  <c r="T1012"/>
  <c r="R1012"/>
  <c r="P1012"/>
  <c r="BI1009"/>
  <c r="BH1009"/>
  <c r="BG1009"/>
  <c r="BF1009"/>
  <c r="T1009"/>
  <c r="R1009"/>
  <c r="P1009"/>
  <c r="BI1004"/>
  <c r="BH1004"/>
  <c r="BG1004"/>
  <c r="BF1004"/>
  <c r="T1004"/>
  <c r="R1004"/>
  <c r="P1004"/>
  <c r="BI1000"/>
  <c r="BH1000"/>
  <c r="BG1000"/>
  <c r="BF1000"/>
  <c r="T1000"/>
  <c r="R1000"/>
  <c r="P1000"/>
  <c r="BI998"/>
  <c r="BH998"/>
  <c r="BG998"/>
  <c r="BF998"/>
  <c r="T998"/>
  <c r="R998"/>
  <c r="P998"/>
  <c r="BI997"/>
  <c r="BH997"/>
  <c r="BG997"/>
  <c r="BF997"/>
  <c r="T997"/>
  <c r="R997"/>
  <c r="P997"/>
  <c r="BI996"/>
  <c r="BH996"/>
  <c r="BG996"/>
  <c r="BF996"/>
  <c r="T996"/>
  <c r="R996"/>
  <c r="P996"/>
  <c r="BI994"/>
  <c r="BH994"/>
  <c r="BG994"/>
  <c r="BF994"/>
  <c r="T994"/>
  <c r="R994"/>
  <c r="P994"/>
  <c r="BI991"/>
  <c r="BH991"/>
  <c r="BG991"/>
  <c r="BF991"/>
  <c r="T991"/>
  <c r="R991"/>
  <c r="P991"/>
  <c r="BI990"/>
  <c r="BH990"/>
  <c r="BG990"/>
  <c r="BF990"/>
  <c r="T990"/>
  <c r="R990"/>
  <c r="P990"/>
  <c r="BI988"/>
  <c r="BH988"/>
  <c r="BG988"/>
  <c r="BF988"/>
  <c r="T988"/>
  <c r="R988"/>
  <c r="P988"/>
  <c r="BI985"/>
  <c r="BH985"/>
  <c r="BG985"/>
  <c r="BF985"/>
  <c r="T985"/>
  <c r="R985"/>
  <c r="P985"/>
  <c r="BI984"/>
  <c r="BH984"/>
  <c r="BG984"/>
  <c r="BF984"/>
  <c r="T984"/>
  <c r="R984"/>
  <c r="P984"/>
  <c r="BI982"/>
  <c r="BH982"/>
  <c r="BG982"/>
  <c r="BF982"/>
  <c r="T982"/>
  <c r="R982"/>
  <c r="P982"/>
  <c r="BI980"/>
  <c r="BH980"/>
  <c r="BG980"/>
  <c r="BF980"/>
  <c r="T980"/>
  <c r="R980"/>
  <c r="P980"/>
  <c r="BI976"/>
  <c r="BH976"/>
  <c r="BG976"/>
  <c r="BF976"/>
  <c r="T976"/>
  <c r="R976"/>
  <c r="P976"/>
  <c r="BI964"/>
  <c r="BH964"/>
  <c r="BG964"/>
  <c r="BF964"/>
  <c r="T964"/>
  <c r="R964"/>
  <c r="P964"/>
  <c r="BI962"/>
  <c r="BH962"/>
  <c r="BG962"/>
  <c r="BF962"/>
  <c r="T962"/>
  <c r="R962"/>
  <c r="P962"/>
  <c r="BI958"/>
  <c r="BH958"/>
  <c r="BG958"/>
  <c r="BF958"/>
  <c r="T958"/>
  <c r="R958"/>
  <c r="P958"/>
  <c r="BI956"/>
  <c r="BH956"/>
  <c r="BG956"/>
  <c r="BF956"/>
  <c r="T956"/>
  <c r="R956"/>
  <c r="P956"/>
  <c r="BI954"/>
  <c r="BH954"/>
  <c r="BG954"/>
  <c r="BF954"/>
  <c r="T954"/>
  <c r="R954"/>
  <c r="P954"/>
  <c r="BI952"/>
  <c r="BH952"/>
  <c r="BG952"/>
  <c r="BF952"/>
  <c r="T952"/>
  <c r="R952"/>
  <c r="P952"/>
  <c r="BI950"/>
  <c r="BH950"/>
  <c r="BG950"/>
  <c r="BF950"/>
  <c r="T950"/>
  <c r="R950"/>
  <c r="P950"/>
  <c r="BI948"/>
  <c r="BH948"/>
  <c r="BG948"/>
  <c r="BF948"/>
  <c r="T948"/>
  <c r="R948"/>
  <c r="P948"/>
  <c r="BI946"/>
  <c r="BH946"/>
  <c r="BG946"/>
  <c r="BF946"/>
  <c r="T946"/>
  <c r="R946"/>
  <c r="P946"/>
  <c r="BI944"/>
  <c r="BH944"/>
  <c r="BG944"/>
  <c r="BF944"/>
  <c r="T944"/>
  <c r="R944"/>
  <c r="P944"/>
  <c r="BI942"/>
  <c r="BH942"/>
  <c r="BG942"/>
  <c r="BF942"/>
  <c r="T942"/>
  <c r="R942"/>
  <c r="P942"/>
  <c r="BI940"/>
  <c r="BH940"/>
  <c r="BG940"/>
  <c r="BF940"/>
  <c r="T940"/>
  <c r="R940"/>
  <c r="P940"/>
  <c r="BI938"/>
  <c r="BH938"/>
  <c r="BG938"/>
  <c r="BF938"/>
  <c r="T938"/>
  <c r="R938"/>
  <c r="P938"/>
  <c r="BI936"/>
  <c r="BH936"/>
  <c r="BG936"/>
  <c r="BF936"/>
  <c r="T936"/>
  <c r="R936"/>
  <c r="P936"/>
  <c r="BI933"/>
  <c r="BH933"/>
  <c r="BG933"/>
  <c r="BF933"/>
  <c r="T933"/>
  <c r="R933"/>
  <c r="P933"/>
  <c r="BI929"/>
  <c r="BH929"/>
  <c r="BG929"/>
  <c r="BF929"/>
  <c r="T929"/>
  <c r="R929"/>
  <c r="P929"/>
  <c r="BI925"/>
  <c r="BH925"/>
  <c r="BG925"/>
  <c r="BF925"/>
  <c r="T925"/>
  <c r="R925"/>
  <c r="P925"/>
  <c r="BI921"/>
  <c r="BH921"/>
  <c r="BG921"/>
  <c r="BF921"/>
  <c r="T921"/>
  <c r="R921"/>
  <c r="P921"/>
  <c r="BI919"/>
  <c r="BH919"/>
  <c r="BG919"/>
  <c r="BF919"/>
  <c r="T919"/>
  <c r="R919"/>
  <c r="P919"/>
  <c r="BI917"/>
  <c r="BH917"/>
  <c r="BG917"/>
  <c r="BF917"/>
  <c r="T917"/>
  <c r="R917"/>
  <c r="P917"/>
  <c r="BI915"/>
  <c r="BH915"/>
  <c r="BG915"/>
  <c r="BF915"/>
  <c r="T915"/>
  <c r="R915"/>
  <c r="P915"/>
  <c r="BI913"/>
  <c r="BH913"/>
  <c r="BG913"/>
  <c r="BF913"/>
  <c r="T913"/>
  <c r="R913"/>
  <c r="P913"/>
  <c r="BI910"/>
  <c r="BH910"/>
  <c r="BG910"/>
  <c r="BF910"/>
  <c r="T910"/>
  <c r="R910"/>
  <c r="P910"/>
  <c r="BI904"/>
  <c r="BH904"/>
  <c r="BG904"/>
  <c r="BF904"/>
  <c r="T904"/>
  <c r="R904"/>
  <c r="P904"/>
  <c r="BI901"/>
  <c r="BH901"/>
  <c r="BG901"/>
  <c r="BF901"/>
  <c r="T901"/>
  <c r="R901"/>
  <c r="P901"/>
  <c r="BI898"/>
  <c r="BH898"/>
  <c r="BG898"/>
  <c r="BF898"/>
  <c r="T898"/>
  <c r="R898"/>
  <c r="P898"/>
  <c r="BI893"/>
  <c r="BH893"/>
  <c r="BG893"/>
  <c r="BF893"/>
  <c r="T893"/>
  <c r="R893"/>
  <c r="P893"/>
  <c r="BI890"/>
  <c r="BH890"/>
  <c r="BG890"/>
  <c r="BF890"/>
  <c r="T890"/>
  <c r="R890"/>
  <c r="P890"/>
  <c r="BI888"/>
  <c r="BH888"/>
  <c r="BG888"/>
  <c r="BF888"/>
  <c r="T888"/>
  <c r="R888"/>
  <c r="P888"/>
  <c r="BI886"/>
  <c r="BH886"/>
  <c r="BG886"/>
  <c r="BF886"/>
  <c r="T886"/>
  <c r="R886"/>
  <c r="P886"/>
  <c r="BI879"/>
  <c r="BH879"/>
  <c r="BG879"/>
  <c r="BF879"/>
  <c r="T879"/>
  <c r="R879"/>
  <c r="P879"/>
  <c r="BI875"/>
  <c r="BH875"/>
  <c r="BG875"/>
  <c r="BF875"/>
  <c r="T875"/>
  <c r="R875"/>
  <c r="P875"/>
  <c r="BI873"/>
  <c r="BH873"/>
  <c r="BG873"/>
  <c r="BF873"/>
  <c r="T873"/>
  <c r="R873"/>
  <c r="P873"/>
  <c r="BI869"/>
  <c r="BH869"/>
  <c r="BG869"/>
  <c r="BF869"/>
  <c r="T869"/>
  <c r="R869"/>
  <c r="P869"/>
  <c r="BI862"/>
  <c r="BH862"/>
  <c r="BG862"/>
  <c r="BF862"/>
  <c r="T862"/>
  <c r="R862"/>
  <c r="P862"/>
  <c r="BI856"/>
  <c r="BH856"/>
  <c r="BG856"/>
  <c r="BF856"/>
  <c r="T856"/>
  <c r="R856"/>
  <c r="P856"/>
  <c r="BI849"/>
  <c r="BH849"/>
  <c r="BG849"/>
  <c r="BF849"/>
  <c r="T849"/>
  <c r="R849"/>
  <c r="P849"/>
  <c r="BI847"/>
  <c r="BH847"/>
  <c r="BG847"/>
  <c r="BF847"/>
  <c r="T847"/>
  <c r="R847"/>
  <c r="P847"/>
  <c r="BI844"/>
  <c r="BH844"/>
  <c r="BG844"/>
  <c r="BF844"/>
  <c r="T844"/>
  <c r="R844"/>
  <c r="P844"/>
  <c r="BI842"/>
  <c r="BH842"/>
  <c r="BG842"/>
  <c r="BF842"/>
  <c r="T842"/>
  <c r="R842"/>
  <c r="P842"/>
  <c r="BI837"/>
  <c r="BH837"/>
  <c r="BG837"/>
  <c r="BF837"/>
  <c r="T837"/>
  <c r="R837"/>
  <c r="P837"/>
  <c r="BI835"/>
  <c r="BH835"/>
  <c r="BG835"/>
  <c r="BF835"/>
  <c r="T835"/>
  <c r="R835"/>
  <c r="P835"/>
  <c r="BI832"/>
  <c r="BH832"/>
  <c r="BG832"/>
  <c r="BF832"/>
  <c r="T832"/>
  <c r="R832"/>
  <c r="P832"/>
  <c r="BI828"/>
  <c r="BH828"/>
  <c r="BG828"/>
  <c r="BF828"/>
  <c r="T828"/>
  <c r="R828"/>
  <c r="P828"/>
  <c r="BI826"/>
  <c r="BH826"/>
  <c r="BG826"/>
  <c r="BF826"/>
  <c r="T826"/>
  <c r="R826"/>
  <c r="P826"/>
  <c r="BI820"/>
  <c r="BH820"/>
  <c r="BG820"/>
  <c r="BF820"/>
  <c r="T820"/>
  <c r="R820"/>
  <c r="P820"/>
  <c r="BI815"/>
  <c r="BH815"/>
  <c r="BG815"/>
  <c r="BF815"/>
  <c r="T815"/>
  <c r="R815"/>
  <c r="P815"/>
  <c r="BI813"/>
  <c r="BH813"/>
  <c r="BG813"/>
  <c r="BF813"/>
  <c r="T813"/>
  <c r="R813"/>
  <c r="P813"/>
  <c r="BI810"/>
  <c r="BH810"/>
  <c r="BG810"/>
  <c r="BF810"/>
  <c r="T810"/>
  <c r="R810"/>
  <c r="P810"/>
  <c r="BI806"/>
  <c r="BH806"/>
  <c r="BG806"/>
  <c r="BF806"/>
  <c r="T806"/>
  <c r="R806"/>
  <c r="P806"/>
  <c r="BI802"/>
  <c r="BH802"/>
  <c r="BG802"/>
  <c r="BF802"/>
  <c r="T802"/>
  <c r="R802"/>
  <c r="P802"/>
  <c r="BI801"/>
  <c r="BH801"/>
  <c r="BG801"/>
  <c r="BF801"/>
  <c r="T801"/>
  <c r="R801"/>
  <c r="P801"/>
  <c r="BI795"/>
  <c r="BH795"/>
  <c r="BG795"/>
  <c r="BF795"/>
  <c r="T795"/>
  <c r="R795"/>
  <c r="P795"/>
  <c r="BI792"/>
  <c r="BH792"/>
  <c r="BG792"/>
  <c r="BF792"/>
  <c r="T792"/>
  <c r="R792"/>
  <c r="P792"/>
  <c r="BI790"/>
  <c r="BH790"/>
  <c r="BG790"/>
  <c r="BF790"/>
  <c r="T790"/>
  <c r="R790"/>
  <c r="P790"/>
  <c r="BI787"/>
  <c r="BH787"/>
  <c r="BG787"/>
  <c r="BF787"/>
  <c r="T787"/>
  <c r="R787"/>
  <c r="P787"/>
  <c r="BI785"/>
  <c r="BH785"/>
  <c r="BG785"/>
  <c r="BF785"/>
  <c r="T785"/>
  <c r="R785"/>
  <c r="P785"/>
  <c r="BI782"/>
  <c r="BH782"/>
  <c r="BG782"/>
  <c r="BF782"/>
  <c r="T782"/>
  <c r="R782"/>
  <c r="P782"/>
  <c r="BI778"/>
  <c r="BH778"/>
  <c r="BG778"/>
  <c r="BF778"/>
  <c r="T778"/>
  <c r="R778"/>
  <c r="P778"/>
  <c r="BI773"/>
  <c r="BH773"/>
  <c r="BG773"/>
  <c r="BF773"/>
  <c r="T773"/>
  <c r="R773"/>
  <c r="P773"/>
  <c r="BI768"/>
  <c r="BH768"/>
  <c r="BG768"/>
  <c r="BF768"/>
  <c r="T768"/>
  <c r="R768"/>
  <c r="P768"/>
  <c r="BI766"/>
  <c r="BH766"/>
  <c r="BG766"/>
  <c r="BF766"/>
  <c r="T766"/>
  <c r="R766"/>
  <c r="P766"/>
  <c r="BI764"/>
  <c r="BH764"/>
  <c r="BG764"/>
  <c r="BF764"/>
  <c r="T764"/>
  <c r="R764"/>
  <c r="P764"/>
  <c r="BI759"/>
  <c r="BH759"/>
  <c r="BG759"/>
  <c r="BF759"/>
  <c r="T759"/>
  <c r="R759"/>
  <c r="P759"/>
  <c r="BI752"/>
  <c r="BH752"/>
  <c r="BG752"/>
  <c r="BF752"/>
  <c r="T752"/>
  <c r="R752"/>
  <c r="P752"/>
  <c r="BI749"/>
  <c r="BH749"/>
  <c r="BG749"/>
  <c r="BF749"/>
  <c r="T749"/>
  <c r="R749"/>
  <c r="P749"/>
  <c r="BI742"/>
  <c r="BH742"/>
  <c r="BG742"/>
  <c r="BF742"/>
  <c r="T742"/>
  <c r="R742"/>
  <c r="P742"/>
  <c r="BI739"/>
  <c r="BH739"/>
  <c r="BG739"/>
  <c r="BF739"/>
  <c r="T739"/>
  <c r="R739"/>
  <c r="P739"/>
  <c r="BI735"/>
  <c r="BH735"/>
  <c r="BG735"/>
  <c r="BF735"/>
  <c r="T735"/>
  <c r="T734"/>
  <c r="R735"/>
  <c r="R734"/>
  <c r="P735"/>
  <c r="P734"/>
  <c r="BI731"/>
  <c r="BH731"/>
  <c r="BG731"/>
  <c r="BF731"/>
  <c r="T731"/>
  <c r="R731"/>
  <c r="P731"/>
  <c r="BI725"/>
  <c r="BH725"/>
  <c r="BG725"/>
  <c r="BF725"/>
  <c r="T725"/>
  <c r="R725"/>
  <c r="P725"/>
  <c r="BI717"/>
  <c r="BH717"/>
  <c r="BG717"/>
  <c r="BF717"/>
  <c r="T717"/>
  <c r="R717"/>
  <c r="P717"/>
  <c r="BI714"/>
  <c r="BH714"/>
  <c r="BG714"/>
  <c r="BF714"/>
  <c r="T714"/>
  <c r="R714"/>
  <c r="P714"/>
  <c r="BI712"/>
  <c r="BH712"/>
  <c r="BG712"/>
  <c r="BF712"/>
  <c r="T712"/>
  <c r="R712"/>
  <c r="P712"/>
  <c r="BI710"/>
  <c r="BH710"/>
  <c r="BG710"/>
  <c r="BF710"/>
  <c r="T710"/>
  <c r="R710"/>
  <c r="P710"/>
  <c r="BI705"/>
  <c r="BH705"/>
  <c r="BG705"/>
  <c r="BF705"/>
  <c r="T705"/>
  <c r="R705"/>
  <c r="P705"/>
  <c r="BI699"/>
  <c r="BH699"/>
  <c r="BG699"/>
  <c r="BF699"/>
  <c r="T699"/>
  <c r="R699"/>
  <c r="P699"/>
  <c r="BI694"/>
  <c r="BH694"/>
  <c r="BG694"/>
  <c r="BF694"/>
  <c r="T694"/>
  <c r="R694"/>
  <c r="P694"/>
  <c r="BI692"/>
  <c r="BH692"/>
  <c r="BG692"/>
  <c r="BF692"/>
  <c r="T692"/>
  <c r="R692"/>
  <c r="P692"/>
  <c r="BI690"/>
  <c r="BH690"/>
  <c r="BG690"/>
  <c r="BF690"/>
  <c r="T690"/>
  <c r="R690"/>
  <c r="P690"/>
  <c r="BI685"/>
  <c r="BH685"/>
  <c r="BG685"/>
  <c r="BF685"/>
  <c r="T685"/>
  <c r="R685"/>
  <c r="P685"/>
  <c r="BI683"/>
  <c r="BH683"/>
  <c r="BG683"/>
  <c r="BF683"/>
  <c r="T683"/>
  <c r="R683"/>
  <c r="P683"/>
  <c r="BI681"/>
  <c r="BH681"/>
  <c r="BG681"/>
  <c r="BF681"/>
  <c r="T681"/>
  <c r="R681"/>
  <c r="P681"/>
  <c r="BI676"/>
  <c r="BH676"/>
  <c r="BG676"/>
  <c r="BF676"/>
  <c r="T676"/>
  <c r="R676"/>
  <c r="P676"/>
  <c r="BI670"/>
  <c r="BH670"/>
  <c r="BG670"/>
  <c r="BF670"/>
  <c r="T670"/>
  <c r="R670"/>
  <c r="P670"/>
  <c r="BI668"/>
  <c r="BH668"/>
  <c r="BG668"/>
  <c r="BF668"/>
  <c r="T668"/>
  <c r="R668"/>
  <c r="P668"/>
  <c r="BI662"/>
  <c r="BH662"/>
  <c r="BG662"/>
  <c r="BF662"/>
  <c r="T662"/>
  <c r="R662"/>
  <c r="P662"/>
  <c r="BI660"/>
  <c r="BH660"/>
  <c r="BG660"/>
  <c r="BF660"/>
  <c r="T660"/>
  <c r="R660"/>
  <c r="P660"/>
  <c r="BI654"/>
  <c r="BH654"/>
  <c r="BG654"/>
  <c r="BF654"/>
  <c r="T654"/>
  <c r="R654"/>
  <c r="P654"/>
  <c r="BI652"/>
  <c r="BH652"/>
  <c r="BG652"/>
  <c r="BF652"/>
  <c r="T652"/>
  <c r="R652"/>
  <c r="P652"/>
  <c r="BI649"/>
  <c r="BH649"/>
  <c r="BG649"/>
  <c r="BF649"/>
  <c r="T649"/>
  <c r="R649"/>
  <c r="P649"/>
  <c r="BI647"/>
  <c r="BH647"/>
  <c r="BG647"/>
  <c r="BF647"/>
  <c r="T647"/>
  <c r="R647"/>
  <c r="P647"/>
  <c r="BI637"/>
  <c r="BH637"/>
  <c r="BG637"/>
  <c r="BF637"/>
  <c r="T637"/>
  <c r="R637"/>
  <c r="P637"/>
  <c r="BI635"/>
  <c r="BH635"/>
  <c r="BG635"/>
  <c r="BF635"/>
  <c r="T635"/>
  <c r="R635"/>
  <c r="P635"/>
  <c r="BI618"/>
  <c r="BH618"/>
  <c r="BG618"/>
  <c r="BF618"/>
  <c r="T618"/>
  <c r="R618"/>
  <c r="P618"/>
  <c r="BI614"/>
  <c r="BH614"/>
  <c r="BG614"/>
  <c r="BF614"/>
  <c r="T614"/>
  <c r="R614"/>
  <c r="P614"/>
  <c r="BI600"/>
  <c r="BH600"/>
  <c r="BG600"/>
  <c r="BF600"/>
  <c r="T600"/>
  <c r="R600"/>
  <c r="P600"/>
  <c r="BI597"/>
  <c r="BH597"/>
  <c r="BG597"/>
  <c r="BF597"/>
  <c r="T597"/>
  <c r="R597"/>
  <c r="P597"/>
  <c r="BI593"/>
  <c r="BH593"/>
  <c r="BG593"/>
  <c r="BF593"/>
  <c r="T593"/>
  <c r="R593"/>
  <c r="P593"/>
  <c r="BI588"/>
  <c r="BH588"/>
  <c r="BG588"/>
  <c r="BF588"/>
  <c r="T588"/>
  <c r="R588"/>
  <c r="P588"/>
  <c r="BI586"/>
  <c r="BH586"/>
  <c r="BG586"/>
  <c r="BF586"/>
  <c r="T586"/>
  <c r="R586"/>
  <c r="P586"/>
  <c r="BI578"/>
  <c r="BH578"/>
  <c r="BG578"/>
  <c r="BF578"/>
  <c r="T578"/>
  <c r="R578"/>
  <c r="P578"/>
  <c r="BI571"/>
  <c r="BH571"/>
  <c r="BG571"/>
  <c r="BF571"/>
  <c r="T571"/>
  <c r="R571"/>
  <c r="P571"/>
  <c r="BI568"/>
  <c r="BH568"/>
  <c r="BG568"/>
  <c r="BF568"/>
  <c r="T568"/>
  <c r="R568"/>
  <c r="P568"/>
  <c r="BI560"/>
  <c r="BH560"/>
  <c r="BG560"/>
  <c r="BF560"/>
  <c r="T560"/>
  <c r="R560"/>
  <c r="P560"/>
  <c r="BI547"/>
  <c r="BH547"/>
  <c r="BG547"/>
  <c r="BF547"/>
  <c r="T547"/>
  <c r="R547"/>
  <c r="P547"/>
  <c r="BI532"/>
  <c r="BH532"/>
  <c r="BG532"/>
  <c r="BF532"/>
  <c r="T532"/>
  <c r="R532"/>
  <c r="P532"/>
  <c r="BI523"/>
  <c r="BH523"/>
  <c r="BG523"/>
  <c r="BF523"/>
  <c r="T523"/>
  <c r="R523"/>
  <c r="P523"/>
  <c r="BI514"/>
  <c r="BH514"/>
  <c r="BG514"/>
  <c r="BF514"/>
  <c r="T514"/>
  <c r="R514"/>
  <c r="P514"/>
  <c r="BI498"/>
  <c r="BH498"/>
  <c r="BG498"/>
  <c r="BF498"/>
  <c r="T498"/>
  <c r="R498"/>
  <c r="P498"/>
  <c r="BI489"/>
  <c r="BH489"/>
  <c r="BG489"/>
  <c r="BF489"/>
  <c r="T489"/>
  <c r="R489"/>
  <c r="P489"/>
  <c r="BI486"/>
  <c r="BH486"/>
  <c r="BG486"/>
  <c r="BF486"/>
  <c r="T486"/>
  <c r="R486"/>
  <c r="P486"/>
  <c r="BI483"/>
  <c r="BH483"/>
  <c r="BG483"/>
  <c r="BF483"/>
  <c r="T483"/>
  <c r="R483"/>
  <c r="P483"/>
  <c r="BI480"/>
  <c r="BH480"/>
  <c r="BG480"/>
  <c r="BF480"/>
  <c r="T480"/>
  <c r="R480"/>
  <c r="P480"/>
  <c r="BI477"/>
  <c r="BH477"/>
  <c r="BG477"/>
  <c r="BF477"/>
  <c r="T477"/>
  <c r="R477"/>
  <c r="P477"/>
  <c r="BI474"/>
  <c r="BH474"/>
  <c r="BG474"/>
  <c r="BF474"/>
  <c r="T474"/>
  <c r="R474"/>
  <c r="P474"/>
  <c r="BI471"/>
  <c r="BH471"/>
  <c r="BG471"/>
  <c r="BF471"/>
  <c r="T471"/>
  <c r="R471"/>
  <c r="P471"/>
  <c r="BI468"/>
  <c r="BH468"/>
  <c r="BG468"/>
  <c r="BF468"/>
  <c r="T468"/>
  <c r="R468"/>
  <c r="P468"/>
  <c r="BI464"/>
  <c r="BH464"/>
  <c r="BG464"/>
  <c r="BF464"/>
  <c r="T464"/>
  <c r="R464"/>
  <c r="P464"/>
  <c r="BI463"/>
  <c r="BH463"/>
  <c r="BG463"/>
  <c r="BF463"/>
  <c r="T463"/>
  <c r="R463"/>
  <c r="P463"/>
  <c r="BI460"/>
  <c r="BH460"/>
  <c r="BG460"/>
  <c r="BF460"/>
  <c r="T460"/>
  <c r="R460"/>
  <c r="P460"/>
  <c r="BI457"/>
  <c r="BH457"/>
  <c r="BG457"/>
  <c r="BF457"/>
  <c r="T457"/>
  <c r="R457"/>
  <c r="P457"/>
  <c r="BI454"/>
  <c r="BH454"/>
  <c r="BG454"/>
  <c r="BF454"/>
  <c r="T454"/>
  <c r="R454"/>
  <c r="P454"/>
  <c r="BI449"/>
  <c r="BH449"/>
  <c r="BG449"/>
  <c r="BF449"/>
  <c r="T449"/>
  <c r="R449"/>
  <c r="P449"/>
  <c r="BI444"/>
  <c r="BH444"/>
  <c r="BG444"/>
  <c r="BF444"/>
  <c r="T444"/>
  <c r="R444"/>
  <c r="P444"/>
  <c r="BI439"/>
  <c r="BH439"/>
  <c r="BG439"/>
  <c r="BF439"/>
  <c r="T439"/>
  <c r="R439"/>
  <c r="P439"/>
  <c r="BI434"/>
  <c r="BH434"/>
  <c r="BG434"/>
  <c r="BF434"/>
  <c r="T434"/>
  <c r="R434"/>
  <c r="P434"/>
  <c r="BI430"/>
  <c r="BH430"/>
  <c r="BG430"/>
  <c r="BF430"/>
  <c r="T430"/>
  <c r="T423"/>
  <c r="R430"/>
  <c r="R423"/>
  <c r="P430"/>
  <c r="P423"/>
  <c r="BI424"/>
  <c r="BH424"/>
  <c r="BG424"/>
  <c r="BF424"/>
  <c r="T424"/>
  <c r="R424"/>
  <c r="P424"/>
  <c r="BI408"/>
  <c r="BH408"/>
  <c r="BG408"/>
  <c r="BF408"/>
  <c r="T408"/>
  <c r="R408"/>
  <c r="P408"/>
  <c r="BI390"/>
  <c r="BH390"/>
  <c r="BG390"/>
  <c r="BF390"/>
  <c r="T390"/>
  <c r="R390"/>
  <c r="P390"/>
  <c r="BI373"/>
  <c r="BH373"/>
  <c r="BG373"/>
  <c r="BF373"/>
  <c r="T373"/>
  <c r="R373"/>
  <c r="P373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30"/>
  <c r="BH330"/>
  <c r="BG330"/>
  <c r="BF330"/>
  <c r="T330"/>
  <c r="R330"/>
  <c r="P330"/>
  <c r="BI328"/>
  <c r="BH328"/>
  <c r="BG328"/>
  <c r="BF328"/>
  <c r="T328"/>
  <c r="R328"/>
  <c r="P328"/>
  <c r="BI327"/>
  <c r="BH327"/>
  <c r="BG327"/>
  <c r="BF327"/>
  <c r="T327"/>
  <c r="R327"/>
  <c r="P327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3"/>
  <c r="BH303"/>
  <c r="BG303"/>
  <c r="BF303"/>
  <c r="T303"/>
  <c r="R303"/>
  <c r="P303"/>
  <c r="BI298"/>
  <c r="BH298"/>
  <c r="BG298"/>
  <c r="BF298"/>
  <c r="T298"/>
  <c r="R298"/>
  <c r="P298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79"/>
  <c r="BH279"/>
  <c r="BG279"/>
  <c r="BF279"/>
  <c r="T279"/>
  <c r="R279"/>
  <c r="P279"/>
  <c r="BI276"/>
  <c r="BH276"/>
  <c r="BG276"/>
  <c r="BF276"/>
  <c r="T276"/>
  <c r="R276"/>
  <c r="P276"/>
  <c r="BI272"/>
  <c r="BH272"/>
  <c r="BG272"/>
  <c r="BF272"/>
  <c r="T272"/>
  <c r="R272"/>
  <c r="P272"/>
  <c r="BI268"/>
  <c r="BH268"/>
  <c r="BG268"/>
  <c r="BF268"/>
  <c r="T268"/>
  <c r="R268"/>
  <c r="P268"/>
  <c r="BI262"/>
  <c r="BH262"/>
  <c r="BG262"/>
  <c r="BF262"/>
  <c r="T262"/>
  <c r="R262"/>
  <c r="P262"/>
  <c r="BI260"/>
  <c r="BH260"/>
  <c r="BG260"/>
  <c r="BF260"/>
  <c r="T260"/>
  <c r="R260"/>
  <c r="P260"/>
  <c r="BI255"/>
  <c r="BH255"/>
  <c r="BG255"/>
  <c r="BF255"/>
  <c r="T255"/>
  <c r="R255"/>
  <c r="P255"/>
  <c r="BI240"/>
  <c r="BH240"/>
  <c r="BG240"/>
  <c r="BF240"/>
  <c r="T240"/>
  <c r="R240"/>
  <c r="P240"/>
  <c r="BI236"/>
  <c r="BH236"/>
  <c r="BG236"/>
  <c r="BF236"/>
  <c r="T236"/>
  <c r="R236"/>
  <c r="P236"/>
  <c r="BI234"/>
  <c r="BH234"/>
  <c r="BG234"/>
  <c r="BF234"/>
  <c r="T234"/>
  <c r="R234"/>
  <c r="P234"/>
  <c r="BI230"/>
  <c r="BH230"/>
  <c r="BG230"/>
  <c r="BF230"/>
  <c r="T230"/>
  <c r="R230"/>
  <c r="P230"/>
  <c r="BI225"/>
  <c r="BH225"/>
  <c r="BG225"/>
  <c r="BF225"/>
  <c r="T225"/>
  <c r="R225"/>
  <c r="P225"/>
  <c r="BI222"/>
  <c r="BH222"/>
  <c r="BG222"/>
  <c r="BF222"/>
  <c r="T222"/>
  <c r="R222"/>
  <c r="P222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1"/>
  <c r="BH201"/>
  <c r="BG201"/>
  <c r="BF201"/>
  <c r="T201"/>
  <c r="R201"/>
  <c r="P201"/>
  <c r="BI186"/>
  <c r="BH186"/>
  <c r="BG186"/>
  <c r="BF186"/>
  <c r="T186"/>
  <c r="R186"/>
  <c r="P186"/>
  <c r="BI182"/>
  <c r="BH182"/>
  <c r="BG182"/>
  <c r="BF182"/>
  <c r="T182"/>
  <c r="R182"/>
  <c r="P182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F151"/>
  <c r="E149"/>
  <c r="F52"/>
  <c r="E50"/>
  <c r="J24"/>
  <c r="E24"/>
  <c r="J55"/>
  <c r="J23"/>
  <c r="J21"/>
  <c r="E21"/>
  <c r="J54"/>
  <c r="J20"/>
  <c r="J18"/>
  <c r="E18"/>
  <c r="F154"/>
  <c r="J17"/>
  <c r="J15"/>
  <c r="E15"/>
  <c r="F54"/>
  <c r="J14"/>
  <c r="J12"/>
  <c r="J52"/>
  <c r="E7"/>
  <c r="E48"/>
  <c i="1" r="L50"/>
  <c r="AM50"/>
  <c r="AM49"/>
  <c r="L49"/>
  <c r="AM47"/>
  <c r="L47"/>
  <c r="L45"/>
  <c r="L44"/>
  <c i="2" r="J946"/>
  <c r="BK837"/>
  <c r="J725"/>
  <c r="BK635"/>
  <c r="J347"/>
  <c i="3" r="BK196"/>
  <c r="J163"/>
  <c r="J119"/>
  <c i="4" r="BK148"/>
  <c r="BK96"/>
  <c i="5" r="J542"/>
  <c r="BK525"/>
  <c r="J485"/>
  <c r="J102"/>
  <c r="BK312"/>
  <c i="6" r="BK136"/>
  <c i="7" r="J365"/>
  <c r="J171"/>
  <c r="J304"/>
  <c r="BK131"/>
  <c r="BK256"/>
  <c r="BK147"/>
  <c r="BK153"/>
  <c r="J193"/>
  <c r="J257"/>
  <c r="BK381"/>
  <c i="8" r="BK130"/>
  <c i="9" r="BK152"/>
  <c i="10" r="J203"/>
  <c r="J279"/>
  <c r="J248"/>
  <c r="BK304"/>
  <c r="BK275"/>
  <c i="11" r="J137"/>
  <c i="12" r="BK89"/>
  <c i="13" r="BK114"/>
  <c i="14" r="J86"/>
  <c i="15" r="BK129"/>
  <c i="17" r="J106"/>
  <c r="BK120"/>
  <c i="18" r="J235"/>
  <c r="BK240"/>
  <c r="J125"/>
  <c i="19" r="J127"/>
  <c i="2" r="BK268"/>
  <c r="BK339"/>
  <c r="BK1902"/>
  <c r="BK1812"/>
  <c r="J1695"/>
  <c r="J1576"/>
  <c r="BK1525"/>
  <c r="BK1481"/>
  <c r="BK1401"/>
  <c r="BK1375"/>
  <c r="BK1279"/>
  <c r="J1187"/>
  <c r="J1057"/>
  <c r="BK985"/>
  <c r="BK933"/>
  <c r="BK856"/>
  <c r="BK752"/>
  <c r="BK660"/>
  <c r="BK164"/>
  <c i="3" r="J194"/>
  <c r="J141"/>
  <c r="J211"/>
  <c i="4" r="BK185"/>
  <c r="J130"/>
  <c i="5" r="BK451"/>
  <c r="J271"/>
  <c r="J212"/>
  <c r="J418"/>
  <c r="J376"/>
  <c i="6" r="J132"/>
  <c i="7" r="BK326"/>
  <c r="J182"/>
  <c r="BK301"/>
  <c r="J136"/>
  <c r="BK291"/>
  <c r="J286"/>
  <c r="J126"/>
  <c r="J111"/>
  <c r="BK243"/>
  <c r="BK375"/>
  <c r="BK266"/>
  <c r="BK181"/>
  <c i="8" r="BK119"/>
  <c i="9" r="BK182"/>
  <c r="J234"/>
  <c i="10" r="J318"/>
  <c r="BK337"/>
  <c r="J297"/>
  <c i="16" r="BK89"/>
  <c i="17" r="J101"/>
  <c r="J99"/>
  <c i="18" r="J260"/>
  <c r="BK133"/>
  <c r="J99"/>
  <c r="J136"/>
  <c i="2" r="BK463"/>
  <c r="J293"/>
  <c r="BK1926"/>
  <c r="BK1819"/>
  <c r="J1739"/>
  <c r="BK1615"/>
  <c r="J1526"/>
  <c r="BK1473"/>
  <c r="J1404"/>
  <c r="J1312"/>
  <c r="BK1242"/>
  <c r="BK480"/>
  <c i="3" r="BK147"/>
  <c r="BK141"/>
  <c r="BK228"/>
  <c i="4" r="J114"/>
  <c r="J135"/>
  <c i="5" r="BK471"/>
  <c r="J505"/>
  <c r="BK402"/>
  <c r="BK459"/>
  <c r="J163"/>
  <c r="J372"/>
  <c i="6" r="J129"/>
  <c i="7" r="J285"/>
  <c r="BK137"/>
  <c r="J305"/>
  <c r="J373"/>
  <c r="BK280"/>
  <c r="BK263"/>
  <c r="J327"/>
  <c r="J328"/>
  <c r="BK176"/>
  <c r="J217"/>
  <c i="8" r="J130"/>
  <c i="9" r="BK267"/>
  <c r="BK112"/>
  <c i="10" r="BK295"/>
  <c r="J308"/>
  <c r="BK270"/>
  <c i="11" r="BK134"/>
  <c r="J134"/>
  <c r="J127"/>
  <c i="13" r="J114"/>
  <c i="14" r="J136"/>
  <c i="15" r="J127"/>
  <c i="16" r="J95"/>
  <c i="17" r="BK88"/>
  <c r="BK132"/>
  <c i="18" r="BK235"/>
  <c r="BK214"/>
  <c r="BK171"/>
  <c i="19" r="J112"/>
  <c i="2" r="BK310"/>
  <c r="BK328"/>
  <c r="J1959"/>
  <c r="BK1877"/>
  <c r="J1801"/>
  <c r="BK1671"/>
  <c r="J1618"/>
  <c r="J1563"/>
  <c r="BK1518"/>
  <c r="J1456"/>
  <c r="J1394"/>
  <c r="BK1328"/>
  <c r="BK1257"/>
  <c r="J1168"/>
  <c r="BK1090"/>
  <c r="BK994"/>
  <c r="J936"/>
  <c r="BK844"/>
  <c r="J787"/>
  <c r="J742"/>
  <c r="BK637"/>
  <c r="J692"/>
  <c r="J351"/>
  <c i="3" r="J156"/>
  <c r="J100"/>
  <c r="J171"/>
  <c i="4" r="BK146"/>
  <c r="BK142"/>
  <c i="5" r="BK513"/>
  <c r="J479"/>
  <c r="J462"/>
  <c r="J475"/>
  <c r="J499"/>
  <c r="J481"/>
  <c i="6" r="J107"/>
  <c i="7" r="BK359"/>
  <c r="J201"/>
  <c r="J322"/>
  <c r="J163"/>
  <c r="BK300"/>
  <c r="BK217"/>
  <c r="J256"/>
  <c r="BK338"/>
  <c r="BK344"/>
  <c r="J239"/>
  <c r="BK286"/>
  <c i="8" r="BK123"/>
  <c r="J123"/>
  <c i="9" r="J242"/>
  <c r="J180"/>
  <c i="10" r="J190"/>
  <c r="J339"/>
  <c r="BK215"/>
  <c r="J270"/>
  <c r="J205"/>
  <c i="11" r="BK137"/>
  <c i="12" r="BK131"/>
  <c i="13" r="BK122"/>
  <c i="15" r="BK118"/>
  <c i="17" r="BK122"/>
  <c r="J128"/>
  <c i="18" r="J226"/>
  <c r="BK267"/>
  <c r="BK217"/>
  <c r="J110"/>
  <c i="2" r="J276"/>
  <c r="J170"/>
  <c r="J1952"/>
  <c r="J1900"/>
  <c r="BK1828"/>
  <c r="J1759"/>
  <c r="BK1642"/>
  <c r="J1546"/>
  <c r="BK1506"/>
  <c r="BK1456"/>
  <c r="BK1378"/>
  <c r="BK1281"/>
  <c r="J1191"/>
  <c r="BK1087"/>
  <c r="J1042"/>
  <c r="BK952"/>
  <c r="J913"/>
  <c r="BK826"/>
  <c r="BK647"/>
  <c r="J430"/>
  <c i="3" r="J188"/>
  <c r="J121"/>
  <c r="J118"/>
  <c i="4" r="J123"/>
  <c i="5" r="J515"/>
  <c r="J266"/>
  <c r="BK386"/>
  <c r="J454"/>
  <c r="J242"/>
  <c r="J425"/>
  <c i="6" r="BK111"/>
  <c i="7" r="BK309"/>
  <c r="J188"/>
  <c r="BK360"/>
  <c r="BK383"/>
  <c r="J299"/>
  <c r="J247"/>
  <c r="BK134"/>
  <c r="BK195"/>
  <c r="BK220"/>
  <c r="BK384"/>
  <c r="BK218"/>
  <c i="8" r="BK101"/>
  <c i="9" r="J103"/>
  <c r="J231"/>
  <c i="10" r="BK108"/>
  <c r="J263"/>
  <c r="J184"/>
  <c r="BK343"/>
  <c r="J168"/>
  <c i="11" r="BK148"/>
  <c r="BK91"/>
  <c r="J154"/>
  <c i="12" r="J126"/>
  <c i="13" r="BK119"/>
  <c i="15" r="BK95"/>
  <c i="17" r="BK145"/>
  <c r="BK101"/>
  <c r="BK98"/>
  <c i="2" r="BK222"/>
  <c r="BK344"/>
  <c r="J1897"/>
  <c r="BK1771"/>
  <c r="BK1686"/>
  <c r="J1615"/>
  <c r="J1554"/>
  <c r="J1506"/>
  <c r="BK1427"/>
  <c r="J1322"/>
  <c r="BK1189"/>
  <c r="BK1154"/>
  <c r="J1076"/>
  <c r="BK984"/>
  <c r="BK901"/>
  <c r="J835"/>
  <c r="J735"/>
  <c r="J325"/>
  <c r="J408"/>
  <c i="11" r="BK110"/>
  <c i="12" r="J131"/>
  <c i="13" r="J119"/>
  <c i="14" r="J108"/>
  <c i="15" r="J95"/>
  <c i="16" r="BK87"/>
  <c i="17" r="J130"/>
  <c r="BK103"/>
  <c i="18" r="BK208"/>
  <c r="BK168"/>
  <c i="19" r="J125"/>
  <c i="2" r="BK498"/>
  <c r="J334"/>
  <c r="BK1892"/>
  <c r="BK1761"/>
  <c r="J1659"/>
  <c r="BK1561"/>
  <c r="J1518"/>
  <c r="BK1461"/>
  <c r="J1349"/>
  <c r="BK1232"/>
  <c r="J1135"/>
  <c r="J1028"/>
  <c r="J948"/>
  <c r="BK879"/>
  <c r="J764"/>
  <c r="J477"/>
  <c i="3" r="J179"/>
  <c r="J185"/>
  <c r="BK100"/>
  <c r="BK151"/>
  <c i="4" r="BK140"/>
  <c i="5" r="J534"/>
  <c r="J134"/>
  <c r="J178"/>
  <c r="J269"/>
  <c r="BK114"/>
  <c i="6" r="BK94"/>
  <c i="7" r="BK283"/>
  <c r="BK311"/>
  <c r="J360"/>
  <c r="J212"/>
  <c r="J252"/>
  <c r="BK336"/>
  <c r="BK189"/>
  <c r="J210"/>
  <c r="J347"/>
  <c r="J191"/>
  <c i="8" r="J105"/>
  <c i="9" r="J229"/>
  <c i="10" r="J322"/>
  <c r="BK222"/>
  <c r="BK209"/>
  <c r="J102"/>
  <c i="11" r="J146"/>
  <c i="12" r="BK130"/>
  <c i="13" r="J123"/>
  <c i="15" r="BK132"/>
  <c i="16" r="BK82"/>
  <c i="17" r="BK119"/>
  <c r="BK87"/>
  <c i="18" r="J269"/>
  <c i="19" r="J89"/>
  <c i="2" r="J694"/>
  <c r="J449"/>
  <c r="J328"/>
  <c r="BK1909"/>
  <c r="BK1773"/>
  <c r="BK1673"/>
  <c r="J1619"/>
  <c r="BK1526"/>
  <c r="J1465"/>
  <c r="BK1325"/>
  <c r="BK1237"/>
  <c r="J1138"/>
  <c r="J1050"/>
  <c r="J976"/>
  <c r="J904"/>
  <c r="BK787"/>
  <c r="J618"/>
  <c r="J597"/>
  <c i="3" r="J96"/>
  <c i="5" r="J446"/>
  <c r="J132"/>
  <c i="6" r="BK97"/>
  <c i="7" r="J280"/>
  <c r="J134"/>
  <c r="BK299"/>
  <c r="BK377"/>
  <c r="J266"/>
  <c r="J181"/>
  <c r="J218"/>
  <c r="J235"/>
  <c r="BK213"/>
  <c r="BK251"/>
  <c i="8" r="BK96"/>
  <c i="9" r="BK257"/>
  <c r="J253"/>
  <c i="10" r="BK220"/>
  <c r="BK299"/>
  <c r="J242"/>
  <c r="J160"/>
  <c r="BK180"/>
  <c i="11" r="BK133"/>
  <c i="12" r="BK108"/>
  <c i="14" r="J134"/>
  <c i="15" r="BK114"/>
  <c i="17" r="J137"/>
  <c r="J88"/>
  <c i="18" r="BK119"/>
  <c r="J200"/>
  <c r="J134"/>
  <c i="19" r="J92"/>
  <c i="2" r="J1132"/>
  <c r="J1009"/>
  <c r="J964"/>
  <c r="BK886"/>
  <c r="BK764"/>
  <c r="BK483"/>
  <c r="BK600"/>
  <c i="3" r="J204"/>
  <c r="J213"/>
  <c r="J116"/>
  <c i="4" r="BK156"/>
  <c r="J112"/>
  <c i="5" r="BK376"/>
  <c r="J117"/>
  <c r="BK147"/>
  <c r="BK473"/>
  <c r="J251"/>
  <c i="6" r="J114"/>
  <c i="7" r="J292"/>
  <c r="J109"/>
  <c r="J170"/>
  <c r="BK334"/>
  <c r="BK246"/>
  <c r="J364"/>
  <c r="J219"/>
  <c r="J232"/>
  <c r="BK126"/>
  <c r="J263"/>
  <c r="BK159"/>
  <c i="8" r="BK121"/>
  <c i="9" r="BK264"/>
  <c i="10" r="J352"/>
  <c r="J166"/>
  <c r="BK233"/>
  <c r="BK310"/>
  <c i="12" r="J108"/>
  <c i="13" r="J86"/>
  <c i="14" r="BK86"/>
  <c i="16" r="J83"/>
  <c i="17" r="BK100"/>
  <c i="18" r="BK106"/>
  <c r="BK150"/>
  <c r="BK195"/>
  <c i="19" r="J102"/>
  <c i="2" r="BK430"/>
  <c r="BK464"/>
  <c r="J279"/>
  <c r="BK1864"/>
  <c r="J1779"/>
  <c r="J1686"/>
  <c r="BK1613"/>
  <c r="BK1545"/>
  <c r="BK1499"/>
  <c r="J1450"/>
  <c r="BK1351"/>
  <c r="BK1251"/>
  <c r="BK1120"/>
  <c r="J1036"/>
  <c r="BK958"/>
  <c r="J875"/>
  <c r="BK782"/>
  <c r="J313"/>
  <c i="3" r="J132"/>
  <c r="J183"/>
  <c r="BK157"/>
  <c i="4" r="J190"/>
  <c r="J160"/>
  <c i="5" r="BK288"/>
  <c r="J468"/>
  <c r="BK404"/>
  <c r="BK509"/>
  <c i="6" r="J109"/>
  <c i="7" r="J377"/>
  <c r="J194"/>
  <c r="BK272"/>
  <c r="J319"/>
  <c r="J269"/>
  <c r="J174"/>
  <c r="J231"/>
  <c r="BK296"/>
  <c r="J258"/>
  <c r="J112"/>
  <c r="J161"/>
  <c i="9" r="BK253"/>
  <c r="BK180"/>
  <c i="10" r="BK354"/>
  <c r="BK268"/>
  <c r="J294"/>
  <c r="J254"/>
  <c i="16" r="BK88"/>
  <c i="17" r="BK137"/>
  <c i="18" r="J186"/>
  <c r="BK199"/>
  <c r="J287"/>
  <c i="19" r="BK94"/>
  <c i="2" r="J355"/>
  <c r="J210"/>
  <c r="J161"/>
  <c r="BK1874"/>
  <c r="BK1779"/>
  <c r="J1716"/>
  <c r="BK1640"/>
  <c r="J1547"/>
  <c r="J1509"/>
  <c r="J1415"/>
  <c r="J1358"/>
  <c r="BK1272"/>
  <c r="J1165"/>
  <c i="3" r="BK183"/>
  <c r="BK221"/>
  <c r="J143"/>
  <c i="4" r="J95"/>
  <c r="BK168"/>
  <c i="5" r="J280"/>
  <c r="J254"/>
  <c r="BK295"/>
  <c r="BK124"/>
  <c r="J473"/>
  <c r="J108"/>
  <c i="7" r="J385"/>
  <c r="J205"/>
  <c r="BK112"/>
  <c r="BK273"/>
  <c r="BK253"/>
  <c r="BK165"/>
  <c r="BK119"/>
  <c r="BK374"/>
  <c r="BK366"/>
  <c r="BK179"/>
  <c i="8" r="J103"/>
  <c i="9" r="J267"/>
  <c i="10" r="BK297"/>
  <c r="BK235"/>
  <c r="BK254"/>
  <c r="J235"/>
  <c i="11" r="J113"/>
  <c r="BK97"/>
  <c i="13" r="J89"/>
  <c i="14" r="BK98"/>
  <c i="15" r="J98"/>
  <c i="16" r="J94"/>
  <c i="17" r="BK106"/>
  <c r="J114"/>
  <c i="18" r="J305"/>
  <c r="BK99"/>
  <c r="J176"/>
  <c r="J158"/>
  <c i="2" r="J363"/>
  <c r="BK369"/>
  <c r="BK234"/>
  <c r="BK1900"/>
  <c r="BK1788"/>
  <c r="J1688"/>
  <c r="J1634"/>
  <c r="J1543"/>
  <c r="BK1491"/>
  <c r="J1448"/>
  <c r="BK1355"/>
  <c r="BK1276"/>
  <c r="BK1160"/>
  <c r="J1062"/>
  <c r="J990"/>
  <c r="BK919"/>
  <c r="BK832"/>
  <c r="J768"/>
  <c r="BK670"/>
  <c r="BK240"/>
  <c i="3" r="BK198"/>
  <c r="BK130"/>
  <c r="J173"/>
  <c r="BK217"/>
  <c i="4" r="BK182"/>
  <c r="BK172"/>
  <c r="J119"/>
  <c i="5" r="BK434"/>
  <c r="J288"/>
  <c r="J539"/>
  <c r="BK475"/>
  <c r="BK201"/>
  <c r="J363"/>
  <c i="6" r="J105"/>
  <c i="7" r="J387"/>
  <c r="BK275"/>
  <c r="BK168"/>
  <c r="BK357"/>
  <c r="J378"/>
  <c r="BK278"/>
  <c r="BK365"/>
  <c r="J225"/>
  <c r="BK294"/>
  <c r="J323"/>
  <c r="BK173"/>
  <c r="BK242"/>
  <c i="8" r="BK132"/>
  <c r="BK128"/>
  <c i="9" r="BK129"/>
  <c r="BK224"/>
  <c i="10" r="BK301"/>
  <c r="J301"/>
  <c r="J108"/>
  <c r="BK199"/>
  <c r="J158"/>
  <c r="J265"/>
  <c i="11" r="BK123"/>
  <c r="J123"/>
  <c i="12" r="J95"/>
  <c i="13" r="BK124"/>
  <c i="14" r="BK129"/>
  <c i="15" r="J108"/>
  <c i="17" r="J143"/>
  <c r="J92"/>
  <c i="18" r="BK155"/>
  <c r="J112"/>
  <c r="BK222"/>
  <c i="19" r="J116"/>
  <c i="2" r="BK586"/>
  <c r="J353"/>
  <c r="J1877"/>
  <c r="BK1804"/>
  <c r="J1736"/>
  <c r="BK1648"/>
  <c r="J1577"/>
  <c r="J1537"/>
  <c r="J1435"/>
  <c r="J1368"/>
  <c r="BK1298"/>
  <c r="BK1224"/>
  <c r="BK1110"/>
  <c r="BK1028"/>
  <c r="BK946"/>
  <c r="BK875"/>
  <c r="J782"/>
  <c r="BK694"/>
  <c r="J222"/>
  <c i="3" r="BK163"/>
  <c r="J147"/>
  <c r="BK112"/>
  <c i="4" r="BK136"/>
  <c r="BK114"/>
  <c i="5" r="J489"/>
  <c r="BK383"/>
  <c r="BK491"/>
  <c r="BK489"/>
  <c r="BK493"/>
  <c r="BK271"/>
  <c i="6" r="J97"/>
  <c i="7" r="BK382"/>
  <c r="BK241"/>
  <c r="BK116"/>
  <c r="J139"/>
  <c r="BK315"/>
  <c r="BK284"/>
  <c r="BK304"/>
  <c r="J259"/>
  <c r="J334"/>
  <c r="J203"/>
  <c i="8" r="BK103"/>
  <c r="J121"/>
  <c i="9" r="J196"/>
  <c i="10" r="BK313"/>
  <c r="J111"/>
  <c r="J130"/>
  <c r="BK130"/>
  <c i="11" r="J131"/>
  <c i="13" r="BK120"/>
  <c i="14" r="J95"/>
  <c i="15" r="J119"/>
  <c i="17" r="BK112"/>
  <c r="BK141"/>
  <c i="2" r="J424"/>
  <c r="BK230"/>
  <c r="BK1957"/>
  <c r="BK1871"/>
  <c r="BK1782"/>
  <c r="BK1695"/>
  <c r="BK1622"/>
  <c r="BK1530"/>
  <c r="BK1479"/>
  <c r="BK1383"/>
  <c r="J1206"/>
  <c r="BK1138"/>
  <c r="BK1042"/>
  <c r="BK956"/>
  <c r="J890"/>
  <c r="J813"/>
  <c r="J654"/>
  <c r="BK361"/>
  <c i="3" r="BK168"/>
  <c i="11" r="J124"/>
  <c i="13" r="J101"/>
  <c i="14" r="BK134"/>
  <c i="15" r="BK111"/>
  <c i="17" r="BK114"/>
  <c r="J107"/>
  <c i="18" r="J296"/>
  <c r="BK153"/>
  <c r="BK211"/>
  <c i="2" r="BK560"/>
  <c r="J240"/>
  <c r="BK325"/>
  <c r="J1902"/>
  <c r="J1791"/>
  <c r="BK1684"/>
  <c r="BK1585"/>
  <c r="J1532"/>
  <c r="J1497"/>
  <c r="J1383"/>
  <c r="J1298"/>
  <c r="BK1219"/>
  <c r="J1128"/>
  <c r="J1000"/>
  <c r="BK904"/>
  <c r="BK785"/>
  <c r="BK668"/>
  <c i="1" r="AS55"/>
  <c i="5" r="J421"/>
  <c r="J531"/>
  <c r="BK528"/>
  <c r="J127"/>
  <c r="BK274"/>
  <c i="6" r="J133"/>
  <c i="7" r="BK209"/>
  <c r="J388"/>
  <c r="J177"/>
  <c r="J295"/>
  <c r="J120"/>
  <c r="BK237"/>
  <c r="BK224"/>
  <c r="J374"/>
  <c r="J200"/>
  <c i="8" r="BK111"/>
  <c i="9" r="J218"/>
  <c i="10" r="BK151"/>
  <c r="J212"/>
  <c r="BK160"/>
  <c r="BK339"/>
  <c r="BK104"/>
  <c i="11" r="J120"/>
  <c i="14" r="BK104"/>
  <c i="15" r="BK104"/>
  <c i="17" r="J110"/>
  <c r="J132"/>
  <c i="18" r="J171"/>
  <c r="BK165"/>
  <c r="BK189"/>
  <c i="2" r="BK341"/>
  <c r="J489"/>
  <c r="BK279"/>
  <c r="J1951"/>
  <c r="J1845"/>
  <c r="BK1690"/>
  <c r="J1559"/>
  <c r="J1489"/>
  <c r="J1361"/>
  <c r="J1276"/>
  <c r="J1148"/>
  <c r="BK1025"/>
  <c r="J958"/>
  <c r="J886"/>
  <c r="J801"/>
  <c r="J717"/>
  <c r="J588"/>
  <c r="J498"/>
  <c i="3" r="J176"/>
  <c r="J198"/>
  <c r="BK110"/>
  <c i="4" r="J94"/>
  <c r="J121"/>
  <c i="5" r="J477"/>
  <c r="J379"/>
  <c r="J283"/>
  <c r="J170"/>
  <c r="BK300"/>
  <c i="6" r="J134"/>
  <c i="7" r="BK187"/>
  <c r="BK172"/>
  <c r="BK380"/>
  <c r="J113"/>
  <c r="J129"/>
  <c r="J353"/>
  <c r="BK171"/>
  <c r="J324"/>
  <c r="BK111"/>
  <c i="9" r="J142"/>
  <c r="J213"/>
  <c i="10" r="BK290"/>
  <c r="J258"/>
  <c r="J106"/>
  <c r="BK147"/>
  <c r="BK240"/>
  <c r="BK135"/>
  <c i="11" r="J103"/>
  <c i="12" r="J132"/>
  <c i="14" r="J127"/>
  <c i="15" r="J104"/>
  <c i="16" r="J91"/>
  <c i="17" r="J98"/>
  <c i="18" r="BK198"/>
  <c r="BK279"/>
  <c r="J256"/>
  <c i="19" r="J110"/>
  <c i="2" r="BK1076"/>
  <c r="BK998"/>
  <c r="BK938"/>
  <c r="BK847"/>
  <c r="J778"/>
  <c r="J670"/>
  <c r="J298"/>
  <c r="BK255"/>
  <c i="3" r="BK158"/>
  <c r="J157"/>
  <c i="4" r="J138"/>
  <c i="5" r="J511"/>
  <c r="J277"/>
  <c r="BK111"/>
  <c r="BK499"/>
  <c r="BK519"/>
  <c r="J147"/>
  <c i="7" r="J381"/>
  <c r="J185"/>
  <c r="BK312"/>
  <c r="J382"/>
  <c r="BK225"/>
  <c r="J117"/>
  <c r="BK343"/>
  <c r="J121"/>
  <c r="J199"/>
  <c r="J282"/>
  <c r="BK211"/>
  <c i="8" r="BK107"/>
  <c i="9" r="BK155"/>
  <c i="10" r="BK102"/>
  <c r="J313"/>
  <c r="BK195"/>
  <c i="11" r="J91"/>
  <c i="13" r="J92"/>
  <c i="14" r="J121"/>
  <c i="16" r="J93"/>
  <c i="17" r="BK144"/>
  <c r="BK92"/>
  <c i="18" r="BK115"/>
  <c r="J307"/>
  <c i="19" r="BK108"/>
  <c i="2" r="BK532"/>
  <c r="J236"/>
  <c r="J1926"/>
  <c r="J1850"/>
  <c r="J1750"/>
  <c r="J1640"/>
  <c r="J1558"/>
  <c r="BK1521"/>
  <c r="J1463"/>
  <c r="J1388"/>
  <c r="J1302"/>
  <c r="BK1156"/>
  <c r="BK1045"/>
  <c r="J980"/>
  <c r="J893"/>
  <c r="BK795"/>
  <c r="BK710"/>
  <c r="J647"/>
  <c r="J262"/>
  <c r="J586"/>
  <c r="BK212"/>
  <c i="3" r="J117"/>
  <c r="BK106"/>
  <c r="BK119"/>
  <c r="J101"/>
  <c i="4" r="J170"/>
  <c i="5" r="BK542"/>
  <c r="J394"/>
  <c r="J353"/>
  <c r="BK306"/>
  <c r="BK477"/>
  <c r="BK226"/>
  <c i="6" r="J136"/>
  <c i="7" r="BK297"/>
  <c r="BK166"/>
  <c r="J288"/>
  <c r="BK364"/>
  <c r="J372"/>
  <c r="BK142"/>
  <c r="J228"/>
  <c r="BK342"/>
  <c r="J172"/>
  <c i="8" r="J107"/>
  <c i="9" r="BK107"/>
  <c r="BK196"/>
  <c i="10" r="BK250"/>
  <c r="BK238"/>
  <c r="J240"/>
  <c r="BK224"/>
  <c i="16" r="J82"/>
  <c i="17" r="BK115"/>
  <c r="BK104"/>
  <c i="18" r="BK296"/>
  <c r="BK200"/>
  <c i="19" r="BK92"/>
  <c i="2" r="J296"/>
  <c r="J547"/>
  <c r="BK1946"/>
  <c r="J1864"/>
  <c r="J1771"/>
  <c r="BK1688"/>
  <c r="BK1554"/>
  <c r="J1499"/>
  <c r="J1381"/>
  <c r="J1325"/>
  <c r="J1237"/>
  <c i="3" r="BK204"/>
  <c r="J209"/>
  <c r="J135"/>
  <c i="4" r="J162"/>
  <c r="BK109"/>
  <c i="5" r="J223"/>
  <c r="J487"/>
  <c r="BK503"/>
  <c r="BK389"/>
  <c r="BK105"/>
  <c i="6" r="J139"/>
  <c i="7" r="J366"/>
  <c r="BK193"/>
  <c r="BK122"/>
  <c r="J293"/>
  <c r="BK340"/>
  <c r="BK235"/>
  <c r="BK238"/>
  <c r="BK254"/>
  <c r="J312"/>
  <c r="J296"/>
  <c r="BK109"/>
  <c i="9" r="BK245"/>
  <c r="J198"/>
  <c r="BK140"/>
  <c i="10" r="J245"/>
  <c r="J215"/>
  <c r="J147"/>
  <c r="J188"/>
  <c i="11" r="J129"/>
  <c r="BK125"/>
  <c i="12" r="J118"/>
  <c i="14" r="J124"/>
  <c r="J92"/>
  <c i="15" r="J126"/>
  <c i="17" r="BK107"/>
  <c r="J89"/>
  <c i="18" r="J289"/>
  <c r="BK260"/>
  <c r="BK158"/>
  <c r="BK270"/>
  <c i="19" r="BK104"/>
  <c i="2" r="J369"/>
  <c r="BK460"/>
  <c r="BK1821"/>
  <c r="BK1741"/>
  <c r="J1648"/>
  <c r="BK1576"/>
  <c r="BK1512"/>
  <c r="J1407"/>
  <c r="J1342"/>
  <c r="BK1214"/>
  <c r="BK1132"/>
  <c r="BK1039"/>
  <c r="J956"/>
  <c r="J898"/>
  <c r="BK802"/>
  <c r="J759"/>
  <c r="BK652"/>
  <c r="J234"/>
  <c i="3" r="BK156"/>
  <c r="J217"/>
  <c r="BK124"/>
  <c i="4" r="BK160"/>
  <c r="BK158"/>
  <c i="5" r="BK481"/>
  <c r="BK353"/>
  <c r="J412"/>
  <c r="J337"/>
  <c r="J318"/>
  <c r="J357"/>
  <c r="J233"/>
  <c i="6" r="J103"/>
  <c i="7" r="J348"/>
  <c r="BK191"/>
  <c r="J384"/>
  <c r="J189"/>
  <c r="BK353"/>
  <c r="BK255"/>
  <c r="BK279"/>
  <c r="BK322"/>
  <c r="BK177"/>
  <c r="J215"/>
  <c r="J331"/>
  <c r="J154"/>
  <c i="8" r="BK105"/>
  <c r="J102"/>
  <c i="9" r="BK218"/>
  <c r="J107"/>
  <c i="10" r="J149"/>
  <c r="J193"/>
  <c r="BK316"/>
  <c r="BK242"/>
  <c r="BK174"/>
  <c r="J280"/>
  <c i="11" r="J152"/>
  <c i="12" r="BK118"/>
  <c i="14" r="BK92"/>
  <c i="16" r="J87"/>
  <c i="17" r="J105"/>
  <c r="J94"/>
  <c i="18" r="J168"/>
  <c r="BK160"/>
  <c i="19" r="J99"/>
  <c i="2" r="BK439"/>
  <c r="J439"/>
  <c r="BK287"/>
  <c r="J1767"/>
  <c r="J1622"/>
  <c r="BK1514"/>
  <c r="BK1423"/>
  <c r="J1355"/>
  <c r="J1261"/>
  <c r="BK1135"/>
  <c r="BK1004"/>
  <c r="BK888"/>
  <c r="J766"/>
  <c r="J662"/>
  <c r="J514"/>
  <c i="3" r="BK177"/>
  <c r="BK105"/>
  <c r="J160"/>
  <c i="4" r="J97"/>
  <c r="BK102"/>
  <c i="5" r="BK546"/>
  <c r="J437"/>
  <c r="BK280"/>
  <c r="J182"/>
  <c r="BK257"/>
  <c i="6" r="BK123"/>
  <c i="7" r="BK210"/>
  <c r="J325"/>
  <c r="BK157"/>
  <c r="J279"/>
  <c r="J175"/>
  <c r="J246"/>
  <c r="J287"/>
  <c r="BK316"/>
  <c r="BK114"/>
  <c r="BK276"/>
  <c i="8" r="J111"/>
  <c i="9" r="BK206"/>
  <c r="J248"/>
  <c i="10" r="J304"/>
  <c r="BK341"/>
  <c r="J104"/>
  <c i="11" r="BK127"/>
  <c r="BK128"/>
  <c i="12" r="BK98"/>
  <c i="14" r="BK138"/>
  <c i="15" r="J133"/>
  <c i="17" r="J133"/>
  <c r="J93"/>
  <c i="18" r="J301"/>
  <c i="2" r="BK588"/>
  <c r="BK161"/>
  <c r="BK1882"/>
  <c r="J1812"/>
  <c r="BK1631"/>
  <c r="BK1572"/>
  <c r="J1525"/>
  <c r="J1461"/>
  <c r="BK1371"/>
  <c r="BK1292"/>
  <c r="J1160"/>
  <c r="BK1128"/>
  <c r="J1032"/>
  <c r="BK976"/>
  <c r="J915"/>
  <c r="BK790"/>
  <c r="BK705"/>
  <c r="BK489"/>
  <c r="BK571"/>
  <c i="3" r="BK145"/>
  <c i="12" r="BK101"/>
  <c i="13" r="BK104"/>
  <c i="14" r="BK89"/>
  <c i="16" r="BK85"/>
  <c i="17" r="BK97"/>
  <c r="J126"/>
  <c i="18" r="J147"/>
  <c r="J270"/>
  <c i="19" r="BK125"/>
  <c i="2" r="BK327"/>
  <c r="BK186"/>
  <c r="J1869"/>
  <c r="J1769"/>
  <c r="BK1665"/>
  <c r="BK1570"/>
  <c r="J1524"/>
  <c r="J1439"/>
  <c r="BK1358"/>
  <c r="BK1187"/>
  <c r="BK1057"/>
  <c r="J996"/>
  <c r="J942"/>
  <c r="BK842"/>
  <c r="J714"/>
  <c r="BK444"/>
  <c i="3" r="J226"/>
  <c r="J102"/>
  <c r="BK166"/>
  <c i="4" r="BK99"/>
  <c i="5" r="BK495"/>
  <c r="J350"/>
  <c r="J493"/>
  <c r="BK366"/>
  <c r="J402"/>
  <c i="6" r="BK107"/>
  <c i="7" r="J229"/>
  <c r="BK118"/>
  <c r="BK203"/>
  <c r="J272"/>
  <c r="BK170"/>
  <c r="J123"/>
  <c r="BK327"/>
  <c r="BK115"/>
  <c r="BK269"/>
  <c r="J110"/>
  <c i="9" r="BK211"/>
  <c r="J245"/>
  <c i="10" r="J180"/>
  <c r="J153"/>
  <c r="J195"/>
  <c i="11" r="BK120"/>
  <c i="12" r="BK124"/>
  <c i="13" r="J122"/>
  <c i="15" r="J124"/>
  <c i="17" r="J138"/>
  <c r="J104"/>
  <c i="18" r="J150"/>
  <c r="J155"/>
  <c r="J133"/>
  <c r="J137"/>
  <c i="19" r="BK99"/>
  <c i="2" r="J568"/>
  <c r="J215"/>
  <c r="BK1850"/>
  <c r="J1788"/>
  <c r="BK1644"/>
  <c r="J1572"/>
  <c r="J1522"/>
  <c r="BK1435"/>
  <c r="BK1336"/>
  <c r="BK1222"/>
  <c r="J1120"/>
  <c r="J1018"/>
  <c r="BK944"/>
  <c r="J873"/>
  <c r="BK773"/>
  <c r="BK486"/>
  <c r="J173"/>
  <c i="3" r="J145"/>
  <c r="BK132"/>
  <c i="4" r="J158"/>
  <c r="J128"/>
  <c i="5" r="J392"/>
  <c r="BK139"/>
  <c r="J537"/>
  <c r="J428"/>
  <c r="BK465"/>
  <c i="6" r="BK132"/>
  <c i="7" r="BK317"/>
  <c r="J155"/>
  <c r="J309"/>
  <c r="BK129"/>
  <c r="J274"/>
  <c r="J132"/>
  <c r="J143"/>
  <c r="J207"/>
  <c r="BK303"/>
  <c r="J344"/>
  <c r="BK175"/>
  <c i="8" r="BK99"/>
  <c i="9" r="J224"/>
  <c r="J129"/>
  <c i="10" r="J177"/>
  <c r="J174"/>
  <c r="J277"/>
  <c r="BK114"/>
  <c r="J222"/>
  <c i="11" r="BK131"/>
  <c i="12" r="J124"/>
  <c i="13" r="BK98"/>
  <c i="14" r="BK111"/>
  <c i="15" r="J89"/>
  <c i="17" r="J135"/>
  <c r="BK96"/>
  <c i="18" r="J279"/>
  <c r="J266"/>
  <c r="BK147"/>
  <c i="19" r="BK102"/>
  <c i="2" r="J1101"/>
  <c r="BK1018"/>
  <c r="BK988"/>
  <c r="BK917"/>
  <c r="J806"/>
  <c r="J660"/>
  <c r="BK366"/>
  <c i="3" r="J112"/>
  <c r="J158"/>
  <c r="BK201"/>
  <c i="4" r="J93"/>
  <c r="J106"/>
  <c i="5" r="BK396"/>
  <c r="BK394"/>
  <c r="J323"/>
  <c r="J159"/>
  <c i="6" r="J117"/>
  <c i="7" r="J213"/>
  <c r="BK348"/>
  <c r="J156"/>
  <c r="BK302"/>
  <c r="J268"/>
  <c r="BK249"/>
  <c r="J302"/>
  <c r="BK313"/>
  <c r="J159"/>
  <c r="BK363"/>
  <c i="8" r="BK126"/>
  <c r="J101"/>
  <c i="9" r="BK100"/>
  <c i="10" r="BK120"/>
  <c r="BK280"/>
  <c r="J163"/>
  <c i="11" r="J132"/>
  <c r="J88"/>
  <c i="12" r="BK114"/>
  <c i="14" r="J114"/>
  <c i="15" r="J132"/>
  <c i="17" r="J117"/>
  <c r="BK125"/>
  <c r="BK127"/>
  <c i="18" r="BK287"/>
  <c r="J195"/>
  <c r="J246"/>
  <c r="BK139"/>
  <c i="2" r="J341"/>
  <c r="J349"/>
  <c r="J1947"/>
  <c r="J1886"/>
  <c r="BK1759"/>
  <c r="BK1659"/>
  <c r="BK1566"/>
  <c r="BK1515"/>
  <c r="BK1415"/>
  <c r="BK1361"/>
  <c r="BK1309"/>
  <c r="BK1206"/>
  <c r="J1110"/>
  <c r="J1022"/>
  <c r="BK950"/>
  <c r="J832"/>
  <c r="J463"/>
  <c i="3" r="BK211"/>
  <c r="BK102"/>
  <c r="J126"/>
  <c i="4" r="BK119"/>
  <c r="BK128"/>
  <c i="5" r="J407"/>
  <c r="BK178"/>
  <c r="BK233"/>
  <c r="J295"/>
  <c r="J396"/>
  <c i="6" r="BK109"/>
  <c i="7" r="J206"/>
  <c r="BK379"/>
  <c r="BK160"/>
  <c r="J307"/>
  <c r="J244"/>
  <c r="BK270"/>
  <c r="BK325"/>
  <c r="BK329"/>
  <c r="BK219"/>
  <c r="J361"/>
  <c r="BK190"/>
  <c i="8" r="BK134"/>
  <c i="9" r="J238"/>
  <c r="BK220"/>
  <c r="BK121"/>
  <c r="J112"/>
  <c i="10" r="J122"/>
  <c r="BK245"/>
  <c r="J252"/>
  <c i="11" r="BK142"/>
  <c i="17" r="BK109"/>
  <c r="BK124"/>
  <c i="18" r="BK303"/>
  <c r="J141"/>
  <c r="BK178"/>
  <c r="BK125"/>
  <c i="2" r="BK449"/>
  <c r="J480"/>
  <c r="J268"/>
  <c r="BK1884"/>
  <c r="BK1793"/>
  <c r="J1673"/>
  <c r="J1608"/>
  <c r="BK1537"/>
  <c r="BK1483"/>
  <c r="J1427"/>
  <c r="J1336"/>
  <c r="J1264"/>
  <c r="BK1172"/>
  <c i="3" r="J110"/>
  <c r="J182"/>
  <c r="BK181"/>
  <c i="4" r="BK174"/>
  <c r="BK138"/>
  <c i="5" r="BK400"/>
  <c r="BK102"/>
  <c r="BK132"/>
  <c r="J248"/>
  <c r="BK198"/>
  <c i="6" r="BK114"/>
  <c i="7" r="J214"/>
  <c r="BK143"/>
  <c r="J317"/>
  <c r="J162"/>
  <c r="J276"/>
  <c r="BK205"/>
  <c r="J283"/>
  <c r="BK201"/>
  <c r="J211"/>
  <c r="J267"/>
  <c r="BK152"/>
  <c i="8" r="J132"/>
  <c i="9" r="J109"/>
  <c r="BK268"/>
  <c i="10" r="BK156"/>
  <c r="J293"/>
  <c r="BK207"/>
  <c r="BK212"/>
  <c i="11" r="BK139"/>
  <c r="J142"/>
  <c i="12" r="BK111"/>
  <c r="J101"/>
  <c i="14" r="BK118"/>
  <c i="15" r="BK126"/>
  <c i="16" r="J84"/>
  <c i="17" r="BK116"/>
  <c i="18" r="J165"/>
  <c r="J205"/>
  <c r="BK131"/>
  <c i="19" r="J106"/>
  <c i="2" r="J571"/>
  <c r="BK471"/>
  <c r="BK308"/>
  <c r="BK1941"/>
  <c r="J1871"/>
  <c r="BK1767"/>
  <c r="BK1692"/>
  <c r="J1624"/>
  <c r="BK1547"/>
  <c r="BK1508"/>
  <c r="BK1381"/>
  <c r="J1292"/>
  <c r="J1189"/>
  <c r="BK1050"/>
  <c r="BK1000"/>
  <c r="BK948"/>
  <c r="J888"/>
  <c r="BK815"/>
  <c r="BK717"/>
  <c r="J468"/>
  <c r="J486"/>
  <c i="3" r="J149"/>
  <c r="BK116"/>
  <c r="BK188"/>
  <c r="J107"/>
  <c i="4" r="J177"/>
  <c r="BK155"/>
  <c i="5" r="BK539"/>
  <c r="BK537"/>
  <c r="J136"/>
  <c r="J99"/>
  <c r="BK108"/>
  <c r="BK407"/>
  <c i="6" r="J142"/>
  <c r="BK91"/>
  <c i="7" r="J315"/>
  <c r="BK140"/>
  <c r="BK282"/>
  <c r="J326"/>
  <c r="BK234"/>
  <c r="J124"/>
  <c r="BK125"/>
  <c r="J187"/>
  <c r="J306"/>
  <c r="BK146"/>
  <c r="J209"/>
  <c i="8" r="J128"/>
  <c i="9" r="BK145"/>
  <c r="J226"/>
  <c i="10" r="J171"/>
  <c i="11" r="J148"/>
  <c r="J97"/>
  <c r="J94"/>
  <c i="12" r="BK129"/>
  <c i="14" r="J118"/>
  <c i="16" r="BK90"/>
  <c i="17" r="BK93"/>
  <c r="BK99"/>
  <c i="18" r="BK110"/>
  <c r="J96"/>
  <c i="19" r="J96"/>
  <c i="2" r="J260"/>
  <c r="J483"/>
  <c r="BK1928"/>
  <c r="BK1847"/>
  <c r="J1782"/>
  <c r="BK1716"/>
  <c r="BK1600"/>
  <c r="J1557"/>
  <c r="J1511"/>
  <c r="BK1448"/>
  <c r="J1401"/>
  <c r="BK1307"/>
  <c r="BK1239"/>
  <c r="J1172"/>
  <c r="BK1062"/>
  <c r="J985"/>
  <c r="J917"/>
  <c r="BK835"/>
  <c r="J752"/>
  <c r="BK676"/>
  <c r="J457"/>
  <c r="BK262"/>
  <c i="3" r="BK219"/>
  <c r="J207"/>
  <c i="4" r="BK124"/>
  <c r="J156"/>
  <c r="J140"/>
  <c i="5" r="BK269"/>
  <c r="BK246"/>
  <c r="BK392"/>
  <c r="BK485"/>
  <c r="J124"/>
  <c i="6" r="J100"/>
  <c i="7" r="J301"/>
  <c r="BK133"/>
  <c r="BK202"/>
  <c r="J335"/>
  <c r="BK265"/>
  <c r="J153"/>
  <c r="J115"/>
  <c r="BK339"/>
  <c r="BK182"/>
  <c r="J357"/>
  <c r="BK228"/>
  <c r="BK186"/>
  <c i="8" r="J134"/>
  <c i="9" r="BK124"/>
  <c r="BK164"/>
  <c i="10" r="J283"/>
  <c r="BK188"/>
  <c r="BK144"/>
  <c i="11" r="BK146"/>
  <c r="BK100"/>
  <c i="12" r="J114"/>
  <c i="14" r="BK108"/>
  <c i="15" r="BK89"/>
  <c i="16" r="J92"/>
  <c i="17" r="BK126"/>
  <c i="18" r="BK174"/>
  <c i="2" r="BK293"/>
  <c r="BK424"/>
  <c r="J1937"/>
  <c r="J1828"/>
  <c r="J1741"/>
  <c r="J1644"/>
  <c r="J1545"/>
  <c r="J1487"/>
  <c r="J1398"/>
  <c r="J1279"/>
  <c r="J1156"/>
  <c r="BK1081"/>
  <c r="J1012"/>
  <c r="BK936"/>
  <c r="J869"/>
  <c r="J785"/>
  <c r="BK685"/>
  <c r="J683"/>
  <c i="3" r="BK213"/>
  <c i="11" r="J149"/>
  <c i="12" r="BK86"/>
  <c i="14" r="BK114"/>
  <c i="15" r="BK133"/>
  <c i="16" r="J90"/>
  <c i="17" r="J111"/>
  <c r="BK90"/>
  <c i="18" r="BK301"/>
  <c r="BK136"/>
  <c r="BK176"/>
  <c i="2" r="J390"/>
  <c r="J290"/>
  <c r="BK1934"/>
  <c r="BK1858"/>
  <c r="J1776"/>
  <c r="BK1624"/>
  <c r="J1553"/>
  <c r="BK1485"/>
  <c r="BK1312"/>
  <c r="J1251"/>
  <c r="J1142"/>
  <c r="J1048"/>
  <c r="J988"/>
  <c r="J919"/>
  <c r="BK828"/>
  <c r="BK731"/>
  <c r="BK578"/>
  <c i="3" r="BK137"/>
  <c r="BK135"/>
  <c r="BK215"/>
  <c i="4" r="BK170"/>
  <c r="J144"/>
  <c i="5" r="J471"/>
  <c r="BK357"/>
  <c r="BK522"/>
  <c r="J483"/>
  <c i="6" r="BK120"/>
  <c i="7" r="BK305"/>
  <c r="J149"/>
  <c r="J297"/>
  <c r="BK341"/>
  <c r="J221"/>
  <c r="J157"/>
  <c r="BK362"/>
  <c r="J142"/>
  <c r="J284"/>
  <c r="J137"/>
  <c i="9" r="J220"/>
  <c r="BK186"/>
  <c i="10" r="J345"/>
  <c r="J144"/>
  <c r="J268"/>
  <c i="11" r="BK135"/>
  <c r="J116"/>
  <c i="13" r="J104"/>
  <c i="14" r="J138"/>
  <c i="16" r="BK95"/>
  <c i="17" r="J109"/>
  <c r="BK105"/>
  <c i="18" r="J119"/>
  <c r="J199"/>
  <c r="BK112"/>
  <c i="2" r="BK514"/>
  <c r="BK296"/>
  <c r="J1957"/>
  <c r="BK1861"/>
  <c r="J1744"/>
  <c r="BK1553"/>
  <c r="BK1511"/>
  <c r="J1378"/>
  <c r="BK1261"/>
  <c r="BK1101"/>
  <c r="J1004"/>
  <c r="J938"/>
  <c r="BK806"/>
  <c r="BK662"/>
  <c r="BK351"/>
  <c r="J287"/>
  <c i="3" r="BK121"/>
  <c r="J181"/>
  <c r="BK178"/>
  <c i="4" r="BK135"/>
  <c r="BK106"/>
  <c i="5" r="J312"/>
  <c r="J497"/>
  <c r="J495"/>
  <c r="J507"/>
  <c i="6" r="BK139"/>
  <c i="7" r="J376"/>
  <c r="BK174"/>
  <c r="BK330"/>
  <c r="J152"/>
  <c r="J294"/>
  <c r="J222"/>
  <c r="J253"/>
  <c r="BK288"/>
  <c r="J237"/>
  <c r="BK356"/>
  <c r="BK183"/>
  <c i="8" r="J113"/>
  <c i="9" r="J167"/>
  <c r="J211"/>
  <c i="10" r="BK153"/>
  <c r="J229"/>
  <c r="BK163"/>
  <c r="BK347"/>
  <c r="BK201"/>
  <c i="11" r="BK116"/>
  <c r="BK126"/>
  <c i="12" r="J92"/>
  <c i="14" r="J131"/>
  <c r="BK101"/>
  <c i="16" r="J85"/>
  <c i="17" r="BK135"/>
  <c i="18" r="J189"/>
  <c r="BK134"/>
  <c i="19" r="J104"/>
  <c i="2" r="J1087"/>
  <c r="BK1054"/>
  <c r="J933"/>
  <c r="BK873"/>
  <c r="J792"/>
  <c r="BK683"/>
  <c r="J690"/>
  <c i="3" r="BK224"/>
  <c r="BK209"/>
  <c i="4" r="J148"/>
  <c r="BK95"/>
  <c r="J96"/>
  <c i="5" r="BK192"/>
  <c r="J525"/>
  <c r="J201"/>
  <c r="BK266"/>
  <c r="BK277"/>
  <c i="6" r="J120"/>
  <c i="7" r="J277"/>
  <c r="BK376"/>
  <c r="BK267"/>
  <c r="J370"/>
  <c r="J362"/>
  <c r="J227"/>
  <c r="BK240"/>
  <c r="J249"/>
  <c r="J369"/>
  <c r="J224"/>
  <c i="8" r="BK94"/>
  <c i="9" r="J145"/>
  <c r="J155"/>
  <c i="10" r="J325"/>
  <c r="J125"/>
  <c r="BK217"/>
  <c r="BK117"/>
  <c i="11" r="J126"/>
  <c i="12" r="J111"/>
  <c i="13" r="BK118"/>
  <c i="15" r="J131"/>
  <c i="17" r="BK143"/>
  <c r="J97"/>
  <c r="J90"/>
  <c i="18" r="BK269"/>
  <c r="BK266"/>
  <c i="19" r="BK127"/>
  <c i="2" r="J308"/>
  <c r="BK373"/>
  <c r="J1941"/>
  <c r="J1874"/>
  <c r="BK1791"/>
  <c r="BK1726"/>
  <c r="BK1646"/>
  <c r="J1601"/>
  <c r="BK1534"/>
  <c r="BK1471"/>
  <c r="BK1394"/>
  <c r="J1318"/>
  <c r="J1222"/>
  <c r="J1140"/>
  <c r="J1068"/>
  <c r="BK991"/>
  <c r="J940"/>
  <c r="BK820"/>
  <c r="BK735"/>
  <c r="J614"/>
  <c r="BK408"/>
  <c i="3" r="BK171"/>
  <c r="J99"/>
  <c r="BK153"/>
  <c i="4" r="BK153"/>
  <c r="BK190"/>
  <c i="5" r="BK515"/>
  <c r="BK416"/>
  <c r="BK517"/>
  <c r="J519"/>
  <c r="J139"/>
  <c i="6" r="BK142"/>
  <c i="7" r="J352"/>
  <c r="J147"/>
  <c r="J379"/>
  <c r="BK229"/>
  <c r="BK149"/>
  <c r="J160"/>
  <c r="BK248"/>
  <c r="J349"/>
  <c r="J167"/>
  <c r="J350"/>
  <c r="J241"/>
  <c r="BK117"/>
  <c i="8" r="J119"/>
  <c i="9" r="J257"/>
  <c i="10" r="J341"/>
  <c r="BK273"/>
  <c r="BK263"/>
  <c r="J233"/>
  <c i="11" r="J100"/>
  <c i="17" r="BK118"/>
  <c r="BK130"/>
  <c i="18" r="J274"/>
  <c r="J208"/>
  <c r="J249"/>
  <c r="J181"/>
  <c i="19" r="J122"/>
  <c i="2" r="J168"/>
  <c r="BK303"/>
  <c r="BK347"/>
  <c r="J1909"/>
  <c r="J1806"/>
  <c r="J1729"/>
  <c r="J1627"/>
  <c r="BK1559"/>
  <c r="J1515"/>
  <c r="J1452"/>
  <c r="BK1398"/>
  <c r="BK1342"/>
  <c r="J1219"/>
  <c i="3" r="BK160"/>
  <c r="BK173"/>
  <c r="J215"/>
  <c r="J108"/>
  <c i="4" r="BK177"/>
  <c r="J168"/>
  <c i="5" r="J503"/>
  <c r="BK151"/>
  <c r="J400"/>
  <c r="J528"/>
  <c r="J257"/>
  <c i="6" r="J126"/>
  <c i="7" r="BK335"/>
  <c r="J146"/>
  <c r="J190"/>
  <c r="BK310"/>
  <c r="BK123"/>
  <c r="J220"/>
  <c r="BK185"/>
  <c r="J254"/>
  <c r="BK244"/>
  <c r="BK128"/>
  <c i="8" r="J126"/>
  <c i="9" r="BK226"/>
  <c i="10" r="BK258"/>
  <c r="BK287"/>
  <c r="BK229"/>
  <c r="BK308"/>
  <c i="11" r="BK149"/>
  <c r="J125"/>
  <c i="12" r="BK92"/>
  <c i="13" r="J121"/>
  <c i="15" r="J114"/>
  <c i="16" r="J88"/>
  <c i="17" r="BK133"/>
  <c r="BK89"/>
  <c i="18" r="BK181"/>
  <c r="BK310"/>
  <c i="19" r="BK110"/>
  <c i="2" r="J593"/>
  <c r="BK358"/>
  <c r="BK1947"/>
  <c r="J1892"/>
  <c r="J1809"/>
  <c r="J1732"/>
  <c r="BK1661"/>
  <c r="J1610"/>
  <c r="BK1557"/>
  <c r="BK1524"/>
  <c r="J1479"/>
  <c r="BK1368"/>
  <c r="J1242"/>
  <c r="J1178"/>
  <c r="J1081"/>
  <c r="BK1012"/>
  <c r="BK942"/>
  <c r="BK862"/>
  <c r="BK778"/>
  <c r="BK690"/>
  <c r="BK523"/>
  <c r="BK390"/>
  <c r="J225"/>
  <c i="3" r="BK180"/>
  <c i="12" r="BK122"/>
  <c i="13" r="BK101"/>
  <c i="15" r="J101"/>
  <c r="BK98"/>
  <c i="17" r="J116"/>
  <c r="J122"/>
  <c i="18" r="BK307"/>
  <c r="J139"/>
  <c r="J131"/>
  <c i="2" r="BK547"/>
  <c r="BK474"/>
  <c r="BK1959"/>
  <c r="BK1869"/>
  <c r="J1793"/>
  <c r="J1690"/>
  <c r="BK1634"/>
  <c r="J1561"/>
  <c r="BK1522"/>
  <c r="BK1469"/>
  <c r="BK1331"/>
  <c r="J1214"/>
  <c r="BK1163"/>
  <c r="BK1070"/>
  <c r="BK996"/>
  <c r="BK940"/>
  <c r="J847"/>
  <c r="J790"/>
  <c r="BK712"/>
  <c r="BK593"/>
  <c r="BK170"/>
  <c r="BK201"/>
  <c i="3" r="J192"/>
  <c r="BK182"/>
  <c i="4" r="J164"/>
  <c r="BK164"/>
  <c i="5" r="BK437"/>
  <c r="BK137"/>
  <c r="BK208"/>
  <c r="BK534"/>
  <c r="J174"/>
  <c i="6" r="BK103"/>
  <c i="7" r="J340"/>
  <c r="BK199"/>
  <c r="BK386"/>
  <c r="J278"/>
  <c r="J375"/>
  <c r="BK369"/>
  <c r="BK227"/>
  <c r="BK260"/>
  <c r="BK333"/>
  <c r="BK371"/>
  <c r="J204"/>
  <c r="BK352"/>
  <c r="BK204"/>
  <c i="8" r="BK115"/>
  <c i="9" r="BK248"/>
  <c r="J206"/>
  <c i="10" r="BK283"/>
  <c r="BK325"/>
  <c r="J238"/>
  <c r="BK190"/>
  <c r="BK329"/>
  <c i="11" r="BK106"/>
  <c r="J135"/>
  <c r="J106"/>
  <c i="12" r="J98"/>
  <c i="13" r="J95"/>
  <c i="14" r="J129"/>
  <c i="16" r="J86"/>
  <c i="17" r="J123"/>
  <c r="J115"/>
  <c i="2" r="BK336"/>
  <c r="J366"/>
  <c r="BK1951"/>
  <c r="BK1840"/>
  <c r="J1764"/>
  <c r="BK1652"/>
  <c r="BK1563"/>
  <c r="J1512"/>
  <c r="BK1443"/>
  <c r="J1331"/>
  <c r="J1224"/>
  <c r="BK1142"/>
  <c r="J1054"/>
  <c r="J998"/>
  <c r="J950"/>
  <c r="J879"/>
  <c r="BK801"/>
  <c r="BK759"/>
  <c r="J668"/>
  <c r="BK215"/>
  <c i="3" r="BK101"/>
  <c i="11" r="J122"/>
  <c i="12" r="BK132"/>
  <c i="13" r="BK95"/>
  <c i="15" r="BK92"/>
  <c i="16" r="BK94"/>
  <c i="17" r="J134"/>
  <c r="BK134"/>
  <c i="18" r="J160"/>
  <c r="J214"/>
  <c r="J211"/>
  <c i="2" r="BK272"/>
  <c r="J358"/>
  <c r="J186"/>
  <c r="J1884"/>
  <c r="BK1801"/>
  <c r="J1692"/>
  <c r="BK1638"/>
  <c r="BK1539"/>
  <c r="J1473"/>
  <c r="BK1391"/>
  <c r="J1281"/>
  <c r="J1085"/>
  <c r="J962"/>
  <c r="BK890"/>
  <c r="J795"/>
  <c r="J699"/>
  <c r="J339"/>
  <c i="3" r="J178"/>
  <c r="BK194"/>
  <c i="4" r="J99"/>
  <c r="BK93"/>
  <c i="5" r="BK323"/>
  <c r="J215"/>
  <c r="BK121"/>
  <c r="J451"/>
  <c r="BK182"/>
  <c i="6" r="J94"/>
  <c i="7" r="J343"/>
  <c r="J131"/>
  <c r="BK285"/>
  <c r="BK124"/>
  <c r="BK281"/>
  <c r="BK274"/>
  <c r="J119"/>
  <c r="J183"/>
  <c r="J371"/>
  <c r="BK245"/>
  <c i="8" r="J94"/>
  <c i="9" r="BK142"/>
  <c r="BK103"/>
  <c i="10" r="J347"/>
  <c r="BK260"/>
  <c r="J209"/>
  <c i="11" r="BK154"/>
  <c i="13" r="J108"/>
  <c i="14" r="J89"/>
  <c i="16" r="BK83"/>
  <c i="17" r="J103"/>
  <c i="18" r="J292"/>
  <c r="BK252"/>
  <c r="BK141"/>
  <c i="19" r="J119"/>
  <c i="2" r="BK276"/>
  <c r="BK353"/>
  <c r="J1895"/>
  <c r="BK1796"/>
  <c r="BK1719"/>
  <c r="J1585"/>
  <c r="BK1497"/>
  <c r="J1418"/>
  <c r="BK1284"/>
  <c r="BK1165"/>
  <c r="J1072"/>
  <c r="J997"/>
  <c r="J925"/>
  <c r="J856"/>
  <c r="BK749"/>
  <c r="J652"/>
  <c r="J303"/>
  <c i="3" r="J228"/>
  <c r="BK126"/>
  <c r="J137"/>
  <c i="4" r="BK144"/>
  <c i="5" r="BK505"/>
  <c r="J522"/>
  <c r="J218"/>
  <c i="2" r="J1112"/>
  <c r="J1045"/>
  <c r="J994"/>
  <c r="BK913"/>
  <c r="BK813"/>
  <c r="J712"/>
  <c r="BK597"/>
  <c r="J310"/>
  <c i="3" r="J153"/>
  <c r="J130"/>
  <c r="BK192"/>
  <c i="4" r="J174"/>
  <c r="BK121"/>
  <c i="5" r="BK462"/>
  <c r="J306"/>
  <c r="J389"/>
  <c r="BK369"/>
  <c r="BK408"/>
  <c i="6" r="BK134"/>
  <c i="7" r="J345"/>
  <c r="J148"/>
  <c r="J198"/>
  <c r="J289"/>
  <c r="BK169"/>
  <c r="BK132"/>
  <c r="J333"/>
  <c r="J386"/>
  <c r="J238"/>
  <c r="BK141"/>
  <c i="9" r="BK213"/>
  <c r="BK242"/>
  <c i="10" r="J337"/>
  <c r="J354"/>
  <c r="J350"/>
  <c r="BK171"/>
  <c i="11" r="J139"/>
  <c i="12" r="J119"/>
  <c i="14" r="BK119"/>
  <c i="15" r="BK101"/>
  <c i="16" r="BK93"/>
  <c i="17" r="BK136"/>
  <c r="BK110"/>
  <c i="18" r="BK122"/>
  <c r="BK202"/>
  <c r="J238"/>
  <c i="2" r="J373"/>
  <c r="J272"/>
  <c r="BK477"/>
  <c r="BK1897"/>
  <c r="J1804"/>
  <c r="BK1736"/>
  <c r="BK1627"/>
  <c r="J1584"/>
  <c r="BK1529"/>
  <c r="BK1487"/>
  <c r="J1431"/>
  <c r="J1328"/>
  <c r="BK1269"/>
  <c r="BK1191"/>
  <c r="BK1078"/>
  <c r="BK997"/>
  <c r="J921"/>
  <c r="BK810"/>
  <c r="BK725"/>
  <c r="J676"/>
  <c r="J320"/>
  <c r="J212"/>
  <c i="3" r="BK179"/>
  <c r="J201"/>
  <c i="4" r="J150"/>
  <c r="BK130"/>
  <c i="5" r="BK497"/>
  <c r="J111"/>
  <c r="BK468"/>
  <c r="J121"/>
  <c r="J198"/>
  <c i="6" r="BK131"/>
  <c i="7" r="J310"/>
  <c r="BK319"/>
  <c r="J339"/>
  <c r="J265"/>
  <c r="J118"/>
  <c r="J342"/>
  <c r="J186"/>
  <c r="BK192"/>
  <c r="J314"/>
  <c i="8" r="J99"/>
  <c i="9" r="J152"/>
  <c r="BK238"/>
  <c i="10" r="J295"/>
  <c r="BK168"/>
  <c r="J199"/>
  <c r="J156"/>
  <c i="17" r="BK139"/>
  <c r="J100"/>
  <c r="J96"/>
  <c i="18" r="BK300"/>
  <c r="J281"/>
  <c r="BK144"/>
  <c i="19" r="BK116"/>
  <c i="2" r="BK315"/>
  <c r="J454"/>
  <c r="BK1952"/>
  <c r="BK1895"/>
  <c r="J1855"/>
  <c r="BK1750"/>
  <c r="J1652"/>
  <c r="J1568"/>
  <c r="J1521"/>
  <c r="BK1463"/>
  <c r="J1371"/>
  <c r="J1284"/>
  <c r="BK1198"/>
  <c r="BK260"/>
  <c i="3" r="J139"/>
  <c r="J106"/>
  <c r="BK107"/>
  <c i="4" r="J124"/>
  <c i="5" r="J546"/>
  <c r="BK337"/>
  <c r="BK454"/>
  <c r="BK262"/>
  <c r="BK479"/>
  <c r="J386"/>
  <c i="6" r="J131"/>
  <c i="7" r="BK307"/>
  <c r="BK161"/>
  <c r="J383"/>
  <c r="BK388"/>
  <c r="BK207"/>
  <c r="J116"/>
  <c r="J300"/>
  <c r="J356"/>
  <c r="BK373"/>
  <c r="J226"/>
  <c i="8" r="J100"/>
  <c i="9" r="J160"/>
  <c r="J100"/>
  <c i="10" r="J329"/>
  <c r="J120"/>
  <c r="BK265"/>
  <c r="BK125"/>
  <c i="11" r="BK153"/>
  <c i="12" r="J86"/>
  <c i="13" r="BK86"/>
  <c i="14" r="BK127"/>
  <c i="15" r="BK119"/>
  <c i="17" r="BK117"/>
  <c r="J129"/>
  <c i="18" r="BK192"/>
  <c r="J142"/>
  <c r="J129"/>
  <c r="BK274"/>
  <c i="19" r="J108"/>
  <c i="2" r="J560"/>
  <c r="BK210"/>
  <c r="J1928"/>
  <c r="BK1855"/>
  <c r="J1761"/>
  <c r="J1642"/>
  <c r="J1600"/>
  <c r="J1534"/>
  <c r="J1485"/>
  <c r="BK1431"/>
  <c r="BK1304"/>
  <c r="J1198"/>
  <c r="BK1112"/>
  <c r="J1025"/>
  <c r="BK964"/>
  <c r="BK910"/>
  <c r="BK792"/>
  <c r="J710"/>
  <c r="BK614"/>
  <c r="BK699"/>
  <c i="3" r="J221"/>
  <c r="J219"/>
  <c r="J151"/>
  <c i="4" r="J102"/>
  <c r="J126"/>
  <c r="J136"/>
  <c i="5" r="BK218"/>
  <c r="J226"/>
  <c r="J360"/>
  <c r="BK242"/>
  <c r="BK159"/>
  <c r="BK431"/>
  <c r="BK360"/>
  <c r="BK167"/>
  <c i="6" r="BK117"/>
  <c i="7" r="BK212"/>
  <c r="J114"/>
  <c r="BK306"/>
  <c r="J130"/>
  <c r="BK290"/>
  <c r="BK198"/>
  <c r="BK158"/>
  <c r="J242"/>
  <c r="BK226"/>
  <c r="J255"/>
  <c r="J125"/>
  <c r="J223"/>
  <c i="8" r="J98"/>
  <c r="J115"/>
  <c i="9" r="BK251"/>
  <c r="BK160"/>
  <c r="BK201"/>
  <c i="10" r="BK127"/>
  <c r="BK276"/>
  <c r="J310"/>
  <c r="BK177"/>
  <c i="11" r="BK140"/>
  <c r="J110"/>
  <c r="J140"/>
  <c i="13" r="BK121"/>
  <c i="14" r="BK124"/>
  <c i="15" r="BK122"/>
  <c i="17" r="J142"/>
  <c r="J127"/>
  <c i="18" r="J153"/>
  <c r="J254"/>
  <c r="BK289"/>
  <c i="19" r="BK96"/>
  <c i="2" r="J434"/>
  <c r="BK313"/>
  <c r="J1912"/>
  <c r="J1861"/>
  <c r="J1773"/>
  <c r="J1684"/>
  <c r="J1613"/>
  <c r="J1549"/>
  <c r="BK1489"/>
  <c r="BK1388"/>
  <c r="BK1318"/>
  <c r="J1248"/>
  <c r="BK1148"/>
  <c r="BK1048"/>
  <c r="J982"/>
  <c r="J929"/>
  <c r="J862"/>
  <c r="J802"/>
  <c r="J731"/>
  <c r="J315"/>
  <c i="3" r="J114"/>
  <c r="BK139"/>
  <c r="BK207"/>
  <c i="4" r="J166"/>
  <c i="5" r="BK379"/>
  <c r="BK212"/>
  <c r="J517"/>
  <c r="BK446"/>
  <c r="J366"/>
  <c i="6" r="BK129"/>
  <c r="BK100"/>
  <c i="7" r="BK164"/>
  <c r="J291"/>
  <c r="J351"/>
  <c r="BK231"/>
  <c r="J122"/>
  <c r="BK232"/>
  <c r="J176"/>
  <c r="BK163"/>
  <c r="BK318"/>
  <c r="J202"/>
  <c r="J127"/>
  <c i="8" r="J92"/>
  <c i="9" r="J182"/>
  <c i="10" r="BK333"/>
  <c r="BK350"/>
  <c r="J299"/>
  <c r="J276"/>
  <c r="J220"/>
  <c i="11" r="BK144"/>
  <c r="BK122"/>
  <c i="12" r="BK119"/>
  <c i="13" r="BK92"/>
  <c i="14" r="J104"/>
  <c i="15" r="J86"/>
  <c i="17" r="J141"/>
  <c i="18" r="BK254"/>
  <c i="2" r="BK468"/>
  <c r="J230"/>
  <c r="J1858"/>
  <c r="BK1753"/>
  <c r="J1665"/>
  <c r="BK1577"/>
  <c r="BK1517"/>
  <c r="BK1413"/>
  <c r="J1309"/>
  <c r="BK1175"/>
  <c r="BK1092"/>
  <c r="J991"/>
  <c r="BK921"/>
  <c r="J844"/>
  <c r="BK714"/>
  <c r="J600"/>
  <c r="BK306"/>
  <c i="11" r="J133"/>
  <c i="12" r="J127"/>
  <c i="13" r="J120"/>
  <c i="14" r="J111"/>
  <c i="15" r="BK131"/>
  <c i="17" r="BK140"/>
  <c r="J136"/>
  <c i="18" r="BK226"/>
  <c r="BK183"/>
  <c r="BK281"/>
  <c i="19" r="J114"/>
  <c i="2" r="J578"/>
  <c r="J474"/>
  <c r="BK1914"/>
  <c r="BK1809"/>
  <c r="J1719"/>
  <c r="J1646"/>
  <c r="BK1558"/>
  <c r="J1514"/>
  <c r="BK1418"/>
  <c r="BK1322"/>
  <c r="BK1264"/>
  <c r="J1163"/>
  <c r="J1039"/>
  <c r="J954"/>
  <c r="BK869"/>
  <c r="J810"/>
  <c r="BK654"/>
  <c r="BK290"/>
  <c i="3" r="BK226"/>
  <c r="BK99"/>
  <c r="J128"/>
  <c i="4" r="BK116"/>
  <c r="BK97"/>
  <c i="5" r="BK143"/>
  <c r="BK223"/>
  <c r="BK372"/>
  <c r="BK127"/>
  <c r="BK155"/>
  <c i="6" r="J91"/>
  <c i="7" r="BK320"/>
  <c r="BK184"/>
  <c r="BK370"/>
  <c r="BK324"/>
  <c r="J260"/>
  <c r="J236"/>
  <c r="BK292"/>
  <c r="BK347"/>
  <c r="J166"/>
  <c r="J308"/>
  <c r="J168"/>
  <c i="9" r="J260"/>
  <c i="10" r="BK294"/>
  <c r="BK166"/>
  <c r="J226"/>
  <c r="J139"/>
  <c i="11" r="J153"/>
  <c i="12" r="BK95"/>
  <c i="14" r="BK131"/>
  <c i="15" r="J111"/>
  <c i="16" r="BK86"/>
  <c i="17" r="BK128"/>
  <c i="18" r="J263"/>
  <c r="BK263"/>
  <c r="J240"/>
  <c i="19" r="BK106"/>
  <c i="2" r="J344"/>
  <c r="J532"/>
  <c r="J1882"/>
  <c r="BK1764"/>
  <c r="J1661"/>
  <c r="BK1610"/>
  <c r="BK1532"/>
  <c r="J1471"/>
  <c r="J1391"/>
  <c r="J1304"/>
  <c r="BK1178"/>
  <c r="J1064"/>
  <c r="J984"/>
  <c r="BK915"/>
  <c r="J826"/>
  <c r="J705"/>
  <c r="J306"/>
  <c i="3" r="BK115"/>
  <c r="J224"/>
  <c r="BK176"/>
  <c i="4" r="BK133"/>
  <c r="BK162"/>
  <c i="5" r="J465"/>
  <c r="BK230"/>
  <c r="BK412"/>
  <c r="J404"/>
  <c r="BK170"/>
  <c r="J383"/>
  <c i="6" r="BK106"/>
  <c i="7" r="J303"/>
  <c r="J363"/>
  <c r="BK350"/>
  <c r="J248"/>
  <c r="J240"/>
  <c r="BK113"/>
  <c r="BK252"/>
  <c r="BK121"/>
  <c r="J192"/>
  <c i="8" r="BK117"/>
  <c i="9" r="J186"/>
  <c r="J164"/>
  <c i="10" r="J275"/>
  <c r="J217"/>
  <c r="J246"/>
  <c r="BK352"/>
  <c i="11" r="J144"/>
  <c r="BK113"/>
  <c i="12" r="J104"/>
  <c i="13" r="BK123"/>
  <c i="15" r="J130"/>
  <c i="16" r="J89"/>
  <c i="17" r="BK113"/>
  <c r="BK111"/>
  <c i="18" r="J310"/>
  <c r="J106"/>
  <c r="J122"/>
  <c i="19" r="BK114"/>
  <c i="2" r="J1151"/>
  <c r="BK1068"/>
  <c r="BK1032"/>
  <c r="BK954"/>
  <c r="J901"/>
  <c r="J828"/>
  <c r="J749"/>
  <c r="BK649"/>
  <c r="J471"/>
  <c i="3" r="BK143"/>
  <c r="BK113"/>
  <c r="BK149"/>
  <c i="4" r="BK126"/>
  <c r="BK150"/>
  <c i="5" r="J262"/>
  <c r="BK425"/>
  <c r="J230"/>
  <c r="BK501"/>
  <c r="J408"/>
  <c i="6" r="BK126"/>
  <c i="7" r="BK323"/>
  <c r="BK127"/>
  <c r="J290"/>
  <c r="BK345"/>
  <c r="BK206"/>
  <c r="J271"/>
  <c r="BK331"/>
  <c r="J359"/>
  <c r="BK178"/>
  <c r="BK372"/>
  <c r="BK236"/>
  <c i="8" r="BK109"/>
  <c i="9" r="BK231"/>
  <c r="BK198"/>
  <c i="10" r="J244"/>
  <c r="J290"/>
  <c r="J250"/>
  <c r="J117"/>
  <c i="11" r="BK152"/>
  <c i="12" r="J133"/>
  <c i="13" r="J111"/>
  <c i="15" r="J129"/>
  <c r="BK124"/>
  <c i="17" r="J124"/>
  <c r="J87"/>
  <c i="18" r="J178"/>
  <c r="J144"/>
  <c r="J202"/>
  <c i="2" r="J464"/>
  <c r="BK225"/>
  <c r="J330"/>
  <c r="BK1955"/>
  <c r="J1835"/>
  <c r="BK1769"/>
  <c r="J1671"/>
  <c r="BK1619"/>
  <c r="BK1549"/>
  <c r="BK1509"/>
  <c r="J1443"/>
  <c r="J1339"/>
  <c r="J1239"/>
  <c r="BK1168"/>
  <c r="J1090"/>
  <c r="BK1009"/>
  <c r="J910"/>
  <c r="J842"/>
  <c r="J773"/>
  <c r="BK692"/>
  <c r="BK568"/>
  <c r="J327"/>
  <c i="3" r="J177"/>
  <c i="4" r="J109"/>
  <c r="BK100"/>
  <c i="5" r="J192"/>
  <c r="J155"/>
  <c r="BK511"/>
  <c r="J369"/>
  <c r="J434"/>
  <c r="J151"/>
  <c i="6" r="BK105"/>
  <c i="7" r="BK239"/>
  <c r="BK110"/>
  <c r="BK188"/>
  <c r="BK257"/>
  <c r="BK214"/>
  <c r="J243"/>
  <c r="BK215"/>
  <c r="J311"/>
  <c r="J128"/>
  <c r="J281"/>
  <c r="J150"/>
  <c i="8" r="BK98"/>
  <c i="9" r="BK229"/>
  <c r="BK260"/>
  <c r="BK109"/>
  <c i="10" r="J316"/>
  <c r="BK277"/>
  <c r="J127"/>
  <c r="J114"/>
  <c i="17" r="J139"/>
  <c r="J125"/>
  <c i="18" r="BK246"/>
  <c r="J229"/>
  <c r="J192"/>
  <c i="19" r="J94"/>
  <c i="2" r="BK168"/>
  <c r="BK363"/>
  <c r="BK1937"/>
  <c r="J1840"/>
  <c r="BK1757"/>
  <c r="BK1663"/>
  <c r="BK1584"/>
  <c r="J1530"/>
  <c r="J1491"/>
  <c r="BK1439"/>
  <c r="BK1302"/>
  <c r="J1257"/>
  <c r="BK1181"/>
  <c i="3" r="BK108"/>
  <c r="J115"/>
  <c r="J196"/>
  <c i="4" r="J153"/>
  <c r="J155"/>
  <c i="5" r="BK418"/>
  <c r="J114"/>
  <c r="J501"/>
  <c r="BK251"/>
  <c r="BK318"/>
  <c r="BK163"/>
  <c i="6" r="J106"/>
  <c i="7" r="BK271"/>
  <c r="J179"/>
  <c r="BK355"/>
  <c r="J151"/>
  <c r="BK259"/>
  <c r="J140"/>
  <c r="BK233"/>
  <c r="J234"/>
  <c r="BK328"/>
  <c r="J165"/>
  <c i="8" r="BK100"/>
  <c i="9" r="J201"/>
  <c i="10" r="BK197"/>
  <c r="J273"/>
  <c r="J333"/>
  <c r="BK237"/>
  <c i="11" r="BK124"/>
  <c r="BK88"/>
  <c i="12" r="BK126"/>
  <c i="13" r="J124"/>
  <c i="14" r="J101"/>
  <c i="15" r="BK127"/>
  <c i="17" r="J118"/>
  <c r="BK91"/>
  <c i="18" r="BK305"/>
  <c r="BK292"/>
  <c r="J220"/>
  <c r="J103"/>
  <c i="2" r="J164"/>
  <c r="BK173"/>
  <c r="J336"/>
  <c r="BK1912"/>
  <c r="J1847"/>
  <c r="BK1776"/>
  <c r="J1726"/>
  <c r="BK1568"/>
  <c r="J1529"/>
  <c r="J1469"/>
  <c r="J1423"/>
  <c r="BK1315"/>
  <c r="J1232"/>
  <c r="BK1140"/>
  <c r="J1070"/>
  <c r="BK982"/>
  <c r="BK925"/>
  <c i="3" r="BK117"/>
  <c i="4" r="BK98"/>
  <c r="BK94"/>
  <c i="5" r="BK283"/>
  <c r="J143"/>
  <c r="J208"/>
  <c r="BK531"/>
  <c r="J459"/>
  <c r="J167"/>
  <c i="6" r="J111"/>
  <c i="7" r="BK289"/>
  <c r="BK130"/>
  <c r="BK298"/>
  <c r="BK154"/>
  <c r="BK268"/>
  <c r="BK180"/>
  <c r="BK150"/>
  <c r="J245"/>
  <c r="BK361"/>
  <c r="J196"/>
  <c r="J270"/>
  <c r="J133"/>
  <c i="8" r="BK102"/>
  <c i="9" r="J173"/>
  <c r="J264"/>
  <c i="10" r="BK248"/>
  <c r="J207"/>
  <c r="BK226"/>
  <c r="BK244"/>
  <c i="18" r="BK249"/>
  <c r="BK256"/>
  <c i="19" r="BK122"/>
  <c i="2" r="BK349"/>
  <c r="J444"/>
  <c r="J1955"/>
  <c r="BK1835"/>
  <c r="BK1739"/>
  <c r="BK1608"/>
  <c r="BK1546"/>
  <c r="J1508"/>
  <c r="J1413"/>
  <c r="J1307"/>
  <c r="J1193"/>
  <c r="J1092"/>
  <c r="J1015"/>
  <c r="BK929"/>
  <c r="J820"/>
  <c r="J635"/>
  <c r="BK298"/>
  <c i="3" r="J166"/>
  <c r="BK185"/>
  <c i="4" r="J185"/>
  <c r="J133"/>
  <c i="5" r="BK507"/>
  <c r="BK248"/>
  <c r="BK487"/>
  <c r="BK215"/>
  <c i="7" r="BK378"/>
  <c r="J169"/>
  <c r="J158"/>
  <c r="BK314"/>
  <c r="BK139"/>
  <c r="BK136"/>
  <c r="BK221"/>
  <c r="BK247"/>
  <c r="J367"/>
  <c r="J180"/>
  <c i="8" r="J117"/>
  <c i="9" r="BK167"/>
  <c i="10" r="BK111"/>
  <c r="BK193"/>
  <c r="J287"/>
  <c r="J224"/>
  <c i="11" r="BK103"/>
  <c r="BK130"/>
  <c i="12" r="J89"/>
  <c i="14" r="BK121"/>
  <c i="15" r="J92"/>
  <c i="17" r="J119"/>
  <c r="J144"/>
  <c i="18" r="J303"/>
  <c r="BK220"/>
  <c r="J300"/>
  <c i="2" r="BK454"/>
  <c r="BK236"/>
  <c r="J361"/>
  <c r="J1934"/>
  <c r="J1821"/>
  <c r="J1757"/>
  <c r="J1638"/>
  <c r="BK1543"/>
  <c r="J1483"/>
  <c r="BK1404"/>
  <c r="J1315"/>
  <c r="BK1193"/>
  <c r="BK1085"/>
  <c r="BK990"/>
  <c r="BK893"/>
  <c r="BK766"/>
  <c r="J681"/>
  <c r="J201"/>
  <c i="3" r="BK190"/>
  <c r="J124"/>
  <c r="BK118"/>
  <c i="4" r="BK166"/>
  <c r="J100"/>
  <c i="5" r="J274"/>
  <c r="J509"/>
  <c r="J105"/>
  <c r="BK117"/>
  <c r="J186"/>
  <c r="J300"/>
  <c r="BK186"/>
  <c r="BK134"/>
  <c i="6" r="J123"/>
  <c i="7" r="BK349"/>
  <c r="BK222"/>
  <c r="BK120"/>
  <c r="BK200"/>
  <c r="J233"/>
  <c r="BK277"/>
  <c r="J330"/>
  <c r="J320"/>
  <c r="BK156"/>
  <c r="J298"/>
  <c r="BK167"/>
  <c i="8" r="J96"/>
  <c i="9" r="BK234"/>
  <c r="J121"/>
  <c i="10" r="BK122"/>
  <c r="BK149"/>
  <c r="BK205"/>
  <c r="BK293"/>
  <c r="J201"/>
  <c i="11" r="BK94"/>
  <c i="12" r="BK133"/>
  <c i="13" r="J118"/>
  <c i="14" r="J98"/>
  <c i="15" r="J122"/>
  <c i="17" r="BK142"/>
  <c r="BK123"/>
  <c i="18" r="J267"/>
  <c r="BK238"/>
  <c r="BK205"/>
  <c r="BK129"/>
  <c i="10" r="J260"/>
  <c r="BK184"/>
  <c r="BK279"/>
  <c r="BK322"/>
  <c i="11" r="BK129"/>
  <c r="BK132"/>
  <c i="12" r="BK104"/>
  <c i="13" r="BK111"/>
  <c i="15" r="BK108"/>
  <c i="16" r="BK84"/>
  <c i="17" r="J145"/>
  <c r="BK129"/>
  <c i="18" r="J217"/>
  <c r="BK229"/>
  <c r="BK96"/>
  <c r="BK186"/>
  <c i="19" r="BK119"/>
  <c i="2" r="BK334"/>
  <c r="BK320"/>
  <c r="J1946"/>
  <c r="BK1886"/>
  <c r="J1819"/>
  <c r="BK1744"/>
  <c r="J1663"/>
  <c r="J1570"/>
  <c r="BK1527"/>
  <c r="J1481"/>
  <c r="BK1407"/>
  <c r="BK1339"/>
  <c r="J1272"/>
  <c r="J1181"/>
  <c r="J1078"/>
  <c r="BK1015"/>
  <c r="BK962"/>
  <c r="BK898"/>
  <c r="J815"/>
  <c r="BK739"/>
  <c r="BK618"/>
  <c r="BK434"/>
  <c i="3" r="J113"/>
  <c r="J190"/>
  <c r="J105"/>
  <c i="4" r="J116"/>
  <c r="J146"/>
  <c i="5" r="J491"/>
  <c r="J137"/>
  <c r="BK99"/>
  <c r="BK363"/>
  <c r="BK136"/>
  <c i="7" r="BK351"/>
  <c r="J178"/>
  <c r="BK308"/>
  <c r="J173"/>
  <c r="J273"/>
  <c r="BK367"/>
  <c r="J164"/>
  <c r="BK223"/>
  <c r="J251"/>
  <c r="J141"/>
  <c r="BK295"/>
  <c r="BK194"/>
  <c i="8" r="BK92"/>
  <c r="J109"/>
  <c i="9" r="J268"/>
  <c r="J124"/>
  <c i="10" r="BK203"/>
  <c r="BK252"/>
  <c r="BK318"/>
  <c r="BK158"/>
  <c i="11" r="J128"/>
  <c i="12" r="J122"/>
  <c i="13" r="BK89"/>
  <c i="14" r="BK136"/>
  <c i="16" r="BK92"/>
  <c i="17" r="J120"/>
  <c r="BK138"/>
  <c i="2" r="J460"/>
  <c r="J523"/>
  <c r="BK330"/>
  <c r="J1914"/>
  <c r="J1796"/>
  <c r="BK1729"/>
  <c r="BK1601"/>
  <c r="J1539"/>
  <c r="BK1465"/>
  <c r="BK1349"/>
  <c r="J1269"/>
  <c r="BK1151"/>
  <c r="BK1064"/>
  <c r="BK1022"/>
  <c r="J944"/>
  <c r="BK849"/>
  <c r="BK768"/>
  <c r="J637"/>
  <c r="J182"/>
  <c i="3" r="J180"/>
  <c i="12" r="J129"/>
  <c i="13" r="BK108"/>
  <c i="14" r="J119"/>
  <c i="15" r="BK130"/>
  <c i="17" r="J112"/>
  <c r="BK94"/>
  <c i="18" r="BK142"/>
  <c r="BK103"/>
  <c r="BK137"/>
  <c i="19" r="BK89"/>
  <c i="2" r="BK457"/>
  <c r="BK1942"/>
  <c r="BK1845"/>
  <c r="J1753"/>
  <c r="BK1618"/>
  <c r="J1527"/>
  <c r="BK1450"/>
  <c r="J1375"/>
  <c r="J1175"/>
  <c r="BK1072"/>
  <c r="BK980"/>
  <c r="J849"/>
  <c r="BK742"/>
  <c r="J649"/>
  <c r="BK182"/>
  <c i="3" r="BK114"/>
  <c r="BK128"/>
  <c i="4" r="J172"/>
  <c r="J182"/>
  <c r="BK123"/>
  <c i="5" r="BK254"/>
  <c r="J431"/>
  <c r="BK483"/>
  <c r="J246"/>
  <c r="J416"/>
  <c i="6" r="BK133"/>
  <c i="7" r="J355"/>
  <c r="BK196"/>
  <c r="J341"/>
  <c r="BK148"/>
  <c r="BK258"/>
  <c r="J380"/>
  <c r="J318"/>
  <c r="BK293"/>
  <c r="BK385"/>
  <c r="J329"/>
  <c r="BK155"/>
  <c i="9" r="J251"/>
  <c r="J140"/>
  <c i="10" r="J197"/>
  <c r="J151"/>
  <c r="J237"/>
  <c r="BK246"/>
  <c i="11" r="J130"/>
  <c i="12" r="J130"/>
  <c i="14" r="BK95"/>
  <c i="15" r="J118"/>
  <c i="17" r="J140"/>
  <c i="18" r="J222"/>
  <c r="J183"/>
  <c r="J115"/>
  <c i="19" r="BK112"/>
  <c i="2" r="J255"/>
  <c r="J685"/>
  <c r="J1942"/>
  <c r="BK1806"/>
  <c r="BK1732"/>
  <c r="J1631"/>
  <c r="J1566"/>
  <c r="J1517"/>
  <c r="BK1452"/>
  <c r="J1351"/>
  <c r="BK1248"/>
  <c r="J1154"/>
  <c r="BK1036"/>
  <c r="J952"/>
  <c r="J837"/>
  <c r="J739"/>
  <c r="BK681"/>
  <c r="BK355"/>
  <c i="3" r="J168"/>
  <c r="BK96"/>
  <c i="4" r="J98"/>
  <c r="BK112"/>
  <c r="J142"/>
  <c i="5" r="BK174"/>
  <c r="BK428"/>
  <c r="BK421"/>
  <c r="BK350"/>
  <c r="J513"/>
  <c i="7" r="J336"/>
  <c r="J195"/>
  <c r="BK387"/>
  <c r="BK287"/>
  <c r="J316"/>
  <c r="BK162"/>
  <c r="J313"/>
  <c r="J338"/>
  <c r="J184"/>
  <c r="J275"/>
  <c r="BK151"/>
  <c i="8" r="BK113"/>
  <c i="9" r="BK173"/>
  <c i="10" r="J135"/>
  <c r="BK345"/>
  <c r="J343"/>
  <c r="BK139"/>
  <c r="BK106"/>
  <c i="12" r="BK127"/>
  <c i="13" r="J98"/>
  <c i="15" r="BK86"/>
  <c i="16" r="BK91"/>
  <c i="17" r="J113"/>
  <c r="J91"/>
  <c i="18" r="J174"/>
  <c r="J252"/>
  <c r="J198"/>
  <c i="2" l="1" r="T160"/>
  <c r="R200"/>
  <c r="R239"/>
  <c r="T289"/>
  <c r="P319"/>
  <c r="BK357"/>
  <c r="J357"/>
  <c r="J73"/>
  <c r="R433"/>
  <c r="BK599"/>
  <c r="J599"/>
  <c r="J80"/>
  <c r="P653"/>
  <c r="T738"/>
  <c r="T698"/>
  <c r="R748"/>
  <c r="P781"/>
  <c r="BK819"/>
  <c r="J819"/>
  <c r="J92"/>
  <c r="BK878"/>
  <c r="J878"/>
  <c r="J95"/>
  <c r="R912"/>
  <c r="T979"/>
  <c r="BK1089"/>
  <c r="J1089"/>
  <c r="J107"/>
  <c r="T1134"/>
  <c r="R1153"/>
  <c r="BK1159"/>
  <c r="J1159"/>
  <c r="J110"/>
  <c r="T1159"/>
  <c r="R1231"/>
  <c r="BK1297"/>
  <c r="J1297"/>
  <c r="J116"/>
  <c r="T1317"/>
  <c r="P1377"/>
  <c r="T1377"/>
  <c r="P1447"/>
  <c r="BK1637"/>
  <c r="J1637"/>
  <c r="J128"/>
  <c r="T1694"/>
  <c r="P1763"/>
  <c r="BK1876"/>
  <c r="J1876"/>
  <c r="J136"/>
  <c r="T1876"/>
  <c i="3" r="P95"/>
  <c r="BK123"/>
  <c r="J123"/>
  <c r="J67"/>
  <c r="R134"/>
  <c r="T200"/>
  <c i="4" r="BK92"/>
  <c r="J92"/>
  <c r="J65"/>
  <c r="BK101"/>
  <c r="J101"/>
  <c r="J66"/>
  <c r="T101"/>
  <c r="R113"/>
  <c i="5" r="P98"/>
  <c r="P97"/>
  <c r="P250"/>
  <c r="R424"/>
  <c i="6" r="BK90"/>
  <c r="J90"/>
  <c r="J65"/>
  <c r="T138"/>
  <c i="7" r="R145"/>
  <c r="P208"/>
  <c r="R216"/>
  <c r="P250"/>
  <c r="BK332"/>
  <c r="J332"/>
  <c r="J79"/>
  <c r="P332"/>
  <c r="T346"/>
  <c r="T354"/>
  <c r="T358"/>
  <c i="8" r="R104"/>
  <c i="9" r="P111"/>
  <c r="R144"/>
  <c r="P166"/>
  <c r="BK219"/>
  <c r="J219"/>
  <c r="J71"/>
  <c r="R244"/>
  <c r="R241"/>
  <c i="10" r="R110"/>
  <c r="P165"/>
  <c r="P162"/>
  <c r="R257"/>
  <c r="T286"/>
  <c r="P315"/>
  <c r="BK349"/>
  <c r="J349"/>
  <c r="J78"/>
  <c i="14" r="T117"/>
  <c i="16" r="T81"/>
  <c r="T80"/>
  <c i="17" r="P86"/>
  <c r="T95"/>
  <c r="R102"/>
  <c r="P131"/>
  <c i="2" r="BK160"/>
  <c r="T172"/>
  <c r="P214"/>
  <c r="BK229"/>
  <c r="J229"/>
  <c r="J67"/>
  <c r="R229"/>
  <c r="P289"/>
  <c r="T302"/>
  <c r="T329"/>
  <c r="BK467"/>
  <c r="J467"/>
  <c r="J77"/>
  <c r="R599"/>
  <c r="BK680"/>
  <c r="J680"/>
  <c r="J82"/>
  <c r="R738"/>
  <c r="R698"/>
  <c r="T748"/>
  <c r="R781"/>
  <c r="P819"/>
  <c r="T819"/>
  <c r="P878"/>
  <c r="BK892"/>
  <c r="J892"/>
  <c r="J96"/>
  <c r="T892"/>
  <c r="R903"/>
  <c r="BK999"/>
  <c r="J999"/>
  <c r="J100"/>
  <c r="P1041"/>
  <c r="P1035"/>
  <c r="T1089"/>
  <c r="R1174"/>
  <c r="R1167"/>
  <c r="R1263"/>
  <c r="P1317"/>
  <c r="BK1447"/>
  <c r="J1447"/>
  <c r="J125"/>
  <c r="T1571"/>
  <c r="R1637"/>
  <c r="R1728"/>
  <c r="P1849"/>
  <c r="P1795"/>
  <c r="T1849"/>
  <c r="T1795"/>
  <c r="T1911"/>
  <c i="3" r="P109"/>
  <c r="T123"/>
  <c r="P162"/>
  <c r="BK187"/>
  <c r="J187"/>
  <c r="J70"/>
  <c r="T187"/>
  <c i="4" r="BK118"/>
  <c r="J118"/>
  <c r="J68"/>
  <c i="5" r="BK98"/>
  <c r="J98"/>
  <c r="J65"/>
  <c r="T131"/>
  <c r="P424"/>
  <c r="T521"/>
  <c i="6" r="R138"/>
  <c i="7" r="BK145"/>
  <c r="R197"/>
  <c r="T216"/>
  <c r="R250"/>
  <c r="R332"/>
  <c r="BK346"/>
  <c r="J346"/>
  <c r="J81"/>
  <c r="BK358"/>
  <c r="J358"/>
  <c r="J83"/>
  <c r="R358"/>
  <c i="8" r="BK91"/>
  <c r="J91"/>
  <c r="J65"/>
  <c r="T104"/>
  <c i="9" r="R99"/>
  <c r="BK128"/>
  <c r="J128"/>
  <c r="J64"/>
  <c r="T144"/>
  <c r="T159"/>
  <c r="P200"/>
  <c r="BK244"/>
  <c r="BK241"/>
  <c r="J241"/>
  <c r="J74"/>
  <c r="T263"/>
  <c i="10" r="P101"/>
  <c r="P119"/>
  <c r="P129"/>
  <c r="P143"/>
  <c r="P257"/>
  <c r="P296"/>
  <c r="R336"/>
  <c r="R335"/>
  <c i="11" r="P119"/>
  <c i="12" r="P85"/>
  <c i="13" r="BK117"/>
  <c r="J117"/>
  <c r="J63"/>
  <c i="17" r="BK95"/>
  <c r="J95"/>
  <c r="J61"/>
  <c r="P108"/>
  <c r="P121"/>
  <c i="18" r="T128"/>
  <c r="T164"/>
  <c r="R225"/>
  <c i="2" r="R160"/>
  <c r="P200"/>
  <c r="T239"/>
  <c r="P302"/>
  <c r="P329"/>
  <c r="R467"/>
  <c r="P570"/>
  <c r="BK653"/>
  <c r="J653"/>
  <c r="J81"/>
  <c r="T680"/>
  <c r="BK748"/>
  <c r="J748"/>
  <c r="J88"/>
  <c r="R758"/>
  <c r="R805"/>
  <c r="R819"/>
  <c r="P912"/>
  <c r="R999"/>
  <c r="T1041"/>
  <c r="T1035"/>
  <c r="T1071"/>
  <c r="P1134"/>
  <c r="P1174"/>
  <c r="P1263"/>
  <c r="T1297"/>
  <c r="P1354"/>
  <c r="R1377"/>
  <c r="BK1417"/>
  <c r="BK1412"/>
  <c r="J1412"/>
  <c r="J123"/>
  <c r="P1417"/>
  <c r="BK1571"/>
  <c r="J1571"/>
  <c r="J127"/>
  <c r="P1694"/>
  <c r="T1728"/>
  <c r="BK1863"/>
  <c r="J1863"/>
  <c r="J135"/>
  <c r="BK1911"/>
  <c r="J1911"/>
  <c r="J137"/>
  <c i="3" r="BK95"/>
  <c r="J95"/>
  <c r="J65"/>
  <c r="T109"/>
  <c r="T134"/>
  <c r="BK200"/>
  <c r="J200"/>
  <c r="J71"/>
  <c i="4" r="P92"/>
  <c r="T92"/>
  <c r="R101"/>
  <c r="P113"/>
  <c i="5" r="R98"/>
  <c r="R97"/>
  <c r="R131"/>
  <c r="BK424"/>
  <c r="J424"/>
  <c r="J71"/>
  <c r="R521"/>
  <c i="6" r="BK138"/>
  <c r="J138"/>
  <c r="J66"/>
  <c i="7" r="BK108"/>
  <c r="P145"/>
  <c r="BK208"/>
  <c r="J208"/>
  <c r="J71"/>
  <c r="BK230"/>
  <c r="J230"/>
  <c r="J73"/>
  <c r="T250"/>
  <c r="P337"/>
  <c r="R346"/>
  <c r="P368"/>
  <c i="8" r="P104"/>
  <c i="9" r="P99"/>
  <c r="P128"/>
  <c r="BK166"/>
  <c r="J166"/>
  <c r="J68"/>
  <c r="T200"/>
  <c r="R263"/>
  <c i="10" r="T101"/>
  <c r="BK165"/>
  <c r="J165"/>
  <c r="J68"/>
  <c r="T257"/>
  <c r="R296"/>
  <c r="BK336"/>
  <c r="J336"/>
  <c r="J77"/>
  <c r="P349"/>
  <c i="11" r="BK87"/>
  <c r="J87"/>
  <c r="J61"/>
  <c r="BK119"/>
  <c r="J119"/>
  <c r="J63"/>
  <c i="12" r="BK85"/>
  <c r="R117"/>
  <c i="13" r="BK85"/>
  <c r="J85"/>
  <c r="J61"/>
  <c i="14" r="BK117"/>
  <c r="J117"/>
  <c r="J63"/>
  <c i="15" r="P117"/>
  <c i="16" r="P81"/>
  <c r="P80"/>
  <c i="1" r="AU70"/>
  <c i="17" r="BK86"/>
  <c r="J86"/>
  <c r="J60"/>
  <c r="T108"/>
  <c r="T131"/>
  <c i="18" r="P102"/>
  <c r="BK118"/>
  <c r="J118"/>
  <c r="J64"/>
  <c r="T118"/>
  <c r="P164"/>
  <c r="BK245"/>
  <c r="J245"/>
  <c r="J70"/>
  <c i="2" r="P172"/>
  <c r="BK214"/>
  <c r="J214"/>
  <c r="J65"/>
  <c r="T214"/>
  <c r="T229"/>
  <c r="BK302"/>
  <c r="J302"/>
  <c r="J70"/>
  <c r="BK329"/>
  <c r="J329"/>
  <c r="J72"/>
  <c r="T357"/>
  <c r="BK433"/>
  <c r="J433"/>
  <c r="J76"/>
  <c r="T433"/>
  <c r="P599"/>
  <c r="P680"/>
  <c r="P748"/>
  <c r="BK781"/>
  <c r="J781"/>
  <c r="J90"/>
  <c r="T805"/>
  <c r="T831"/>
  <c r="T912"/>
  <c r="P979"/>
  <c r="BK1041"/>
  <c r="J1041"/>
  <c r="J104"/>
  <c r="P1071"/>
  <c r="BK1134"/>
  <c r="J1134"/>
  <c r="J108"/>
  <c r="BK1174"/>
  <c r="J1174"/>
  <c r="J112"/>
  <c r="BK1263"/>
  <c r="J1263"/>
  <c r="J115"/>
  <c r="P1297"/>
  <c r="BK1354"/>
  <c r="J1354"/>
  <c r="J119"/>
  <c r="BK1390"/>
  <c r="J1390"/>
  <c r="J122"/>
  <c r="T1447"/>
  <c r="BK1694"/>
  <c r="J1694"/>
  <c r="J130"/>
  <c r="P1728"/>
  <c r="BK1849"/>
  <c r="J1849"/>
  <c r="J134"/>
  <c r="P1863"/>
  <c r="P1911"/>
  <c i="3" r="R109"/>
  <c r="P134"/>
  <c r="R200"/>
  <c i="4" r="R118"/>
  <c i="5" r="T98"/>
  <c r="T97"/>
  <c r="R250"/>
  <c r="BK521"/>
  <c r="J521"/>
  <c r="J72"/>
  <c i="6" r="R90"/>
  <c r="R89"/>
  <c r="R88"/>
  <c i="7" r="R108"/>
  <c r="BK135"/>
  <c r="J135"/>
  <c r="J66"/>
  <c r="T135"/>
  <c r="R138"/>
  <c r="BK197"/>
  <c r="J197"/>
  <c r="J70"/>
  <c r="R208"/>
  <c r="T230"/>
  <c r="BK321"/>
  <c r="J321"/>
  <c r="J78"/>
  <c r="BK337"/>
  <c r="J337"/>
  <c r="J80"/>
  <c r="P346"/>
  <c r="BK368"/>
  <c r="J368"/>
  <c r="J84"/>
  <c i="8" r="R91"/>
  <c r="P125"/>
  <c i="10" r="P110"/>
  <c r="T119"/>
  <c r="T129"/>
  <c r="T143"/>
  <c r="BK257"/>
  <c r="J257"/>
  <c r="J71"/>
  <c r="R286"/>
  <c r="R315"/>
  <c r="T336"/>
  <c r="T335"/>
  <c i="11" r="R119"/>
  <c r="T151"/>
  <c r="T150"/>
  <c i="12" r="R85"/>
  <c r="R84"/>
  <c r="R83"/>
  <c r="T117"/>
  <c i="13" r="T85"/>
  <c r="T84"/>
  <c r="R117"/>
  <c i="14" r="T85"/>
  <c r="T84"/>
  <c r="T83"/>
  <c i="15" r="P85"/>
  <c r="P84"/>
  <c r="P83"/>
  <c i="1" r="AU69"/>
  <c i="15" r="R117"/>
  <c i="17" r="P95"/>
  <c r="P102"/>
  <c r="BK121"/>
  <c r="J121"/>
  <c r="J64"/>
  <c r="T121"/>
  <c i="18" r="T102"/>
  <c r="T95"/>
  <c r="BK128"/>
  <c r="J128"/>
  <c r="J65"/>
  <c r="R146"/>
  <c r="BK201"/>
  <c r="J201"/>
  <c r="J68"/>
  <c r="T245"/>
  <c r="T299"/>
  <c i="7" r="T145"/>
  <c r="BK216"/>
  <c r="J216"/>
  <c r="J72"/>
  <c r="P230"/>
  <c r="R321"/>
  <c r="R337"/>
  <c r="P354"/>
  <c r="R368"/>
  <c i="8" r="T91"/>
  <c r="T90"/>
  <c r="T89"/>
  <c r="BK125"/>
  <c r="J125"/>
  <c r="J67"/>
  <c i="9" r="T111"/>
  <c r="R128"/>
  <c r="BK159"/>
  <c r="T166"/>
  <c r="R219"/>
  <c r="P244"/>
  <c r="P241"/>
  <c i="10" r="R101"/>
  <c r="R119"/>
  <c r="R129"/>
  <c r="R143"/>
  <c r="R241"/>
  <c r="R232"/>
  <c r="BK296"/>
  <c r="J296"/>
  <c r="J73"/>
  <c r="T315"/>
  <c r="T349"/>
  <c i="11" r="T119"/>
  <c i="12" r="T85"/>
  <c r="T84"/>
  <c r="T83"/>
  <c i="13" r="P85"/>
  <c r="P84"/>
  <c r="T117"/>
  <c i="14" r="R85"/>
  <c i="16" r="R81"/>
  <c r="R80"/>
  <c i="17" r="R95"/>
  <c r="R108"/>
  <c r="R131"/>
  <c i="18" r="P128"/>
  <c r="P146"/>
  <c r="P201"/>
  <c r="R245"/>
  <c r="BK302"/>
  <c r="J302"/>
  <c r="J72"/>
  <c i="2" r="P160"/>
  <c r="P159"/>
  <c r="BK200"/>
  <c r="J200"/>
  <c r="J64"/>
  <c r="P239"/>
  <c r="R302"/>
  <c r="T319"/>
  <c r="R357"/>
  <c r="P467"/>
  <c r="T599"/>
  <c r="R680"/>
  <c r="BK738"/>
  <c r="J738"/>
  <c r="J86"/>
  <c r="T758"/>
  <c r="P805"/>
  <c r="BK831"/>
  <c r="J831"/>
  <c r="J93"/>
  <c r="R878"/>
  <c r="P892"/>
  <c r="P903"/>
  <c r="BK979"/>
  <c r="J979"/>
  <c r="J99"/>
  <c r="R979"/>
  <c r="BK1071"/>
  <c r="J1071"/>
  <c r="J105"/>
  <c r="R1071"/>
  <c r="R1134"/>
  <c r="P1153"/>
  <c r="BK1231"/>
  <c r="J1231"/>
  <c r="J113"/>
  <c r="T1263"/>
  <c r="T1256"/>
  <c r="R1317"/>
  <c r="BK1377"/>
  <c r="J1377"/>
  <c r="J120"/>
  <c r="T1390"/>
  <c r="T1387"/>
  <c r="T1417"/>
  <c r="T1412"/>
  <c r="R1571"/>
  <c r="R1548"/>
  <c r="R1694"/>
  <c r="R1651"/>
  <c r="BK1763"/>
  <c r="J1763"/>
  <c r="J132"/>
  <c r="R1863"/>
  <c r="R1911"/>
  <c i="3" r="R95"/>
  <c r="BK134"/>
  <c r="J134"/>
  <c r="J68"/>
  <c r="T162"/>
  <c r="R187"/>
  <c i="4" r="T118"/>
  <c i="5" r="BK131"/>
  <c r="J131"/>
  <c r="J68"/>
  <c r="T250"/>
  <c r="P521"/>
  <c i="6" r="T90"/>
  <c r="T89"/>
  <c r="T88"/>
  <c i="9" r="BK99"/>
  <c r="J99"/>
  <c r="J62"/>
  <c r="T99"/>
  <c r="P144"/>
  <c r="R159"/>
  <c r="R200"/>
  <c r="BK263"/>
  <c r="J263"/>
  <c r="J76"/>
  <c i="10" r="T110"/>
  <c r="R165"/>
  <c r="R162"/>
  <c r="P241"/>
  <c r="BK286"/>
  <c r="J286"/>
  <c r="J72"/>
  <c r="T296"/>
  <c r="R349"/>
  <c i="11" r="T87"/>
  <c r="T86"/>
  <c r="T85"/>
  <c r="BK151"/>
  <c r="J151"/>
  <c r="J65"/>
  <c i="12" r="BK117"/>
  <c r="J117"/>
  <c r="J63"/>
  <c i="14" r="BK85"/>
  <c r="J85"/>
  <c r="J61"/>
  <c r="R117"/>
  <c i="15" r="BK85"/>
  <c r="J85"/>
  <c r="J61"/>
  <c r="BK117"/>
  <c r="J117"/>
  <c r="J63"/>
  <c i="17" r="R86"/>
  <c r="BK102"/>
  <c r="J102"/>
  <c r="J62"/>
  <c r="T102"/>
  <c r="BK131"/>
  <c r="J131"/>
  <c r="J65"/>
  <c i="18" r="R118"/>
  <c r="BK164"/>
  <c r="J164"/>
  <c r="J67"/>
  <c r="T201"/>
  <c r="P225"/>
  <c i="19" r="R88"/>
  <c r="R87"/>
  <c r="BK111"/>
  <c r="J111"/>
  <c r="J64"/>
  <c i="2" r="R172"/>
  <c r="BK239"/>
  <c r="R289"/>
  <c r="R319"/>
  <c r="P357"/>
  <c r="T467"/>
  <c r="R570"/>
  <c r="T653"/>
  <c r="BK758"/>
  <c r="J758"/>
  <c r="J89"/>
  <c r="T781"/>
  <c r="R831"/>
  <c r="BK912"/>
  <c r="J912"/>
  <c r="J98"/>
  <c r="T999"/>
  <c r="R1089"/>
  <c r="R1080"/>
  <c r="T1174"/>
  <c r="T1167"/>
  <c r="T1231"/>
  <c r="R1297"/>
  <c r="T1354"/>
  <c r="R1390"/>
  <c r="R1387"/>
  <c r="R1417"/>
  <c r="P1571"/>
  <c r="P1548"/>
  <c r="T1637"/>
  <c r="R1763"/>
  <c r="P1876"/>
  <c i="3" r="BK109"/>
  <c r="J109"/>
  <c r="J66"/>
  <c r="R123"/>
  <c r="R162"/>
  <c r="P187"/>
  <c i="4" r="P118"/>
  <c i="5" r="P131"/>
  <c r="P130"/>
  <c i="6" r="P138"/>
  <c i="7" r="T108"/>
  <c r="R135"/>
  <c r="P138"/>
  <c r="T197"/>
  <c r="P216"/>
  <c r="BK250"/>
  <c r="J250"/>
  <c r="J74"/>
  <c r="T321"/>
  <c r="T337"/>
  <c r="R354"/>
  <c r="P358"/>
  <c i="8" r="P91"/>
  <c r="P90"/>
  <c r="P89"/>
  <c i="1" r="AU62"/>
  <c i="9" r="BK111"/>
  <c r="J111"/>
  <c r="J63"/>
  <c r="T128"/>
  <c r="P159"/>
  <c r="BK200"/>
  <c r="J200"/>
  <c r="J69"/>
  <c r="T219"/>
  <c r="P263"/>
  <c i="10" r="BK110"/>
  <c r="J110"/>
  <c r="J63"/>
  <c r="T165"/>
  <c r="T162"/>
  <c r="T241"/>
  <c r="T232"/>
  <c r="P286"/>
  <c r="BK315"/>
  <c r="J315"/>
  <c r="J74"/>
  <c r="P336"/>
  <c r="P335"/>
  <c i="11" r="R87"/>
  <c r="R86"/>
  <c r="R85"/>
  <c r="R151"/>
  <c r="R150"/>
  <c i="12" r="P117"/>
  <c i="13" r="R85"/>
  <c r="R84"/>
  <c r="R83"/>
  <c r="P117"/>
  <c i="14" r="P117"/>
  <c i="15" r="R85"/>
  <c r="R84"/>
  <c r="R83"/>
  <c i="17" r="T86"/>
  <c r="T85"/>
  <c r="BK108"/>
  <c r="J108"/>
  <c r="J63"/>
  <c r="R121"/>
  <c i="18" r="BK102"/>
  <c r="J102"/>
  <c r="J62"/>
  <c r="R128"/>
  <c r="T146"/>
  <c r="R201"/>
  <c r="P245"/>
  <c r="BK299"/>
  <c r="J299"/>
  <c r="J71"/>
  <c r="P299"/>
  <c r="R299"/>
  <c r="P302"/>
  <c r="R302"/>
  <c r="T302"/>
  <c i="19" r="P88"/>
  <c r="P87"/>
  <c r="T111"/>
  <c i="2" r="BK172"/>
  <c r="J172"/>
  <c r="J63"/>
  <c r="T200"/>
  <c r="R214"/>
  <c r="P229"/>
  <c r="BK289"/>
  <c r="J289"/>
  <c r="J69"/>
  <c r="BK319"/>
  <c r="J319"/>
  <c r="J71"/>
  <c r="R329"/>
  <c r="P433"/>
  <c r="P372"/>
  <c r="BK570"/>
  <c r="BK567"/>
  <c r="J567"/>
  <c r="J78"/>
  <c r="T570"/>
  <c r="T567"/>
  <c r="R653"/>
  <c r="P738"/>
  <c r="P698"/>
  <c r="P758"/>
  <c r="BK805"/>
  <c r="J805"/>
  <c r="J91"/>
  <c r="P831"/>
  <c r="T878"/>
  <c r="T848"/>
  <c r="R892"/>
  <c r="BK903"/>
  <c r="J903"/>
  <c r="J97"/>
  <c r="T903"/>
  <c r="P999"/>
  <c r="R1041"/>
  <c r="R1035"/>
  <c r="P1089"/>
  <c r="P1080"/>
  <c r="BK1153"/>
  <c r="J1153"/>
  <c r="J109"/>
  <c r="T1153"/>
  <c r="P1159"/>
  <c r="R1159"/>
  <c r="P1231"/>
  <c r="BK1317"/>
  <c r="J1317"/>
  <c r="J118"/>
  <c r="R1354"/>
  <c r="P1390"/>
  <c r="P1387"/>
  <c r="R1447"/>
  <c r="P1637"/>
  <c r="BK1728"/>
  <c r="J1728"/>
  <c r="J131"/>
  <c r="T1763"/>
  <c r="R1849"/>
  <c r="R1795"/>
  <c r="T1863"/>
  <c r="R1876"/>
  <c i="3" r="T95"/>
  <c r="T94"/>
  <c r="T93"/>
  <c r="P123"/>
  <c r="BK162"/>
  <c r="J162"/>
  <c r="J69"/>
  <c r="P200"/>
  <c i="4" r="R92"/>
  <c r="P101"/>
  <c r="BK113"/>
  <c r="J113"/>
  <c r="J67"/>
  <c r="T113"/>
  <c i="5" r="BK250"/>
  <c r="J250"/>
  <c r="J69"/>
  <c r="T424"/>
  <c i="6" r="P90"/>
  <c r="P89"/>
  <c r="P88"/>
  <c i="1" r="AU60"/>
  <c i="7" r="P108"/>
  <c r="P107"/>
  <c r="P135"/>
  <c r="BK138"/>
  <c r="J138"/>
  <c r="J67"/>
  <c r="T138"/>
  <c r="P197"/>
  <c r="T208"/>
  <c r="R230"/>
  <c r="P321"/>
  <c r="P264"/>
  <c r="T332"/>
  <c r="BK354"/>
  <c r="J354"/>
  <c r="J82"/>
  <c r="T368"/>
  <c i="8" r="BK104"/>
  <c r="J104"/>
  <c r="J66"/>
  <c r="R125"/>
  <c i="9" r="R111"/>
  <c r="BK144"/>
  <c r="J144"/>
  <c r="J65"/>
  <c r="R166"/>
  <c r="R158"/>
  <c r="P219"/>
  <c r="T244"/>
  <c r="T241"/>
  <c r="T240"/>
  <c i="10" r="BK101"/>
  <c r="BK119"/>
  <c r="J119"/>
  <c r="J64"/>
  <c r="BK129"/>
  <c r="J129"/>
  <c r="J65"/>
  <c r="BK143"/>
  <c r="J143"/>
  <c r="J66"/>
  <c r="BK241"/>
  <c r="J241"/>
  <c r="J70"/>
  <c i="11" r="P87"/>
  <c r="P86"/>
  <c r="P85"/>
  <c i="1" r="AU65"/>
  <c i="11" r="P151"/>
  <c r="P150"/>
  <c i="14" r="P85"/>
  <c r="P84"/>
  <c r="P83"/>
  <c i="1" r="AU68"/>
  <c i="15" r="T85"/>
  <c r="T84"/>
  <c r="T83"/>
  <c r="T117"/>
  <c i="16" r="BK81"/>
  <c r="BK80"/>
  <c r="J80"/>
  <c r="J59"/>
  <c i="18" r="R102"/>
  <c r="R95"/>
  <c r="P118"/>
  <c r="BK146"/>
  <c r="J146"/>
  <c r="J66"/>
  <c r="R164"/>
  <c r="BK225"/>
  <c r="J225"/>
  <c r="J69"/>
  <c r="T225"/>
  <c i="19" r="BK88"/>
  <c r="T88"/>
  <c r="T87"/>
  <c r="P111"/>
  <c r="P101"/>
  <c r="R111"/>
  <c r="R101"/>
  <c r="BK121"/>
  <c r="J121"/>
  <c r="J66"/>
  <c r="P121"/>
  <c r="R121"/>
  <c r="T121"/>
  <c i="2" r="BK1795"/>
  <c r="J1795"/>
  <c r="J133"/>
  <c i="5" r="BK541"/>
  <c r="J541"/>
  <c r="J73"/>
  <c r="BK545"/>
  <c r="J545"/>
  <c r="J74"/>
  <c i="15" r="BK113"/>
  <c r="J113"/>
  <c r="J62"/>
  <c i="2" r="BK1651"/>
  <c r="J1651"/>
  <c r="J129"/>
  <c i="5" r="BK126"/>
  <c r="J126"/>
  <c r="J66"/>
  <c i="7" r="BK264"/>
  <c r="J264"/>
  <c r="J77"/>
  <c i="9" r="BK217"/>
  <c r="J217"/>
  <c r="J70"/>
  <c i="18" r="BK114"/>
  <c r="J114"/>
  <c r="J63"/>
  <c i="2" r="BK423"/>
  <c r="J423"/>
  <c r="J75"/>
  <c i="7" r="BK262"/>
  <c r="J262"/>
  <c r="J76"/>
  <c i="9" r="BK237"/>
  <c r="J237"/>
  <c r="J72"/>
  <c i="5" r="BK420"/>
  <c r="J420"/>
  <c r="J70"/>
  <c i="10" r="BK232"/>
  <c r="J232"/>
  <c r="J69"/>
  <c i="2" r="BK1031"/>
  <c r="J1031"/>
  <c r="J101"/>
  <c i="10" r="BK332"/>
  <c r="J332"/>
  <c r="J75"/>
  <c i="18" r="BK309"/>
  <c r="J309"/>
  <c r="J73"/>
  <c i="19" r="BK98"/>
  <c r="J98"/>
  <c r="J62"/>
  <c i="2" r="BK734"/>
  <c r="J734"/>
  <c r="J85"/>
  <c r="BK1548"/>
  <c r="J1548"/>
  <c r="J126"/>
  <c i="11" r="BK115"/>
  <c r="J115"/>
  <c r="J62"/>
  <c i="12" r="BK113"/>
  <c r="J113"/>
  <c r="J62"/>
  <c i="13" r="BK113"/>
  <c r="J113"/>
  <c r="J62"/>
  <c i="14" r="BK113"/>
  <c r="J113"/>
  <c r="J62"/>
  <c i="19" r="BK118"/>
  <c r="J118"/>
  <c r="J65"/>
  <c i="18" r="BK95"/>
  <c r="BK94"/>
  <c r="BK93"/>
  <c r="J93"/>
  <c r="J59"/>
  <c i="19" r="J55"/>
  <c r="BE102"/>
  <c r="BE108"/>
  <c r="BE114"/>
  <c r="J52"/>
  <c r="F55"/>
  <c r="F82"/>
  <c r="BE112"/>
  <c r="BE127"/>
  <c r="E48"/>
  <c r="J54"/>
  <c r="BE122"/>
  <c r="BE89"/>
  <c r="BE92"/>
  <c r="BE94"/>
  <c r="BE99"/>
  <c r="BE104"/>
  <c r="BE106"/>
  <c r="BE110"/>
  <c r="BE119"/>
  <c r="BE125"/>
  <c r="BE96"/>
  <c r="BE116"/>
  <c i="18" r="J87"/>
  <c r="J90"/>
  <c r="BE142"/>
  <c r="BE147"/>
  <c r="BE150"/>
  <c r="BE153"/>
  <c r="BE165"/>
  <c r="BE183"/>
  <c r="BE220"/>
  <c r="BE254"/>
  <c r="BE256"/>
  <c r="BE269"/>
  <c r="BE281"/>
  <c i="17" r="BK85"/>
  <c r="J85"/>
  <c r="J59"/>
  <c i="18" r="J89"/>
  <c r="BE122"/>
  <c r="BE144"/>
  <c r="BE155"/>
  <c r="BE158"/>
  <c r="BE160"/>
  <c r="BE176"/>
  <c r="BE186"/>
  <c r="BE195"/>
  <c r="BE198"/>
  <c r="BE200"/>
  <c r="BE205"/>
  <c r="BE211"/>
  <c r="BE240"/>
  <c r="BE303"/>
  <c r="BE307"/>
  <c r="BE310"/>
  <c r="E83"/>
  <c r="BE103"/>
  <c r="BE106"/>
  <c r="BE136"/>
  <c r="BE263"/>
  <c r="BE266"/>
  <c r="BE267"/>
  <c r="BE279"/>
  <c r="BE112"/>
  <c r="BE171"/>
  <c r="BE274"/>
  <c r="BE305"/>
  <c r="F54"/>
  <c r="F90"/>
  <c r="BE115"/>
  <c r="BE119"/>
  <c r="BE133"/>
  <c r="BE168"/>
  <c r="BE174"/>
  <c r="BE192"/>
  <c r="BE270"/>
  <c r="BE289"/>
  <c r="BE301"/>
  <c r="BE96"/>
  <c r="BE137"/>
  <c r="BE139"/>
  <c r="BE189"/>
  <c r="BE202"/>
  <c r="BE226"/>
  <c r="BE229"/>
  <c r="BE235"/>
  <c r="BE110"/>
  <c r="BE125"/>
  <c r="BE129"/>
  <c r="BE131"/>
  <c r="BE181"/>
  <c r="BE199"/>
  <c r="BE222"/>
  <c r="BE238"/>
  <c r="BE246"/>
  <c r="BE249"/>
  <c r="BE252"/>
  <c r="BE292"/>
  <c r="BE296"/>
  <c r="BE300"/>
  <c r="BE99"/>
  <c r="BE134"/>
  <c r="BE141"/>
  <c r="BE178"/>
  <c r="BE208"/>
  <c r="BE214"/>
  <c r="BE217"/>
  <c r="BE260"/>
  <c r="BE287"/>
  <c i="17" r="J52"/>
  <c r="BE92"/>
  <c r="BE93"/>
  <c i="16" r="J81"/>
  <c r="J60"/>
  <c i="17" r="E48"/>
  <c r="F55"/>
  <c r="F81"/>
  <c r="BE90"/>
  <c r="BE98"/>
  <c r="BE100"/>
  <c r="BE109"/>
  <c r="BE113"/>
  <c r="BE117"/>
  <c r="BE134"/>
  <c r="BE135"/>
  <c r="BE139"/>
  <c r="BE140"/>
  <c r="BE142"/>
  <c r="BE89"/>
  <c r="BE94"/>
  <c r="BE97"/>
  <c r="BE99"/>
  <c r="BE101"/>
  <c r="BE106"/>
  <c r="BE115"/>
  <c r="BE119"/>
  <c r="BE127"/>
  <c r="BE145"/>
  <c r="BE88"/>
  <c r="BE91"/>
  <c r="BE104"/>
  <c r="BE110"/>
  <c r="BE112"/>
  <c r="BE114"/>
  <c r="BE116"/>
  <c r="BE118"/>
  <c r="BE126"/>
  <c r="BE129"/>
  <c r="BE132"/>
  <c r="BE138"/>
  <c r="BE143"/>
  <c r="BE87"/>
  <c r="BE96"/>
  <c r="BE103"/>
  <c r="BE105"/>
  <c r="BE107"/>
  <c r="BE120"/>
  <c r="BE122"/>
  <c r="BE123"/>
  <c r="BE125"/>
  <c r="BE128"/>
  <c r="BE130"/>
  <c r="BE133"/>
  <c r="BE136"/>
  <c r="BE144"/>
  <c r="BE111"/>
  <c r="BE124"/>
  <c r="BE137"/>
  <c r="BE141"/>
  <c i="16" r="F76"/>
  <c r="BE88"/>
  <c r="BE82"/>
  <c r="F77"/>
  <c r="BE83"/>
  <c r="BE87"/>
  <c r="BE93"/>
  <c r="BE85"/>
  <c r="BE86"/>
  <c r="BE89"/>
  <c r="BE84"/>
  <c r="BE92"/>
  <c r="BE95"/>
  <c i="15" r="BK84"/>
  <c r="J84"/>
  <c r="J60"/>
  <c i="16" r="E48"/>
  <c r="J74"/>
  <c r="BE94"/>
  <c r="BE90"/>
  <c r="BE91"/>
  <c i="15" r="J77"/>
  <c r="BE108"/>
  <c r="F54"/>
  <c r="BE118"/>
  <c r="BE122"/>
  <c r="BE124"/>
  <c r="BE131"/>
  <c r="BE132"/>
  <c r="BE95"/>
  <c r="BE98"/>
  <c r="BE101"/>
  <c r="BE130"/>
  <c r="F80"/>
  <c r="BE126"/>
  <c r="BE127"/>
  <c r="BE129"/>
  <c r="BE92"/>
  <c r="BE111"/>
  <c r="BE114"/>
  <c r="E48"/>
  <c r="BE86"/>
  <c r="BE119"/>
  <c i="14" r="BK84"/>
  <c r="BK83"/>
  <c r="J83"/>
  <c r="J59"/>
  <c i="15" r="BE133"/>
  <c r="BE89"/>
  <c r="BE104"/>
  <c i="14" r="F54"/>
  <c r="BE95"/>
  <c i="13" r="BK84"/>
  <c r="J84"/>
  <c r="J60"/>
  <c i="14" r="J77"/>
  <c r="BE98"/>
  <c r="BE114"/>
  <c r="E73"/>
  <c r="BE92"/>
  <c r="BE104"/>
  <c r="BE121"/>
  <c r="BE127"/>
  <c r="F55"/>
  <c r="BE89"/>
  <c r="BE108"/>
  <c r="BE119"/>
  <c r="BE131"/>
  <c r="BE86"/>
  <c r="BE111"/>
  <c r="BE118"/>
  <c r="BE124"/>
  <c r="BE134"/>
  <c r="BE138"/>
  <c r="BE101"/>
  <c r="BE129"/>
  <c r="BE136"/>
  <c i="12" r="J85"/>
  <c r="J61"/>
  <c i="13" r="F54"/>
  <c r="BE92"/>
  <c r="BE119"/>
  <c r="J52"/>
  <c r="BE89"/>
  <c r="BE95"/>
  <c r="BE98"/>
  <c r="BE101"/>
  <c r="BE104"/>
  <c r="BE111"/>
  <c r="BE118"/>
  <c r="BE124"/>
  <c r="BE120"/>
  <c r="BE122"/>
  <c r="F55"/>
  <c r="BE108"/>
  <c r="E48"/>
  <c r="BE86"/>
  <c r="BE114"/>
  <c r="BE121"/>
  <c r="BE123"/>
  <c i="11" r="BK86"/>
  <c r="J86"/>
  <c r="J60"/>
  <c i="12" r="E48"/>
  <c r="F80"/>
  <c r="BE92"/>
  <c r="BE98"/>
  <c r="BE104"/>
  <c r="BE111"/>
  <c r="BE95"/>
  <c r="BE101"/>
  <c r="BE124"/>
  <c r="BE130"/>
  <c r="J52"/>
  <c r="BE89"/>
  <c r="BE108"/>
  <c r="BE122"/>
  <c r="BE129"/>
  <c r="BE132"/>
  <c r="BE133"/>
  <c r="F79"/>
  <c r="BE86"/>
  <c r="BE114"/>
  <c r="BE119"/>
  <c r="BE126"/>
  <c r="BE118"/>
  <c r="BE127"/>
  <c r="BE131"/>
  <c i="11" r="E48"/>
  <c r="BE88"/>
  <c i="10" r="BK335"/>
  <c r="J335"/>
  <c r="J76"/>
  <c i="11" r="J52"/>
  <c r="F81"/>
  <c r="BE97"/>
  <c r="BE100"/>
  <c r="BE103"/>
  <c r="BE148"/>
  <c r="BE94"/>
  <c r="BE110"/>
  <c r="BE113"/>
  <c r="BE116"/>
  <c r="BE149"/>
  <c r="BE153"/>
  <c r="BE120"/>
  <c r="BE132"/>
  <c r="BE133"/>
  <c r="BE134"/>
  <c r="BE135"/>
  <c r="BE144"/>
  <c r="F55"/>
  <c r="BE123"/>
  <c r="BE124"/>
  <c r="BE125"/>
  <c r="BE137"/>
  <c r="BE146"/>
  <c r="BE154"/>
  <c i="10" r="J101"/>
  <c r="J62"/>
  <c i="11" r="BE106"/>
  <c r="BE122"/>
  <c r="BE126"/>
  <c r="BE127"/>
  <c r="BE140"/>
  <c r="BE142"/>
  <c r="BE152"/>
  <c r="BE128"/>
  <c i="10" r="BK162"/>
  <c r="J162"/>
  <c r="J67"/>
  <c i="11" r="BE91"/>
  <c r="BE129"/>
  <c r="BE130"/>
  <c r="BE131"/>
  <c r="BE139"/>
  <c i="9" r="J159"/>
  <c r="J67"/>
  <c i="10" r="F54"/>
  <c r="J95"/>
  <c r="BE111"/>
  <c r="BE122"/>
  <c r="BE127"/>
  <c r="BE144"/>
  <c r="BE147"/>
  <c r="BE151"/>
  <c r="BE171"/>
  <c r="BE207"/>
  <c r="BE212"/>
  <c r="BE235"/>
  <c r="BE240"/>
  <c r="BE242"/>
  <c r="BE244"/>
  <c r="BE245"/>
  <c r="BE248"/>
  <c r="BE293"/>
  <c r="BE294"/>
  <c r="BE297"/>
  <c r="BE299"/>
  <c r="BE301"/>
  <c r="BE316"/>
  <c r="E48"/>
  <c r="F95"/>
  <c r="BE104"/>
  <c r="BE120"/>
  <c r="BE125"/>
  <c r="BE153"/>
  <c r="BE160"/>
  <c r="BE205"/>
  <c r="BE237"/>
  <c r="BE277"/>
  <c r="BE354"/>
  <c i="9" r="BK98"/>
  <c r="J244"/>
  <c r="J75"/>
  <c i="10" r="J92"/>
  <c r="BE114"/>
  <c r="BE139"/>
  <c r="BE166"/>
  <c r="BE174"/>
  <c r="BE177"/>
  <c r="BE188"/>
  <c r="BE222"/>
  <c r="BE265"/>
  <c r="BE280"/>
  <c r="BE295"/>
  <c r="BE313"/>
  <c r="BE339"/>
  <c r="BE341"/>
  <c r="BE215"/>
  <c r="BE217"/>
  <c r="BE238"/>
  <c r="BE343"/>
  <c r="BE345"/>
  <c r="BE347"/>
  <c r="BE106"/>
  <c r="BE108"/>
  <c r="BE190"/>
  <c r="BE270"/>
  <c r="BE283"/>
  <c r="BE304"/>
  <c r="BE318"/>
  <c i="9" r="BK240"/>
  <c r="J240"/>
  <c r="J73"/>
  <c i="10" r="BE156"/>
  <c r="BE158"/>
  <c r="BE184"/>
  <c r="BE197"/>
  <c r="BE199"/>
  <c r="BE201"/>
  <c r="BE203"/>
  <c r="BE233"/>
  <c r="BE275"/>
  <c r="BE310"/>
  <c r="J54"/>
  <c r="BE102"/>
  <c r="BE130"/>
  <c r="BE135"/>
  <c r="BE149"/>
  <c r="BE168"/>
  <c r="BE180"/>
  <c r="BE220"/>
  <c r="BE224"/>
  <c r="BE226"/>
  <c r="BE246"/>
  <c r="BE250"/>
  <c r="BE252"/>
  <c r="BE254"/>
  <c r="BE258"/>
  <c r="BE260"/>
  <c r="BE268"/>
  <c r="BE287"/>
  <c r="BE290"/>
  <c r="BE322"/>
  <c r="BE325"/>
  <c r="BE333"/>
  <c r="BE350"/>
  <c r="BE352"/>
  <c r="BE117"/>
  <c r="BE163"/>
  <c r="BE193"/>
  <c r="BE195"/>
  <c r="BE209"/>
  <c r="BE229"/>
  <c r="BE263"/>
  <c r="BE273"/>
  <c r="BE276"/>
  <c r="BE279"/>
  <c r="BE308"/>
  <c r="BE329"/>
  <c r="BE337"/>
  <c i="9" r="BE257"/>
  <c r="BE260"/>
  <c r="BE267"/>
  <c r="J55"/>
  <c r="BE142"/>
  <c r="BE152"/>
  <c r="BE155"/>
  <c i="8" r="BK90"/>
  <c r="J90"/>
  <c r="J64"/>
  <c i="9" r="E86"/>
  <c r="F92"/>
  <c r="BE112"/>
  <c r="BE145"/>
  <c r="BE229"/>
  <c r="F55"/>
  <c r="BE103"/>
  <c r="BE238"/>
  <c r="BE253"/>
  <c r="BE121"/>
  <c r="BE140"/>
  <c r="BE167"/>
  <c r="BE186"/>
  <c r="BE226"/>
  <c r="BE242"/>
  <c r="J52"/>
  <c r="J92"/>
  <c r="BE160"/>
  <c r="BE164"/>
  <c r="BE180"/>
  <c r="BE182"/>
  <c r="BE196"/>
  <c r="BE198"/>
  <c r="BE206"/>
  <c r="BE213"/>
  <c r="BE224"/>
  <c r="BE245"/>
  <c r="BE248"/>
  <c r="BE251"/>
  <c r="BE268"/>
  <c r="BE100"/>
  <c r="BE107"/>
  <c r="BE129"/>
  <c r="BE173"/>
  <c r="BE211"/>
  <c r="BE220"/>
  <c r="BE264"/>
  <c r="BE109"/>
  <c r="BE124"/>
  <c r="BE201"/>
  <c r="BE218"/>
  <c r="BE231"/>
  <c r="BE234"/>
  <c i="7" r="J145"/>
  <c r="J69"/>
  <c i="8" r="BE94"/>
  <c r="BE96"/>
  <c r="BE98"/>
  <c r="BE101"/>
  <c r="BE102"/>
  <c r="BE103"/>
  <c r="BE113"/>
  <c r="J83"/>
  <c r="BE128"/>
  <c r="BE130"/>
  <c r="F58"/>
  <c r="BE99"/>
  <c r="BE100"/>
  <c r="BE109"/>
  <c r="BE111"/>
  <c r="BE126"/>
  <c r="F59"/>
  <c i="7" r="J108"/>
  <c r="J65"/>
  <c i="8" r="E77"/>
  <c r="BE92"/>
  <c r="BE105"/>
  <c r="BE123"/>
  <c r="BE132"/>
  <c r="BE134"/>
  <c r="BE107"/>
  <c r="BE115"/>
  <c r="BE117"/>
  <c r="BE119"/>
  <c r="BE121"/>
  <c i="7" r="E50"/>
  <c r="BE114"/>
  <c r="BE116"/>
  <c r="BE125"/>
  <c r="BE126"/>
  <c r="BE136"/>
  <c r="BE146"/>
  <c r="BE149"/>
  <c r="BE153"/>
  <c r="BE171"/>
  <c r="BE182"/>
  <c r="BE185"/>
  <c r="BE188"/>
  <c r="BE195"/>
  <c r="BE201"/>
  <c r="BE205"/>
  <c r="BE206"/>
  <c r="BE207"/>
  <c r="BE210"/>
  <c r="BE220"/>
  <c r="BE221"/>
  <c r="BE222"/>
  <c r="BE227"/>
  <c r="BE234"/>
  <c r="BE237"/>
  <c r="BE243"/>
  <c r="BE249"/>
  <c r="BE265"/>
  <c r="BE268"/>
  <c r="BE280"/>
  <c r="BE283"/>
  <c r="BE287"/>
  <c r="BE304"/>
  <c r="BE307"/>
  <c r="BE330"/>
  <c r="BE333"/>
  <c r="BE341"/>
  <c r="BE349"/>
  <c r="BE351"/>
  <c r="BE360"/>
  <c r="F102"/>
  <c r="BE109"/>
  <c r="BE110"/>
  <c r="BE111"/>
  <c r="BE122"/>
  <c r="BE124"/>
  <c r="BE127"/>
  <c r="BE131"/>
  <c r="BE140"/>
  <c r="BE150"/>
  <c r="BE157"/>
  <c r="BE158"/>
  <c r="BE160"/>
  <c r="BE161"/>
  <c r="BE162"/>
  <c r="BE165"/>
  <c r="BE174"/>
  <c r="BE181"/>
  <c r="BE190"/>
  <c r="BE209"/>
  <c r="BE217"/>
  <c r="BE218"/>
  <c r="BE223"/>
  <c r="BE231"/>
  <c r="BE236"/>
  <c r="BE238"/>
  <c r="BE246"/>
  <c r="BE248"/>
  <c r="BE256"/>
  <c r="BE270"/>
  <c r="BE288"/>
  <c r="BE289"/>
  <c r="BE292"/>
  <c r="BE294"/>
  <c r="BE305"/>
  <c r="BE315"/>
  <c r="BE322"/>
  <c r="BE345"/>
  <c r="BE348"/>
  <c r="BE350"/>
  <c r="BE355"/>
  <c r="BE366"/>
  <c r="BE379"/>
  <c r="BE183"/>
  <c r="BE184"/>
  <c r="BE200"/>
  <c r="BE211"/>
  <c r="BE212"/>
  <c r="BE225"/>
  <c r="BE232"/>
  <c r="BE244"/>
  <c r="BE247"/>
  <c r="BE252"/>
  <c r="BE253"/>
  <c r="BE297"/>
  <c r="BE301"/>
  <c r="BE312"/>
  <c r="BE320"/>
  <c r="BE328"/>
  <c r="BE329"/>
  <c r="BE335"/>
  <c r="F59"/>
  <c r="BE112"/>
  <c r="BE118"/>
  <c r="BE120"/>
  <c r="BE129"/>
  <c r="BE130"/>
  <c r="BE133"/>
  <c r="BE139"/>
  <c r="BE141"/>
  <c r="BE151"/>
  <c r="BE159"/>
  <c r="BE214"/>
  <c r="BE228"/>
  <c r="BE229"/>
  <c r="BE235"/>
  <c r="BE239"/>
  <c r="BE245"/>
  <c r="BE251"/>
  <c r="BE258"/>
  <c r="BE266"/>
  <c r="BE267"/>
  <c r="BE269"/>
  <c r="BE273"/>
  <c r="BE275"/>
  <c r="BE276"/>
  <c r="BE285"/>
  <c r="BE362"/>
  <c r="BE371"/>
  <c r="BE372"/>
  <c r="BE373"/>
  <c r="BE385"/>
  <c i="6" r="BK89"/>
  <c r="J89"/>
  <c r="J64"/>
  <c i="7" r="J100"/>
  <c r="BE115"/>
  <c r="BE134"/>
  <c r="BE137"/>
  <c r="BE148"/>
  <c r="BE164"/>
  <c r="BE166"/>
  <c r="BE167"/>
  <c r="BE168"/>
  <c r="BE172"/>
  <c r="BE213"/>
  <c r="BE240"/>
  <c r="BE241"/>
  <c r="BE242"/>
  <c r="BE254"/>
  <c r="BE257"/>
  <c r="BE263"/>
  <c r="BE271"/>
  <c r="BE272"/>
  <c r="BE279"/>
  <c r="BE361"/>
  <c r="BE377"/>
  <c r="BE215"/>
  <c r="BE219"/>
  <c r="BE224"/>
  <c r="BE255"/>
  <c r="BE259"/>
  <c r="BE260"/>
  <c r="BE274"/>
  <c r="BE278"/>
  <c r="BE281"/>
  <c r="BE293"/>
  <c r="BE298"/>
  <c r="BE308"/>
  <c r="BE309"/>
  <c r="BE313"/>
  <c r="BE317"/>
  <c r="BE318"/>
  <c r="BE323"/>
  <c r="BE325"/>
  <c r="BE326"/>
  <c r="BE331"/>
  <c r="BE336"/>
  <c r="BE338"/>
  <c r="BE344"/>
  <c r="BE352"/>
  <c r="BE356"/>
  <c r="BE367"/>
  <c r="BE376"/>
  <c r="BE381"/>
  <c r="BE386"/>
  <c r="BE387"/>
  <c r="BE128"/>
  <c r="BE132"/>
  <c r="BE143"/>
  <c r="BE147"/>
  <c r="BE155"/>
  <c r="BE169"/>
  <c r="BE176"/>
  <c r="BE178"/>
  <c r="BE179"/>
  <c r="BE180"/>
  <c r="BE187"/>
  <c r="BE191"/>
  <c r="BE193"/>
  <c r="BE194"/>
  <c r="BE196"/>
  <c r="BE199"/>
  <c r="BE277"/>
  <c r="BE284"/>
  <c r="BE303"/>
  <c r="BE310"/>
  <c r="BE324"/>
  <c r="BE327"/>
  <c r="BE339"/>
  <c r="BE340"/>
  <c r="BE343"/>
  <c r="BE347"/>
  <c r="BE359"/>
  <c r="BE364"/>
  <c r="BE365"/>
  <c r="BE369"/>
  <c r="BE374"/>
  <c r="BE375"/>
  <c r="BE378"/>
  <c r="BE382"/>
  <c r="BE113"/>
  <c r="BE117"/>
  <c r="BE119"/>
  <c r="BE121"/>
  <c r="BE123"/>
  <c r="BE142"/>
  <c r="BE152"/>
  <c r="BE154"/>
  <c r="BE156"/>
  <c r="BE163"/>
  <c r="BE170"/>
  <c r="BE173"/>
  <c r="BE175"/>
  <c r="BE177"/>
  <c r="BE186"/>
  <c r="BE189"/>
  <c r="BE192"/>
  <c r="BE198"/>
  <c r="BE202"/>
  <c r="BE203"/>
  <c r="BE204"/>
  <c r="BE226"/>
  <c r="BE233"/>
  <c r="BE282"/>
  <c r="BE286"/>
  <c r="BE290"/>
  <c r="BE291"/>
  <c r="BE295"/>
  <c r="BE296"/>
  <c r="BE299"/>
  <c r="BE300"/>
  <c r="BE302"/>
  <c r="BE306"/>
  <c r="BE311"/>
  <c r="BE314"/>
  <c r="BE316"/>
  <c r="BE319"/>
  <c r="BE334"/>
  <c r="BE342"/>
  <c r="BE353"/>
  <c r="BE357"/>
  <c r="BE363"/>
  <c r="BE370"/>
  <c r="BE380"/>
  <c r="BE383"/>
  <c r="BE384"/>
  <c r="BE388"/>
  <c i="6" r="F85"/>
  <c r="BE117"/>
  <c r="BE132"/>
  <c r="BE136"/>
  <c i="5" r="BK97"/>
  <c r="J97"/>
  <c r="J64"/>
  <c i="6" r="J82"/>
  <c r="BE97"/>
  <c r="BE103"/>
  <c r="BE105"/>
  <c r="BE126"/>
  <c r="BE131"/>
  <c r="F84"/>
  <c r="BE100"/>
  <c r="BE120"/>
  <c r="BE139"/>
  <c i="5" r="BK130"/>
  <c r="J130"/>
  <c r="J67"/>
  <c i="6" r="BE91"/>
  <c r="BE109"/>
  <c r="BE111"/>
  <c r="BE123"/>
  <c r="BE129"/>
  <c r="BE134"/>
  <c r="BE142"/>
  <c r="E50"/>
  <c r="BE94"/>
  <c r="BE106"/>
  <c r="BE107"/>
  <c r="BE114"/>
  <c r="BE133"/>
  <c i="5" r="E50"/>
  <c r="F58"/>
  <c r="BE99"/>
  <c r="BE139"/>
  <c r="BE178"/>
  <c r="BE230"/>
  <c r="BE266"/>
  <c r="BE306"/>
  <c r="BE318"/>
  <c r="BE323"/>
  <c r="BE337"/>
  <c r="BE350"/>
  <c r="BE353"/>
  <c r="BE357"/>
  <c r="BE386"/>
  <c i="4" r="BK91"/>
  <c r="BK90"/>
  <c r="J90"/>
  <c r="J63"/>
  <c i="5" r="BE127"/>
  <c r="BE132"/>
  <c r="BE215"/>
  <c r="BE248"/>
  <c r="BE379"/>
  <c r="BE394"/>
  <c r="BE400"/>
  <c r="BE465"/>
  <c r="BE468"/>
  <c r="BE503"/>
  <c r="BE505"/>
  <c r="BE507"/>
  <c r="F93"/>
  <c r="BE117"/>
  <c r="BE124"/>
  <c r="BE134"/>
  <c r="BE137"/>
  <c r="BE143"/>
  <c r="BE155"/>
  <c r="BE170"/>
  <c r="BE218"/>
  <c r="BE223"/>
  <c r="BE226"/>
  <c r="BE242"/>
  <c r="BE280"/>
  <c r="BE408"/>
  <c r="BE425"/>
  <c r="BE428"/>
  <c r="BE462"/>
  <c r="BE491"/>
  <c r="BE105"/>
  <c r="BE147"/>
  <c r="BE186"/>
  <c r="BE262"/>
  <c r="BE269"/>
  <c r="BE271"/>
  <c r="BE288"/>
  <c r="BE295"/>
  <c r="BE300"/>
  <c r="BE396"/>
  <c r="BE431"/>
  <c r="BE454"/>
  <c r="BE483"/>
  <c r="BE485"/>
  <c r="BE487"/>
  <c r="BE511"/>
  <c r="BE513"/>
  <c r="BE515"/>
  <c r="BE528"/>
  <c r="BE111"/>
  <c r="BE114"/>
  <c r="BE159"/>
  <c r="BE192"/>
  <c r="BE201"/>
  <c r="BE233"/>
  <c r="BE257"/>
  <c r="BE376"/>
  <c r="BE383"/>
  <c r="BE392"/>
  <c r="BE451"/>
  <c r="BE493"/>
  <c r="J56"/>
  <c r="BE108"/>
  <c r="BE151"/>
  <c r="BE174"/>
  <c r="BE212"/>
  <c r="BE251"/>
  <c r="BE254"/>
  <c r="BE274"/>
  <c r="BE277"/>
  <c r="BE283"/>
  <c r="BE471"/>
  <c r="BE475"/>
  <c r="BE477"/>
  <c r="BE479"/>
  <c r="BE489"/>
  <c r="BE495"/>
  <c r="BE497"/>
  <c r="BE499"/>
  <c r="BE519"/>
  <c r="BE522"/>
  <c r="BE534"/>
  <c r="BE136"/>
  <c r="BE163"/>
  <c r="BE167"/>
  <c r="BE182"/>
  <c r="BE198"/>
  <c r="BE208"/>
  <c r="BE360"/>
  <c r="BE366"/>
  <c r="BE372"/>
  <c r="BE389"/>
  <c r="BE402"/>
  <c r="BE404"/>
  <c r="BE407"/>
  <c r="BE418"/>
  <c r="BE421"/>
  <c r="BE434"/>
  <c r="BE437"/>
  <c r="BE473"/>
  <c r="BE481"/>
  <c r="BE531"/>
  <c r="BE537"/>
  <c r="BE542"/>
  <c r="BE102"/>
  <c r="BE121"/>
  <c r="BE246"/>
  <c r="BE312"/>
  <c r="BE363"/>
  <c r="BE369"/>
  <c r="BE412"/>
  <c r="BE416"/>
  <c r="BE446"/>
  <c r="BE459"/>
  <c r="BE501"/>
  <c r="BE509"/>
  <c r="BE517"/>
  <c r="BE525"/>
  <c r="BE539"/>
  <c r="BE546"/>
  <c i="4" r="BE94"/>
  <c r="BE99"/>
  <c r="BE114"/>
  <c r="BE98"/>
  <c r="BE106"/>
  <c r="BE133"/>
  <c r="BE158"/>
  <c r="J56"/>
  <c r="F87"/>
  <c r="BE126"/>
  <c r="BE160"/>
  <c r="F86"/>
  <c r="BE95"/>
  <c r="BE119"/>
  <c r="BE124"/>
  <c r="BE135"/>
  <c r="BE146"/>
  <c r="BE148"/>
  <c r="BE150"/>
  <c r="BE162"/>
  <c r="BE164"/>
  <c r="BE172"/>
  <c r="BE177"/>
  <c r="BE93"/>
  <c r="BE156"/>
  <c i="3" r="BK94"/>
  <c r="J94"/>
  <c r="J64"/>
  <c i="4" r="BE96"/>
  <c r="BE97"/>
  <c r="BE102"/>
  <c r="BE116"/>
  <c r="BE123"/>
  <c r="BE130"/>
  <c r="BE140"/>
  <c r="BE142"/>
  <c r="BE144"/>
  <c r="BE153"/>
  <c r="BE155"/>
  <c r="BE166"/>
  <c r="BE170"/>
  <c r="BE174"/>
  <c r="BE182"/>
  <c r="BE100"/>
  <c r="BE112"/>
  <c r="BE121"/>
  <c r="BE168"/>
  <c r="E50"/>
  <c r="BE109"/>
  <c r="BE128"/>
  <c r="BE136"/>
  <c r="BE138"/>
  <c r="BE185"/>
  <c r="BE190"/>
  <c i="2" r="J160"/>
  <c r="J62"/>
  <c i="3" r="E81"/>
  <c r="BE114"/>
  <c r="BE115"/>
  <c r="BE116"/>
  <c r="BE124"/>
  <c r="BE132"/>
  <c r="BE143"/>
  <c i="2" r="BK1314"/>
  <c r="J1314"/>
  <c r="J117"/>
  <c i="3" r="J56"/>
  <c r="BE96"/>
  <c r="BE99"/>
  <c r="BE100"/>
  <c r="BE110"/>
  <c r="BE117"/>
  <c r="BE130"/>
  <c r="BE176"/>
  <c r="BE179"/>
  <c r="BE182"/>
  <c r="BE213"/>
  <c r="BE226"/>
  <c i="2" r="J239"/>
  <c r="J68"/>
  <c r="J570"/>
  <c r="J79"/>
  <c r="BK1167"/>
  <c r="J1167"/>
  <c r="J111"/>
  <c i="3" r="F59"/>
  <c r="BE121"/>
  <c r="BE137"/>
  <c r="BE139"/>
  <c r="BE163"/>
  <c r="BE166"/>
  <c r="BE180"/>
  <c r="BE181"/>
  <c r="BE194"/>
  <c r="BE204"/>
  <c i="2" r="BK1256"/>
  <c r="J1256"/>
  <c r="J114"/>
  <c i="3" r="BE168"/>
  <c r="BE171"/>
  <c r="BE173"/>
  <c i="2" r="BK747"/>
  <c r="J747"/>
  <c r="J87"/>
  <c r="BK848"/>
  <c r="J848"/>
  <c r="J94"/>
  <c r="BK1035"/>
  <c r="J1035"/>
  <c r="J103"/>
  <c i="3" r="BE118"/>
  <c r="BE147"/>
  <c r="BE149"/>
  <c r="BE157"/>
  <c r="BE158"/>
  <c r="BE192"/>
  <c i="2" r="BK1387"/>
  <c r="J1387"/>
  <c r="J121"/>
  <c i="3" r="F58"/>
  <c r="BE101"/>
  <c r="BE107"/>
  <c r="BE112"/>
  <c r="BE113"/>
  <c r="BE177"/>
  <c r="BE178"/>
  <c r="BE190"/>
  <c r="BE198"/>
  <c r="BE201"/>
  <c r="BE207"/>
  <c r="BE215"/>
  <c r="BE221"/>
  <c i="2" r="J1417"/>
  <c r="J124"/>
  <c i="3" r="BE108"/>
  <c r="BE126"/>
  <c r="BE135"/>
  <c r="BE151"/>
  <c r="BE153"/>
  <c r="BE156"/>
  <c r="BE160"/>
  <c r="BE185"/>
  <c r="BE209"/>
  <c r="BE219"/>
  <c r="BE224"/>
  <c r="BE228"/>
  <c i="2" r="BK1080"/>
  <c r="J1080"/>
  <c r="J106"/>
  <c i="3" r="BE102"/>
  <c r="BE105"/>
  <c r="BE106"/>
  <c r="BE119"/>
  <c r="BE128"/>
  <c r="BE141"/>
  <c r="BE145"/>
  <c r="BE183"/>
  <c r="BE188"/>
  <c r="BE196"/>
  <c r="BE211"/>
  <c r="BE217"/>
  <c i="2" r="BE215"/>
  <c r="BE236"/>
  <c r="BE290"/>
  <c r="BE325"/>
  <c r="BE330"/>
  <c r="BE339"/>
  <c r="BE341"/>
  <c r="BE353"/>
  <c r="BE390"/>
  <c r="BE449"/>
  <c r="BE460"/>
  <c r="BE468"/>
  <c r="BE489"/>
  <c r="BE588"/>
  <c r="F55"/>
  <c r="J153"/>
  <c r="BE164"/>
  <c r="BE272"/>
  <c r="BE279"/>
  <c r="BE293"/>
  <c r="BE320"/>
  <c r="BE336"/>
  <c r="BE347"/>
  <c r="BE358"/>
  <c r="BE424"/>
  <c r="BE681"/>
  <c r="E147"/>
  <c r="J154"/>
  <c r="BE212"/>
  <c r="BE230"/>
  <c r="BE234"/>
  <c r="BE268"/>
  <c r="BE276"/>
  <c r="BE287"/>
  <c r="BE308"/>
  <c r="BE310"/>
  <c r="BE313"/>
  <c r="BE444"/>
  <c r="BE464"/>
  <c r="BE474"/>
  <c r="BE532"/>
  <c r="BE560"/>
  <c r="BE593"/>
  <c r="BE600"/>
  <c r="BE614"/>
  <c r="BE618"/>
  <c r="BE635"/>
  <c r="BE637"/>
  <c r="BE647"/>
  <c r="BE649"/>
  <c r="BE652"/>
  <c r="BE654"/>
  <c r="BE660"/>
  <c r="BE662"/>
  <c r="BE668"/>
  <c r="BE670"/>
  <c r="BE676"/>
  <c r="BE685"/>
  <c r="BE690"/>
  <c r="BE694"/>
  <c r="BE699"/>
  <c r="BE705"/>
  <c r="BE710"/>
  <c r="BE712"/>
  <c r="BE714"/>
  <c r="BE717"/>
  <c r="BE725"/>
  <c r="BE731"/>
  <c r="BE735"/>
  <c r="BE739"/>
  <c r="BE742"/>
  <c r="BE749"/>
  <c r="BE752"/>
  <c r="BE759"/>
  <c r="BE764"/>
  <c r="BE766"/>
  <c r="BE768"/>
  <c r="BE773"/>
  <c r="BE778"/>
  <c r="BE782"/>
  <c r="BE785"/>
  <c r="BE787"/>
  <c r="BE790"/>
  <c r="BE792"/>
  <c r="BE795"/>
  <c r="BE801"/>
  <c r="BE802"/>
  <c r="BE806"/>
  <c r="BE810"/>
  <c r="BE813"/>
  <c r="BE815"/>
  <c r="BE820"/>
  <c r="BE826"/>
  <c r="BE828"/>
  <c r="BE832"/>
  <c r="BE835"/>
  <c r="BE837"/>
  <c r="BE842"/>
  <c r="BE844"/>
  <c r="BE847"/>
  <c r="BE849"/>
  <c r="BE856"/>
  <c r="BE862"/>
  <c r="BE869"/>
  <c r="BE873"/>
  <c r="BE875"/>
  <c r="BE879"/>
  <c r="BE886"/>
  <c r="BE888"/>
  <c r="BE890"/>
  <c r="BE893"/>
  <c r="BE898"/>
  <c r="BE901"/>
  <c r="BE904"/>
  <c r="BE910"/>
  <c r="BE913"/>
  <c r="BE915"/>
  <c r="BE917"/>
  <c r="BE919"/>
  <c r="BE921"/>
  <c r="BE925"/>
  <c r="BE929"/>
  <c r="BE933"/>
  <c r="BE936"/>
  <c r="BE938"/>
  <c r="BE940"/>
  <c r="BE942"/>
  <c r="BE944"/>
  <c r="BE946"/>
  <c r="BE948"/>
  <c r="BE950"/>
  <c r="BE952"/>
  <c r="BE954"/>
  <c r="BE956"/>
  <c r="BE958"/>
  <c r="BE962"/>
  <c r="BE964"/>
  <c r="BE976"/>
  <c r="BE980"/>
  <c r="BE982"/>
  <c r="BE984"/>
  <c r="BE985"/>
  <c r="BE988"/>
  <c r="BE990"/>
  <c r="BE991"/>
  <c r="BE994"/>
  <c r="BE996"/>
  <c r="BE997"/>
  <c r="BE998"/>
  <c r="BE1000"/>
  <c r="BE1004"/>
  <c r="BE1009"/>
  <c r="BE1012"/>
  <c r="BE1015"/>
  <c r="BE1018"/>
  <c r="BE1022"/>
  <c r="BE1025"/>
  <c r="BE1028"/>
  <c r="BE1032"/>
  <c r="BE1036"/>
  <c r="BE1039"/>
  <c r="BE1042"/>
  <c r="BE1045"/>
  <c r="BE1048"/>
  <c r="BE1050"/>
  <c r="BE1054"/>
  <c r="BE1057"/>
  <c r="BE1062"/>
  <c r="BE1064"/>
  <c r="BE1068"/>
  <c r="BE1070"/>
  <c r="BE1072"/>
  <c r="BE1076"/>
  <c r="BE1078"/>
  <c r="BE1081"/>
  <c r="BE1085"/>
  <c r="BE1087"/>
  <c r="BE1090"/>
  <c r="BE1092"/>
  <c r="BE1101"/>
  <c r="BE1110"/>
  <c r="BE1112"/>
  <c r="BE1120"/>
  <c r="BE1128"/>
  <c r="BE1132"/>
  <c r="BE1135"/>
  <c r="BE1138"/>
  <c r="BE1140"/>
  <c r="BE1142"/>
  <c r="BE1148"/>
  <c r="BE1151"/>
  <c r="BE1154"/>
  <c r="BE1156"/>
  <c r="BE1160"/>
  <c r="BE1163"/>
  <c r="BE1165"/>
  <c r="BE1168"/>
  <c r="BE1172"/>
  <c r="BE1175"/>
  <c r="BE1178"/>
  <c r="BE1181"/>
  <c r="BE1187"/>
  <c r="BE1189"/>
  <c r="BE1191"/>
  <c r="BE1193"/>
  <c r="BE1198"/>
  <c r="BE1206"/>
  <c r="BE1214"/>
  <c r="BE1219"/>
  <c r="BE1222"/>
  <c r="BE1224"/>
  <c r="BE1232"/>
  <c r="BE1237"/>
  <c r="BE1239"/>
  <c r="BE1242"/>
  <c r="BE1248"/>
  <c r="BE1251"/>
  <c r="BE1257"/>
  <c r="BE1261"/>
  <c r="BE1264"/>
  <c r="BE1269"/>
  <c r="BE1272"/>
  <c r="BE1276"/>
  <c r="BE1279"/>
  <c r="BE1281"/>
  <c r="BE1284"/>
  <c r="BE1292"/>
  <c r="BE1298"/>
  <c r="BE1302"/>
  <c r="BE1304"/>
  <c r="BE1307"/>
  <c r="BE1309"/>
  <c r="BE1312"/>
  <c r="BE1315"/>
  <c r="BE1318"/>
  <c r="BE1322"/>
  <c r="BE1325"/>
  <c r="BE1328"/>
  <c r="BE1331"/>
  <c r="BE1336"/>
  <c r="BE1339"/>
  <c r="BE1342"/>
  <c r="BE1349"/>
  <c r="BE1351"/>
  <c r="BE1355"/>
  <c r="BE1358"/>
  <c r="BE1361"/>
  <c r="BE1368"/>
  <c r="BE1371"/>
  <c r="BE1375"/>
  <c r="BE1378"/>
  <c r="BE1381"/>
  <c r="BE1383"/>
  <c r="BE1388"/>
  <c r="BE1391"/>
  <c r="BE1394"/>
  <c r="BE1398"/>
  <c r="BE1401"/>
  <c r="BE1404"/>
  <c r="BE1407"/>
  <c r="BE1413"/>
  <c r="BE1415"/>
  <c r="BE1418"/>
  <c r="BE1423"/>
  <c r="BE1427"/>
  <c r="BE1431"/>
  <c r="BE1435"/>
  <c r="BE1439"/>
  <c r="BE1443"/>
  <c r="BE1448"/>
  <c r="BE1450"/>
  <c r="BE1452"/>
  <c r="BE1456"/>
  <c r="BE1461"/>
  <c r="BE1463"/>
  <c r="BE1465"/>
  <c r="BE1469"/>
  <c r="BE1471"/>
  <c r="BE1473"/>
  <c r="BE1479"/>
  <c r="BE1481"/>
  <c r="BE1483"/>
  <c r="BE1485"/>
  <c r="BE1487"/>
  <c r="BE1489"/>
  <c r="BE1491"/>
  <c r="BE1497"/>
  <c r="BE1499"/>
  <c r="BE1506"/>
  <c r="BE1508"/>
  <c r="BE1509"/>
  <c r="BE1511"/>
  <c r="BE1512"/>
  <c r="BE1514"/>
  <c r="BE1515"/>
  <c r="BE1517"/>
  <c r="BE1518"/>
  <c r="BE1521"/>
  <c r="BE1522"/>
  <c r="BE1524"/>
  <c r="BE1525"/>
  <c r="BE1526"/>
  <c r="BE1527"/>
  <c r="BE1529"/>
  <c r="BE1530"/>
  <c r="BE1532"/>
  <c r="BE1534"/>
  <c r="BE1537"/>
  <c r="BE1539"/>
  <c r="BE1543"/>
  <c r="BE1545"/>
  <c r="BE1546"/>
  <c r="BE1547"/>
  <c r="BE1549"/>
  <c r="BE1553"/>
  <c r="BE1554"/>
  <c r="BE1557"/>
  <c r="BE1558"/>
  <c r="BE1559"/>
  <c r="BE1561"/>
  <c r="BE1563"/>
  <c r="BE1566"/>
  <c r="BE1568"/>
  <c r="BE1570"/>
  <c r="BE1572"/>
  <c r="BE1576"/>
  <c r="BE1577"/>
  <c r="BE1584"/>
  <c r="BE1585"/>
  <c r="BE1600"/>
  <c r="BE1601"/>
  <c r="BE1608"/>
  <c r="BE1610"/>
  <c r="BE1613"/>
  <c r="BE1615"/>
  <c r="BE1618"/>
  <c r="BE1619"/>
  <c r="BE1622"/>
  <c r="BE1624"/>
  <c r="BE1627"/>
  <c r="BE1631"/>
  <c r="BE1634"/>
  <c r="BE1638"/>
  <c r="BE1640"/>
  <c r="BE1642"/>
  <c r="BE1644"/>
  <c r="BE1646"/>
  <c r="BE1648"/>
  <c r="BE1652"/>
  <c r="BE1659"/>
  <c r="BE1661"/>
  <c r="BE1663"/>
  <c r="BE1665"/>
  <c r="BE1671"/>
  <c r="BE1673"/>
  <c r="BE1684"/>
  <c r="BE1686"/>
  <c r="BE1688"/>
  <c r="BE1690"/>
  <c r="BE1692"/>
  <c r="BE1695"/>
  <c r="BE1716"/>
  <c r="BE1719"/>
  <c r="BE1726"/>
  <c r="BE1729"/>
  <c r="BE1732"/>
  <c r="BE1736"/>
  <c r="BE1739"/>
  <c r="BE1741"/>
  <c r="BE1744"/>
  <c r="BE1750"/>
  <c r="BE1753"/>
  <c r="BE1757"/>
  <c r="BE1759"/>
  <c r="BE1761"/>
  <c r="BE1764"/>
  <c r="BE1767"/>
  <c r="BE1769"/>
  <c r="BE1771"/>
  <c r="BE1773"/>
  <c r="BE1776"/>
  <c r="BE1779"/>
  <c r="BE1782"/>
  <c r="BE1788"/>
  <c r="BE1791"/>
  <c r="BE1793"/>
  <c r="BE1796"/>
  <c r="BE1801"/>
  <c r="BE1804"/>
  <c r="BE1806"/>
  <c r="BE1809"/>
  <c r="BE1812"/>
  <c r="BE1819"/>
  <c r="BE1821"/>
  <c r="BE1828"/>
  <c r="BE1835"/>
  <c r="BE1840"/>
  <c r="BE1845"/>
  <c r="BE1847"/>
  <c r="BE1850"/>
  <c r="BE1855"/>
  <c r="BE1858"/>
  <c r="BE1861"/>
  <c r="BE1864"/>
  <c r="BE1869"/>
  <c r="BE1871"/>
  <c r="BE1874"/>
  <c r="BE1877"/>
  <c r="BE1882"/>
  <c r="BE1884"/>
  <c r="BE1886"/>
  <c r="BE1892"/>
  <c r="BE1895"/>
  <c r="BE1897"/>
  <c r="BE1900"/>
  <c r="BE1902"/>
  <c r="BE1909"/>
  <c r="BE1912"/>
  <c r="BE1914"/>
  <c r="BE1926"/>
  <c r="BE1928"/>
  <c r="BE1934"/>
  <c r="BE1937"/>
  <c r="BE1941"/>
  <c r="BE1942"/>
  <c r="BE1946"/>
  <c r="BE1947"/>
  <c r="BE1951"/>
  <c r="BE1952"/>
  <c r="BE1955"/>
  <c r="BE1957"/>
  <c r="BE1959"/>
  <c r="BE168"/>
  <c r="BE201"/>
  <c r="BE255"/>
  <c r="BE260"/>
  <c r="BE298"/>
  <c r="BE306"/>
  <c r="BE315"/>
  <c r="BE327"/>
  <c r="BE344"/>
  <c r="BE349"/>
  <c r="BE351"/>
  <c r="BE373"/>
  <c r="BE434"/>
  <c r="BE454"/>
  <c r="BE480"/>
  <c r="BE523"/>
  <c r="F153"/>
  <c r="BE182"/>
  <c r="BE240"/>
  <c r="BE262"/>
  <c r="BE303"/>
  <c r="BE369"/>
  <c r="BE430"/>
  <c r="BE683"/>
  <c r="J151"/>
  <c r="BE361"/>
  <c r="BE363"/>
  <c r="BE463"/>
  <c r="BE477"/>
  <c r="BE486"/>
  <c r="BE514"/>
  <c r="BE547"/>
  <c r="BE571"/>
  <c r="BE597"/>
  <c r="BE161"/>
  <c r="BE210"/>
  <c r="BE222"/>
  <c r="BE328"/>
  <c r="BE366"/>
  <c r="BE408"/>
  <c r="BE692"/>
  <c r="BE170"/>
  <c r="BE173"/>
  <c r="BE186"/>
  <c r="BE225"/>
  <c r="BE296"/>
  <c r="BE334"/>
  <c r="BE355"/>
  <c r="BE439"/>
  <c r="BE457"/>
  <c r="BE471"/>
  <c r="BE483"/>
  <c r="BE498"/>
  <c r="BE568"/>
  <c r="BE578"/>
  <c r="BE586"/>
  <c i="6" r="F37"/>
  <c i="1" r="BB60"/>
  <c i="14" r="J34"/>
  <c i="1" r="AW68"/>
  <c i="2" r="J34"/>
  <c i="1" r="AW56"/>
  <c i="12" r="J34"/>
  <c i="1" r="AW66"/>
  <c i="16" r="F35"/>
  <c i="1" r="BB70"/>
  <c i="18" r="F34"/>
  <c i="1" r="BA72"/>
  <c i="12" r="F34"/>
  <c i="1" r="BA66"/>
  <c i="16" r="F34"/>
  <c i="1" r="BA70"/>
  <c i="19" r="F34"/>
  <c i="1" r="BA73"/>
  <c i="8" r="F37"/>
  <c i="1" r="BB62"/>
  <c i="13" r="J34"/>
  <c i="1" r="AW67"/>
  <c i="14" r="F34"/>
  <c i="1" r="BA68"/>
  <c i="17" r="F36"/>
  <c i="1" r="BC71"/>
  <c i="11" r="F35"/>
  <c i="1" r="BB65"/>
  <c i="11" r="F37"/>
  <c i="1" r="BD65"/>
  <c i="3" r="F39"/>
  <c i="1" r="BD57"/>
  <c i="5" r="J36"/>
  <c i="1" r="AW59"/>
  <c i="4" r="J36"/>
  <c i="1" r="AW58"/>
  <c i="6" r="F38"/>
  <c i="1" r="BC60"/>
  <c i="10" r="F35"/>
  <c i="1" r="BB64"/>
  <c i="12" r="F37"/>
  <c i="1" r="BD66"/>
  <c i="16" r="F37"/>
  <c i="1" r="BD70"/>
  <c i="10" r="F36"/>
  <c i="1" r="BC64"/>
  <c i="2" r="F35"/>
  <c i="1" r="BB56"/>
  <c i="15" r="F37"/>
  <c i="1" r="BD69"/>
  <c i="3" r="F37"/>
  <c i="1" r="BB57"/>
  <c i="9" r="F36"/>
  <c i="1" r="BC63"/>
  <c i="2" r="F34"/>
  <c i="1" r="BA56"/>
  <c i="8" r="F38"/>
  <c i="1" r="BC62"/>
  <c i="12" r="F36"/>
  <c i="1" r="BC66"/>
  <c i="14" r="F36"/>
  <c i="1" r="BC68"/>
  <c i="16" r="J34"/>
  <c i="1" r="AW70"/>
  <c i="18" r="F37"/>
  <c i="1" r="BD72"/>
  <c i="3" r="J36"/>
  <c i="1" r="AW57"/>
  <c i="5" r="F37"/>
  <c i="1" r="BB59"/>
  <c i="5" r="F36"/>
  <c i="1" r="BA59"/>
  <c i="6" r="F39"/>
  <c i="1" r="BD60"/>
  <c i="12" r="F35"/>
  <c i="1" r="BB66"/>
  <c i="15" r="F35"/>
  <c i="1" r="BB69"/>
  <c i="7" r="F39"/>
  <c i="1" r="BD61"/>
  <c i="9" r="F35"/>
  <c i="1" r="BB63"/>
  <c i="8" r="F36"/>
  <c i="1" r="BA62"/>
  <c i="9" r="F37"/>
  <c i="1" r="BD63"/>
  <c i="13" r="F35"/>
  <c i="1" r="BB67"/>
  <c i="17" r="F35"/>
  <c i="1" r="BB71"/>
  <c i="9" r="J34"/>
  <c i="1" r="AW63"/>
  <c i="15" r="F36"/>
  <c i="1" r="BC69"/>
  <c i="19" r="J34"/>
  <c i="1" r="AW73"/>
  <c i="19" r="F37"/>
  <c i="1" r="BD73"/>
  <c i="7" r="F38"/>
  <c i="1" r="BC61"/>
  <c i="17" r="J34"/>
  <c i="1" r="AW71"/>
  <c r="AS54"/>
  <c i="3" r="F38"/>
  <c i="1" r="BC57"/>
  <c i="4" r="F39"/>
  <c i="1" r="BD58"/>
  <c i="6" r="J36"/>
  <c i="1" r="AW60"/>
  <c i="7" r="F36"/>
  <c i="1" r="BA61"/>
  <c i="8" r="J36"/>
  <c i="1" r="AW62"/>
  <c i="9" r="F34"/>
  <c i="1" r="BA63"/>
  <c i="10" r="J34"/>
  <c i="1" r="AW64"/>
  <c i="13" r="F34"/>
  <c i="1" r="BA67"/>
  <c i="14" r="F35"/>
  <c i="1" r="BB68"/>
  <c i="18" r="F35"/>
  <c i="1" r="BB72"/>
  <c i="7" r="F37"/>
  <c i="1" r="BB61"/>
  <c i="10" r="F37"/>
  <c i="1" r="BD64"/>
  <c i="10" r="F34"/>
  <c i="1" r="BA64"/>
  <c i="19" r="F36"/>
  <c i="1" r="BC73"/>
  <c i="4" r="F37"/>
  <c i="1" r="BB58"/>
  <c i="5" r="F38"/>
  <c i="1" r="BC59"/>
  <c i="4" r="F38"/>
  <c i="1" r="BC58"/>
  <c i="8" r="F39"/>
  <c i="1" r="BD62"/>
  <c i="13" r="F36"/>
  <c i="1" r="BC67"/>
  <c i="16" r="F36"/>
  <c i="1" r="BC70"/>
  <c i="18" r="J34"/>
  <c i="1" r="AW72"/>
  <c i="11" r="J34"/>
  <c i="1" r="AW65"/>
  <c i="13" r="F37"/>
  <c i="1" r="BD67"/>
  <c i="15" r="F34"/>
  <c i="1" r="BA69"/>
  <c i="18" r="F36"/>
  <c i="1" r="BC72"/>
  <c i="6" r="F36"/>
  <c i="1" r="BA60"/>
  <c i="15" r="J34"/>
  <c i="1" r="AW69"/>
  <c i="2" r="F36"/>
  <c i="1" r="BC56"/>
  <c i="7" r="J36"/>
  <c i="1" r="AW61"/>
  <c i="14" r="F37"/>
  <c i="1" r="BD68"/>
  <c i="19" r="F35"/>
  <c i="1" r="BB73"/>
  <c i="2" r="F37"/>
  <c i="1" r="BD56"/>
  <c i="16" r="J30"/>
  <c i="17" r="F34"/>
  <c i="1" r="BA71"/>
  <c i="3" r="F36"/>
  <c i="1" r="BA57"/>
  <c i="4" r="F36"/>
  <c i="1" r="BA58"/>
  <c i="5" r="F39"/>
  <c i="1" r="BD59"/>
  <c i="11" r="F34"/>
  <c i="1" r="BA65"/>
  <c i="11" r="F36"/>
  <c i="1" r="BC65"/>
  <c i="17" r="F37"/>
  <c i="1" r="BD71"/>
  <c i="10" l="1" r="P232"/>
  <c i="2" r="R1412"/>
  <c r="T1548"/>
  <c r="P848"/>
  <c r="R848"/>
  <c i="19" r="T101"/>
  <c i="7" r="T264"/>
  <c r="R264"/>
  <c i="2" r="P1651"/>
  <c r="T372"/>
  <c r="T1651"/>
  <c r="R372"/>
  <c i="19" r="BK101"/>
  <c r="J101"/>
  <c r="J63"/>
  <c i="9" r="T158"/>
  <c r="P98"/>
  <c i="12" r="P84"/>
  <c r="P83"/>
  <c i="1" r="AU66"/>
  <c i="17" r="P85"/>
  <c i="1" r="AU71"/>
  <c i="9" r="P158"/>
  <c i="2" r="T1314"/>
  <c r="R567"/>
  <c i="3" r="R94"/>
  <c r="R93"/>
  <c i="7" r="T144"/>
  <c r="R107"/>
  <c i="5" r="R130"/>
  <c r="R96"/>
  <c i="2" r="P567"/>
  <c r="R159"/>
  <c i="7" r="BK144"/>
  <c r="J144"/>
  <c r="J68"/>
  <c i="9" r="R240"/>
  <c i="19" r="BK87"/>
  <c r="J87"/>
  <c r="J60"/>
  <c r="P86"/>
  <c i="1" r="AU73"/>
  <c i="2" r="BK228"/>
  <c r="J228"/>
  <c r="J66"/>
  <c i="13" r="P83"/>
  <c i="1" r="AU67"/>
  <c i="9" r="P240"/>
  <c i="7" r="BK107"/>
  <c i="2" r="P1167"/>
  <c r="T228"/>
  <c i="9" r="R98"/>
  <c r="R97"/>
  <c r="R96"/>
  <c i="2" r="T1080"/>
  <c r="T1034"/>
  <c r="T747"/>
  <c r="T697"/>
  <c r="P1412"/>
  <c r="T159"/>
  <c r="T158"/>
  <c i="19" r="T86"/>
  <c i="9" r="T98"/>
  <c r="T97"/>
  <c r="T96"/>
  <c i="14" r="R84"/>
  <c r="R83"/>
  <c i="10" r="R100"/>
  <c r="R99"/>
  <c r="R98"/>
  <c i="8" r="R90"/>
  <c r="R89"/>
  <c i="10" r="T100"/>
  <c r="T99"/>
  <c r="T98"/>
  <c i="7" r="P144"/>
  <c r="P106"/>
  <c i="1" r="AU61"/>
  <c i="2" r="P1256"/>
  <c i="10" r="P100"/>
  <c r="P99"/>
  <c r="P98"/>
  <c i="1" r="AU64"/>
  <c i="2" r="BK159"/>
  <c r="J159"/>
  <c r="J61"/>
  <c r="R228"/>
  <c i="18" r="R94"/>
  <c r="R93"/>
  <c i="7" r="T107"/>
  <c r="T106"/>
  <c i="17" r="R85"/>
  <c i="5" r="T130"/>
  <c r="T96"/>
  <c i="2" r="R1256"/>
  <c r="P747"/>
  <c r="P697"/>
  <c i="4" r="P91"/>
  <c r="P90"/>
  <c i="1" r="AU58"/>
  <c i="13" r="T83"/>
  <c i="4" r="R91"/>
  <c r="R90"/>
  <c r="T91"/>
  <c r="T90"/>
  <c i="2" r="R1314"/>
  <c i="18" r="T94"/>
  <c r="T93"/>
  <c r="P95"/>
  <c r="P94"/>
  <c r="P93"/>
  <c i="1" r="AU72"/>
  <c i="2" r="P1314"/>
  <c i="5" r="P96"/>
  <c i="1" r="AU59"/>
  <c i="10" r="BK100"/>
  <c r="J100"/>
  <c r="J61"/>
  <c i="19" r="R86"/>
  <c i="2" r="P228"/>
  <c r="P158"/>
  <c i="9" r="BK158"/>
  <c r="J158"/>
  <c r="J66"/>
  <c i="12" r="BK84"/>
  <c r="J84"/>
  <c r="J60"/>
  <c i="7" r="R144"/>
  <c i="3" r="P94"/>
  <c r="P93"/>
  <c i="1" r="AU57"/>
  <c i="2" r="R747"/>
  <c r="R697"/>
  <c r="BK372"/>
  <c r="J372"/>
  <c r="J74"/>
  <c r="BK698"/>
  <c r="J698"/>
  <c r="J84"/>
  <c i="11" r="BK150"/>
  <c r="J150"/>
  <c r="J64"/>
  <c i="19" r="J88"/>
  <c r="J61"/>
  <c i="7" r="BK261"/>
  <c r="J261"/>
  <c r="J75"/>
  <c i="18" r="J95"/>
  <c r="J61"/>
  <c r="J94"/>
  <c r="J60"/>
  <c i="1" r="AG70"/>
  <c i="15" r="BK83"/>
  <c r="J83"/>
  <c r="J59"/>
  <c i="14" r="J84"/>
  <c r="J60"/>
  <c i="13" r="BK83"/>
  <c r="J83"/>
  <c r="J59"/>
  <c i="11" r="BK85"/>
  <c r="J85"/>
  <c r="J59"/>
  <c i="10" r="BK99"/>
  <c r="J99"/>
  <c r="J60"/>
  <c i="9" r="J98"/>
  <c r="J61"/>
  <c i="8" r="BK89"/>
  <c r="J89"/>
  <c r="J63"/>
  <c i="6" r="BK88"/>
  <c r="J88"/>
  <c r="J63"/>
  <c i="5" r="BK96"/>
  <c r="J96"/>
  <c r="J63"/>
  <c i="4" r="J91"/>
  <c r="J64"/>
  <c i="3" r="BK93"/>
  <c r="J93"/>
  <c i="2" r="BK697"/>
  <c r="J697"/>
  <c r="J83"/>
  <c r="BK1034"/>
  <c r="J1034"/>
  <c r="J102"/>
  <c r="J33"/>
  <c i="1" r="AV56"/>
  <c r="AT56"/>
  <c i="7" r="J35"/>
  <c i="1" r="AV61"/>
  <c r="AT61"/>
  <c i="12" r="F33"/>
  <c i="1" r="AZ66"/>
  <c i="12" r="J33"/>
  <c i="1" r="AV66"/>
  <c r="AT66"/>
  <c i="17" r="J30"/>
  <c i="1" r="AG71"/>
  <c i="18" r="J33"/>
  <c i="1" r="AV72"/>
  <c r="AT72"/>
  <c r="BD55"/>
  <c i="10" r="F33"/>
  <c i="1" r="AZ64"/>
  <c i="10" r="J33"/>
  <c i="1" r="AV64"/>
  <c r="AT64"/>
  <c i="2" r="F33"/>
  <c i="1" r="AZ56"/>
  <c i="4" r="J35"/>
  <c i="1" r="AV58"/>
  <c r="AT58"/>
  <c i="14" r="J33"/>
  <c i="1" r="AV68"/>
  <c r="AT68"/>
  <c i="4" r="J32"/>
  <c i="1" r="AG58"/>
  <c i="5" r="J35"/>
  <c i="1" r="AV59"/>
  <c r="AT59"/>
  <c i="6" r="J35"/>
  <c i="1" r="AV60"/>
  <c r="AT60"/>
  <c i="8" r="F35"/>
  <c i="1" r="AZ62"/>
  <c r="BA55"/>
  <c r="BB55"/>
  <c r="BC55"/>
  <c i="16" r="J33"/>
  <c i="1" r="AV70"/>
  <c r="AT70"/>
  <c r="AN70"/>
  <c i="18" r="F33"/>
  <c i="1" r="AZ72"/>
  <c i="7" r="F35"/>
  <c i="1" r="AZ61"/>
  <c i="16" r="F33"/>
  <c i="1" r="AZ70"/>
  <c i="19" r="F33"/>
  <c i="1" r="AZ73"/>
  <c i="9" r="F33"/>
  <c i="1" r="AZ63"/>
  <c i="15" r="F33"/>
  <c i="1" r="AZ69"/>
  <c i="17" r="F33"/>
  <c i="1" r="AZ71"/>
  <c i="6" r="F35"/>
  <c i="1" r="AZ60"/>
  <c i="11" r="F33"/>
  <c i="1" r="AZ65"/>
  <c i="17" r="J33"/>
  <c i="1" r="AV71"/>
  <c r="AT71"/>
  <c i="9" r="J33"/>
  <c i="1" r="AV63"/>
  <c r="AT63"/>
  <c i="14" r="J30"/>
  <c i="1" r="AG68"/>
  <c i="15" r="J33"/>
  <c i="1" r="AV69"/>
  <c r="AT69"/>
  <c i="3" r="J35"/>
  <c i="1" r="AV57"/>
  <c r="AT57"/>
  <c i="8" r="J35"/>
  <c i="1" r="AV62"/>
  <c r="AT62"/>
  <c i="13" r="F33"/>
  <c i="1" r="AZ67"/>
  <c i="3" r="F35"/>
  <c i="1" r="AZ57"/>
  <c i="11" r="J33"/>
  <c i="1" r="AV65"/>
  <c r="AT65"/>
  <c i="14" r="F33"/>
  <c i="1" r="AZ68"/>
  <c i="18" r="J30"/>
  <c i="1" r="AG72"/>
  <c i="3" r="J32"/>
  <c i="1" r="AG57"/>
  <c i="4" r="F35"/>
  <c i="1" r="AZ58"/>
  <c i="5" r="F35"/>
  <c i="1" r="AZ59"/>
  <c i="13" r="J33"/>
  <c i="1" r="AV67"/>
  <c r="AT67"/>
  <c i="19" r="J33"/>
  <c i="1" r="AV73"/>
  <c r="AT73"/>
  <c i="2" l="1" r="P1034"/>
  <c r="T157"/>
  <c r="R1034"/>
  <c r="R158"/>
  <c r="R157"/>
  <c r="P157"/>
  <c i="1" r="AU56"/>
  <c i="7" r="BK106"/>
  <c r="J106"/>
  <c r="J63"/>
  <c r="R106"/>
  <c i="9" r="P97"/>
  <c r="P96"/>
  <c i="1" r="AU63"/>
  <c i="7" r="J107"/>
  <c r="J64"/>
  <c i="12" r="BK83"/>
  <c r="J83"/>
  <c i="9" r="BK97"/>
  <c r="BK96"/>
  <c r="J96"/>
  <c i="19" r="BK86"/>
  <c r="J86"/>
  <c i="1" r="AN72"/>
  <c r="AN71"/>
  <c i="18" r="J39"/>
  <c i="17" r="J39"/>
  <c i="16" r="J39"/>
  <c i="1" r="AN68"/>
  <c i="14" r="J39"/>
  <c i="10" r="BK98"/>
  <c r="J98"/>
  <c r="J59"/>
  <c i="9" r="J59"/>
  <c i="1" r="AN58"/>
  <c r="AN57"/>
  <c i="3" r="J63"/>
  <c i="4" r="J41"/>
  <c i="3" r="J41"/>
  <c i="2" r="BK158"/>
  <c r="BK157"/>
  <c r="J157"/>
  <c i="13" r="J30"/>
  <c i="1" r="AG67"/>
  <c r="AN67"/>
  <c i="6" r="J32"/>
  <c i="1" r="AG60"/>
  <c r="AN60"/>
  <c r="AZ55"/>
  <c i="15" r="J30"/>
  <c i="1" r="AG69"/>
  <c r="AN69"/>
  <c r="AU55"/>
  <c r="AU54"/>
  <c r="BA54"/>
  <c r="AW54"/>
  <c r="AK30"/>
  <c r="AY55"/>
  <c r="AX55"/>
  <c i="12" r="J30"/>
  <c i="1" r="AG66"/>
  <c i="11" r="J30"/>
  <c i="1" r="AG65"/>
  <c r="AN65"/>
  <c r="BB54"/>
  <c r="AX54"/>
  <c i="2" r="J30"/>
  <c i="1" r="AG56"/>
  <c r="BC54"/>
  <c r="AY54"/>
  <c i="8" r="J32"/>
  <c i="1" r="AG62"/>
  <c r="AN62"/>
  <c i="5" r="J32"/>
  <c i="1" r="AG59"/>
  <c r="AN59"/>
  <c r="AW55"/>
  <c i="9" r="J30"/>
  <c i="1" r="AG63"/>
  <c r="AN63"/>
  <c r="BD54"/>
  <c r="W33"/>
  <c i="19" r="J30"/>
  <c i="1" r="AG73"/>
  <c i="9" l="1" r="J39"/>
  <c i="19" r="J39"/>
  <c i="12" r="J39"/>
  <c i="9" r="J97"/>
  <c r="J60"/>
  <c i="12" r="J59"/>
  <c i="19" r="J59"/>
  <c i="15" r="J39"/>
  <c i="13" r="J39"/>
  <c i="11" r="J39"/>
  <c i="8" r="J41"/>
  <c i="6" r="J41"/>
  <c i="5" r="J41"/>
  <c i="2" r="J39"/>
  <c r="J59"/>
  <c i="1" r="AN56"/>
  <c i="2" r="J158"/>
  <c r="J60"/>
  <c i="1" r="AN66"/>
  <c r="AN73"/>
  <c r="W30"/>
  <c i="7" r="J32"/>
  <c i="1" r="AG61"/>
  <c r="AG55"/>
  <c r="AZ54"/>
  <c r="AV54"/>
  <c r="AK29"/>
  <c r="W32"/>
  <c r="W31"/>
  <c i="10" r="J30"/>
  <c i="1" r="AG64"/>
  <c r="AN64"/>
  <c r="AV55"/>
  <c r="AT55"/>
  <c i="7" l="1" r="J41"/>
  <c i="10" r="J39"/>
  <c i="1" r="AN55"/>
  <c r="AN61"/>
  <c r="AT54"/>
  <c r="W29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<sst xmlns="http://schemas.openxmlformats.org/spreadsheetml/2006/main">
  <si>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</si>
  <si>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</si>
  <si>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</si>
  <si>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</si>
  <si>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</si>
  <si>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{b6056138-146a-4e86-8342-369a5765c958}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</si>
  <si>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</si>
  <si>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</si>
  <si>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</si>
  <si>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</si>
  <si>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</si>
  <si>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</si>
  <si>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</si>
  <si>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</si>
  <si>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</si>
  <si>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R001-x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</si>
  <si>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</si>
  <si>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</si>
  <si>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Obecní dům Rudíkov smlouva č. 2 - SO02, 3,4,5,6,7,8,9,11,13,14</t>
  </si>
  <si>
    <t>KSO:</t>
  </si>
  <si>
    <t>CC-CZ:</t>
  </si>
  <si>
    <t>Místo:</t>
  </si>
  <si>
    <t>p.č. 2250/4, 2221, ST.2208/9 k.ú. Rudíkov</t>
  </si>
  <si>
    <t>Datum:</t>
  </si>
  <si>
    <t>10. 1. 2024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</si>
  <si>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</si>
  <si>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</si>
  <si>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</si>
  <si>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</si>
  <si>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</si>
  <si>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</si>
  <si>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</si>
  <si>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 xml:space="preserve">BS projekt s.r.o. </t>
  </si>
  <si>
    <t>True</t>
  </si>
  <si>
    <t>Zpracovatel:</t>
  </si>
  <si>
    <t>Ing. Tomáš Hrdlička, Jan Hajný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</si>
  <si>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</si>
  <si>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</si>
  <si>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</si>
  <si>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</si>
  <si>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</si>
  <si>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</si>
  <si>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</si>
  <si>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</si>
  <si>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</si>
  <si>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</si>
  <si>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</si>
  <si>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</si>
  <si>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</si>
  <si>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</si>
  <si>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</si>
  <si>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</si>
  <si>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</si>
  <si>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</si>
  <si>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</si>
  <si>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</si>
  <si>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</si>
  <si>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</si>
  <si>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</si>
  <si>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</si>
  <si>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</si>
  <si>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</si>
  <si>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</si>
  <si>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</si>
  <si>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</si>
  <si>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</si>
  <si>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</si>
  <si>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</si>
  <si>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</si>
  <si>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</si>
  <si>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</si>
  <si>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</si>
  <si>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</si>
  <si>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</si>
  <si>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</si>
  <si>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</si>
  <si>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</t>
  </si>
  <si>
    <t>SO02</t>
  </si>
  <si>
    <t>STA</t>
  </si>
  <si>
    <t>1</t>
  </si>
  <si>
    <t>{09c51a38-5af1-450f-b2ff-b1376bf559cd}</t>
  </si>
  <si>
    <t>/</t>
  </si>
  <si>
    <t>Soupis</t>
  </si>
  <si>
    <t>###NOINSERT###</t>
  </si>
  <si>
    <t>VYTÁPĚNÍ</t>
  </si>
  <si>
    <t>{f8022926-e70c-4084-ae63-7ffa466fc3c3}</t>
  </si>
  <si>
    <t>22</t>
  </si>
  <si>
    <t>VZDUCHOTECHNIKA</t>
  </si>
  <si>
    <t>{56375e2c-f90b-40ad-bbee-f3cf95901f1b}</t>
  </si>
  <si>
    <t>23</t>
  </si>
  <si>
    <t>ZDRAVOTNĚ TECHNICKÉ INSTALACE</t>
  </si>
  <si>
    <t>{25a5b374-6318-47ab-b41c-feee21a43289}</t>
  </si>
  <si>
    <t>24</t>
  </si>
  <si>
    <t>PLYNOVÁ ZAŘÍZENÍ</t>
  </si>
  <si>
    <t>{002c7062-d277-42cd-897c-29d8f44274c6}</t>
  </si>
  <si>
    <t>25</t>
  </si>
  <si>
    <t>Elektro</t>
  </si>
  <si>
    <t>{e320b192-9383-422d-9e11-f6b06e9fb035}</t>
  </si>
  <si>
    <t>26</t>
  </si>
  <si>
    <t xml:space="preserve">Vybavení dle návrhu interier - pevně spojené  se stavbou</t>
  </si>
  <si>
    <t>{b00a70d3-430f-4bcb-b8ff-835fc2416b76}</t>
  </si>
  <si>
    <t>3</t>
  </si>
  <si>
    <t>S004 - Opěrná stěna</t>
  </si>
  <si>
    <t>{cc723e53-c961-4f5e-ae11-8088ea92707e}</t>
  </si>
  <si>
    <t>4</t>
  </si>
  <si>
    <t>Dopravní řešení</t>
  </si>
  <si>
    <t>{76fee5eb-f6f9-4113-a5e5-9a3faae5ac67}</t>
  </si>
  <si>
    <t>51</t>
  </si>
  <si>
    <t>SO05</t>
  </si>
  <si>
    <t>{03c9b50f-1016-4fcd-87dc-349291a468e3}</t>
  </si>
  <si>
    <t>52</t>
  </si>
  <si>
    <t>SO06</t>
  </si>
  <si>
    <t>{dd8a1448-fa3a-446b-b03f-cb53b907da5e}</t>
  </si>
  <si>
    <t>53</t>
  </si>
  <si>
    <t>SO07</t>
  </si>
  <si>
    <t>{ecd4df76-6d8a-4f2e-9a35-eeb6be67ac2c}</t>
  </si>
  <si>
    <t>54</t>
  </si>
  <si>
    <t>SO08/9</t>
  </si>
  <si>
    <t>{66efda27-0ca0-4905-9cda-2e42a4ceff42}</t>
  </si>
  <si>
    <t>56</t>
  </si>
  <si>
    <t>SO11</t>
  </si>
  <si>
    <t>{9c4f029c-e6b9-48db-8e26-7c961cf36d9b}</t>
  </si>
  <si>
    <t>58</t>
  </si>
  <si>
    <t>SO13</t>
  </si>
  <si>
    <t>{c7d79cac-e981-4ad6-8423-41231def98c2}</t>
  </si>
  <si>
    <t>59</t>
  </si>
  <si>
    <t>SO14</t>
  </si>
  <si>
    <t>{4c8bdd7e-1894-4faf-ae0d-e4140464d75c}</t>
  </si>
  <si>
    <t>6</t>
  </si>
  <si>
    <t>Zpevněné plochy a venkovní úpravy</t>
  </si>
  <si>
    <t>{bc9eaf05-8951-4c61-9658-51da05c77ccd}</t>
  </si>
  <si>
    <t>9</t>
  </si>
  <si>
    <t>VRN</t>
  </si>
  <si>
    <t>{a8dec924-e046-4ed6-84ea-a735aec86161}</t>
  </si>
  <si>
    <t>drenáž</t>
  </si>
  <si>
    <t>Délka drenáže vč. náběhů u zlomů vedení</t>
  </si>
  <si>
    <t>bm</t>
  </si>
  <si>
    <t>75</t>
  </si>
  <si>
    <t>DVEŘE0</t>
  </si>
  <si>
    <t>SOUČTOVÁ dveře ve vnitřních stěnách 1 PP</t>
  </si>
  <si>
    <t>m2</t>
  </si>
  <si>
    <t>45,12</t>
  </si>
  <si>
    <t>KRYCÍ LIST SOUPISU PRACÍ</t>
  </si>
  <si>
    <t>dveře01</t>
  </si>
  <si>
    <t>Otvory ve vnitřních nosných stěnách 1 PP</t>
  </si>
  <si>
    <t>9,6</t>
  </si>
  <si>
    <t>dveře02</t>
  </si>
  <si>
    <t xml:space="preserve">Otvory v příčkách 140 mm 1 PP </t>
  </si>
  <si>
    <t>6,24</t>
  </si>
  <si>
    <t>dveře03</t>
  </si>
  <si>
    <t xml:space="preserve">Otvory v příčkách 115 mm 1 PP </t>
  </si>
  <si>
    <t>29,28</t>
  </si>
  <si>
    <t>DVEŘE1</t>
  </si>
  <si>
    <t>SOUČTOVÁ dveře ve vnitřních stěnách 1 NP</t>
  </si>
  <si>
    <t>33,69</t>
  </si>
  <si>
    <t>Objekt:</t>
  </si>
  <si>
    <t>dveře11</t>
  </si>
  <si>
    <t>Otvory ve vnitřních nosných stěnách 1 NP</t>
  </si>
  <si>
    <t>9,84</t>
  </si>
  <si>
    <t>2 - SO02</t>
  </si>
  <si>
    <t>dveře12</t>
  </si>
  <si>
    <t xml:space="preserve">Otvory v příčkách 140 mm 1 NP </t>
  </si>
  <si>
    <t>6,44</t>
  </si>
  <si>
    <t>dveře13</t>
  </si>
  <si>
    <t xml:space="preserve">Otvory v příčkách 115 mm 1 NP </t>
  </si>
  <si>
    <t>17,41</t>
  </si>
  <si>
    <t>dveře2</t>
  </si>
  <si>
    <t>SOUČTOVÁ dveře ve vnitřních stěnach 2 NP</t>
  </si>
  <si>
    <t>24,61</t>
  </si>
  <si>
    <t>dveře21</t>
  </si>
  <si>
    <t>Otvory ve vnitřních nosných stěnách 2 NP</t>
  </si>
  <si>
    <t>6,9</t>
  </si>
  <si>
    <t>dveře22</t>
  </si>
  <si>
    <t xml:space="preserve">Otvory ve vnitřních příčkách 115 mm 2 NP </t>
  </si>
  <si>
    <t>17,71</t>
  </si>
  <si>
    <t>F00</t>
  </si>
  <si>
    <t>Plochy místností 1 PP</t>
  </si>
  <si>
    <t>180,78</t>
  </si>
  <si>
    <t>F00_1</t>
  </si>
  <si>
    <t>SOUČTOVÁ Plocha podlah 1 PP vč. plochy mezi dveřmi a u fr. oken</t>
  </si>
  <si>
    <t>184,879</t>
  </si>
  <si>
    <t>F001</t>
  </si>
  <si>
    <t>Plochy místností 1 PP - dlažba, vč. prostoru mezi dveřmi</t>
  </si>
  <si>
    <t>100,107</t>
  </si>
  <si>
    <t>F002</t>
  </si>
  <si>
    <t>Plochy místností 1 PP - vinyl, vč. prostoru mezi dveřmi</t>
  </si>
  <si>
    <t>84,772</t>
  </si>
  <si>
    <t>F01</t>
  </si>
  <si>
    <t>Plochy místností 1 NP</t>
  </si>
  <si>
    <t>177,71</t>
  </si>
  <si>
    <t>F01_1</t>
  </si>
  <si>
    <t>SOUČTOVÁ Plocha podlah 1 NP vč. plochy mezi dveřmi a u fr. oken</t>
  </si>
  <si>
    <t>184,348</t>
  </si>
  <si>
    <t>F011</t>
  </si>
  <si>
    <t>Plochy místností 1 NP - dlažba, vč. prostoru mezi dveřmi</t>
  </si>
  <si>
    <t>103,519</t>
  </si>
  <si>
    <t>F012</t>
  </si>
  <si>
    <t xml:space="preserve">Plocha vinylu vč. prostoru mezi dveřmi 1 NP </t>
  </si>
  <si>
    <t>80,829</t>
  </si>
  <si>
    <t>F02</t>
  </si>
  <si>
    <t>Plochy místností 2 NP</t>
  </si>
  <si>
    <t>175,74</t>
  </si>
  <si>
    <t>F02_1</t>
  </si>
  <si>
    <t xml:space="preserve">SOUČTOVÁ  Plocha podlah 2 NP vč. plochy mezi dveřmi a u fr. oken</t>
  </si>
  <si>
    <t>177,526</t>
  </si>
  <si>
    <t>F021</t>
  </si>
  <si>
    <t>Plochy místností 2 NP - dlažba, vč. prostoru mezi dveřmi</t>
  </si>
  <si>
    <t>27,79</t>
  </si>
  <si>
    <t>F022</t>
  </si>
  <si>
    <t>Plochy místností 2 NP - vinyl, vč. prostoru mezi dveřmi</t>
  </si>
  <si>
    <t>149,736</t>
  </si>
  <si>
    <t>fasáda</t>
  </si>
  <si>
    <t>Plocha fasády mimo sokl, vč. odpočtu otvorů</t>
  </si>
  <si>
    <t>358,788</t>
  </si>
  <si>
    <t>fasáda11</t>
  </si>
  <si>
    <t>Podhled v rámci ETICS</t>
  </si>
  <si>
    <t>10,55</t>
  </si>
  <si>
    <t>fasáda2</t>
  </si>
  <si>
    <t xml:space="preserve">Plocha kam. obkladu  dveří</t>
  </si>
  <si>
    <t>hrana</t>
  </si>
  <si>
    <t>Schodištová hrana - délka</t>
  </si>
  <si>
    <t>48</t>
  </si>
  <si>
    <t>hřeben</t>
  </si>
  <si>
    <t>Délka hřebene</t>
  </si>
  <si>
    <t>hydro1</t>
  </si>
  <si>
    <t>Vodorovná hydroizolace (plocha podklaního betonu)</t>
  </si>
  <si>
    <t>210,24</t>
  </si>
  <si>
    <t>hydro2</t>
  </si>
  <si>
    <t>Obvod hydroizolace (alt. podkladního betonu)</t>
  </si>
  <si>
    <t>54,4</t>
  </si>
  <si>
    <t>hydro3</t>
  </si>
  <si>
    <t>PLOCHA svislé hydroizolace</t>
  </si>
  <si>
    <t>170,1</t>
  </si>
  <si>
    <t>lešení</t>
  </si>
  <si>
    <t>Plocha lešení</t>
  </si>
  <si>
    <t>437,316</t>
  </si>
  <si>
    <t>nadpraží0</t>
  </si>
  <si>
    <t>Nadpraží otvorů 1 PP</t>
  </si>
  <si>
    <t>nadpraží1</t>
  </si>
  <si>
    <t xml:space="preserve">Nadpraží otvorů 1 NP </t>
  </si>
  <si>
    <t>21,08</t>
  </si>
  <si>
    <t>nadpraží2</t>
  </si>
  <si>
    <t>Nadpraží otvorů 2 NP</t>
  </si>
  <si>
    <t>11,75</t>
  </si>
  <si>
    <t>obklad</t>
  </si>
  <si>
    <t>Plocha ker. obkladu 1 PP+1+2 NP</t>
  </si>
  <si>
    <t>248,06</t>
  </si>
  <si>
    <t>Obklad00</t>
  </si>
  <si>
    <t>Keramický obklad 1 PP, obvod</t>
  </si>
  <si>
    <t>16,38</t>
  </si>
  <si>
    <t>Obklad01</t>
  </si>
  <si>
    <t>Keramický obklad 1 NP, obvod</t>
  </si>
  <si>
    <t>56,166</t>
  </si>
  <si>
    <t>Obklad02</t>
  </si>
  <si>
    <t>Keramický obklad 2 NP, obvod</t>
  </si>
  <si>
    <t>29,226</t>
  </si>
  <si>
    <t>obkladex</t>
  </si>
  <si>
    <t xml:space="preserve">Obklad na fasádě - kamenný </t>
  </si>
  <si>
    <t>36,245</t>
  </si>
  <si>
    <t>Obvod00</t>
  </si>
  <si>
    <t>SOUČTOVÁ Obvody místností 1 PP</t>
  </si>
  <si>
    <t>234,508</t>
  </si>
  <si>
    <t>Obvod001</t>
  </si>
  <si>
    <t>Obvod místností 1 PP - soklík dlažby</t>
  </si>
  <si>
    <t>129,608</t>
  </si>
  <si>
    <t>REKAPITULACE ČLENĚNÍ SOUPISU PRACÍ</t>
  </si>
  <si>
    <t>Obvod002</t>
  </si>
  <si>
    <t>Obvod místností 1 PP - soklík vinyl</t>
  </si>
  <si>
    <t>88,52</t>
  </si>
  <si>
    <t>Obvod01</t>
  </si>
  <si>
    <t xml:space="preserve">SOUČTOVÁ Obvody místností 1 NP </t>
  </si>
  <si>
    <t>255,82</t>
  </si>
  <si>
    <t>Obvod011</t>
  </si>
  <si>
    <t>Obvod místností 1 NP - soklík dlažby</t>
  </si>
  <si>
    <t>98,17</t>
  </si>
  <si>
    <t>obvod012</t>
  </si>
  <si>
    <t xml:space="preserve">Obvod místností s vinylem 1 NP </t>
  </si>
  <si>
    <t>101,484</t>
  </si>
  <si>
    <t>Obvod02</t>
  </si>
  <si>
    <t>SOUČTOVÁ Obvody místností 2 NP</t>
  </si>
  <si>
    <t>191,142</t>
  </si>
  <si>
    <t>Obvod021</t>
  </si>
  <si>
    <t>Obvod místností 2 NP - soklík dlažby</t>
  </si>
  <si>
    <t>14,4</t>
  </si>
  <si>
    <t>Obvod022</t>
  </si>
  <si>
    <t>Obvod místností 2 NP - soklík vinyl</t>
  </si>
  <si>
    <t>147,516</t>
  </si>
  <si>
    <t>okapový</t>
  </si>
  <si>
    <t>Plocha okapového chodníku</t>
  </si>
  <si>
    <t>7,5</t>
  </si>
  <si>
    <t>okno0</t>
  </si>
  <si>
    <t>Otvory v obvodové stěně 1 PP</t>
  </si>
  <si>
    <t>20,5</t>
  </si>
  <si>
    <t>okno1</t>
  </si>
  <si>
    <t xml:space="preserve">Otvory v obvodové stěně 1 NP </t>
  </si>
  <si>
    <t>45,077</t>
  </si>
  <si>
    <t>okno2</t>
  </si>
  <si>
    <t>Otvory v obvodové stěně 2 NP</t>
  </si>
  <si>
    <t>19,635</t>
  </si>
  <si>
    <t>omítka</t>
  </si>
  <si>
    <t>Plocha omítky</t>
  </si>
  <si>
    <t>1838,547</t>
  </si>
  <si>
    <t>Kód dílu - Popis</t>
  </si>
  <si>
    <t>Cena celkem [CZK]</t>
  </si>
  <si>
    <t>ornice</t>
  </si>
  <si>
    <t>Plocha ornice</t>
  </si>
  <si>
    <t>300</t>
  </si>
  <si>
    <t>ostění0</t>
  </si>
  <si>
    <t>Ostění otvorů 1 PP</t>
  </si>
  <si>
    <t>-1</t>
  </si>
  <si>
    <t>ostění1</t>
  </si>
  <si>
    <t xml:space="preserve">Ostění otvorů 1 NP </t>
  </si>
  <si>
    <t>44,98</t>
  </si>
  <si>
    <t>HSV - Práce a dodávky HSV</t>
  </si>
  <si>
    <t>ostění2</t>
  </si>
  <si>
    <t>Ostění otvorů 2 NP</t>
  </si>
  <si>
    <t>23,024</t>
  </si>
  <si>
    <t xml:space="preserve">    1 - Zemní práce</t>
  </si>
  <si>
    <t>parapet0</t>
  </si>
  <si>
    <t>Délka parapetu 1 PP</t>
  </si>
  <si>
    <t xml:space="preserve">      11 - Zemní práce - přípravné a přidružené práce</t>
  </si>
  <si>
    <t>parapet1</t>
  </si>
  <si>
    <t>Délka parapetu 1 NP</t>
  </si>
  <si>
    <t>13,5</t>
  </si>
  <si>
    <t xml:space="preserve">      12 - Zemní práce - odkopávky a prokopávky</t>
  </si>
  <si>
    <t>parapet2</t>
  </si>
  <si>
    <t>Délka parapetu 2 NP</t>
  </si>
  <si>
    <t xml:space="preserve">      13 - Zemní práce -zásypy</t>
  </si>
  <si>
    <t>radon</t>
  </si>
  <si>
    <t>Délka radonového potrubí</t>
  </si>
  <si>
    <t>64,4</t>
  </si>
  <si>
    <t xml:space="preserve">      15 - Zemní práce - odvoz zeminy</t>
  </si>
  <si>
    <t>SDK</t>
  </si>
  <si>
    <t>Plocha podhledu ze sádrokartonu, vč. navazujících vrstev</t>
  </si>
  <si>
    <t>199,59</t>
  </si>
  <si>
    <t xml:space="preserve">    2 - Zakládání</t>
  </si>
  <si>
    <t>SDK2</t>
  </si>
  <si>
    <t>Plocha SDK podhledu např. impregnované desky, vč. navazujících vrstev</t>
  </si>
  <si>
    <t>18,012</t>
  </si>
  <si>
    <t xml:space="preserve">      21.1 - Podkladní vrstvy</t>
  </si>
  <si>
    <t>SDK3</t>
  </si>
  <si>
    <t>Plocha SDK podhledu, bez zateplení</t>
  </si>
  <si>
    <t>307,58</t>
  </si>
  <si>
    <t xml:space="preserve">      22 - Základové pasy</t>
  </si>
  <si>
    <t>SDK4</t>
  </si>
  <si>
    <t>Plocha SDK podhledu, např. impregnované bez zateplení</t>
  </si>
  <si>
    <t>26,27</t>
  </si>
  <si>
    <t xml:space="preserve">      23 - Zakládové desky</t>
  </si>
  <si>
    <t>sokl</t>
  </si>
  <si>
    <t xml:space="preserve">Plocha soklu </t>
  </si>
  <si>
    <t>16,8</t>
  </si>
  <si>
    <t xml:space="preserve">      24 - Podkladní beton</t>
  </si>
  <si>
    <t>sokl_1</t>
  </si>
  <si>
    <t>40,02</t>
  </si>
  <si>
    <t xml:space="preserve">      25 - Zakládání - ostatní</t>
  </si>
  <si>
    <t>šikmá1</t>
  </si>
  <si>
    <t>Plocha šikmé střechy</t>
  </si>
  <si>
    <t>230,965</t>
  </si>
  <si>
    <t xml:space="preserve">      26 - Zakládání - drenáže</t>
  </si>
  <si>
    <t>šikmá11</t>
  </si>
  <si>
    <t>Okapová hrana šikmé střechy</t>
  </si>
  <si>
    <t>30,467</t>
  </si>
  <si>
    <t xml:space="preserve">      27 - Zakládání - radon</t>
  </si>
  <si>
    <t>šikmá2</t>
  </si>
  <si>
    <t>Plocha šikmé střechy 2</t>
  </si>
  <si>
    <t>48,18</t>
  </si>
  <si>
    <t xml:space="preserve">    3 - Svislé a kompletní konstrukce</t>
  </si>
  <si>
    <t>šikmá21</t>
  </si>
  <si>
    <t>Okapová hrana šikmé střechy 2</t>
  </si>
  <si>
    <t>15,533</t>
  </si>
  <si>
    <t xml:space="preserve">      311 - ŽB stěny</t>
  </si>
  <si>
    <t>štítová</t>
  </si>
  <si>
    <t>Délka štítové hrany</t>
  </si>
  <si>
    <t>25,38</t>
  </si>
  <si>
    <t xml:space="preserve">      32-1 - Překlady systémové</t>
  </si>
  <si>
    <t>štítová2</t>
  </si>
  <si>
    <t>Délka štítové hrany 2</t>
  </si>
  <si>
    <t>12,407</t>
  </si>
  <si>
    <t xml:space="preserve">      33 - Příčky</t>
  </si>
  <si>
    <t>úžlabí</t>
  </si>
  <si>
    <t>Délka úžlabí - napojení vikýřů</t>
  </si>
  <si>
    <t xml:space="preserve">    4 - Vodorovné konstrukce</t>
  </si>
  <si>
    <t>vikýř</t>
  </si>
  <si>
    <t>Plocha boků vikýřů</t>
  </si>
  <si>
    <t xml:space="preserve">      40-11 - Věnce 2 NP</t>
  </si>
  <si>
    <t xml:space="preserve">      41-2 - Monolitické stropy</t>
  </si>
  <si>
    <t xml:space="preserve">      42 - Nosníky</t>
  </si>
  <si>
    <t xml:space="preserve">      43-3 - Prefa schodiště</t>
  </si>
  <si>
    <t xml:space="preserve">    6 - Úpravy povrchů, podlahy a osazování výplní</t>
  </si>
  <si>
    <t xml:space="preserve">      61 - Úprava povrchů vnitřních</t>
  </si>
  <si>
    <t xml:space="preserve">        61-1 - Štuková omítka</t>
  </si>
  <si>
    <t xml:space="preserve">        61-2 - Sádrová omítka</t>
  </si>
  <si>
    <t xml:space="preserve">      62 - Úprava povrchů vnějších</t>
  </si>
  <si>
    <t xml:space="preserve">        621 - Příprava podkladů</t>
  </si>
  <si>
    <t xml:space="preserve">        622 - Lištový systém</t>
  </si>
  <si>
    <t xml:space="preserve">        62-1 - ETICS - eps</t>
  </si>
  <si>
    <t xml:space="preserve">        6222 - Ostění, nadpraží  a parapety</t>
  </si>
  <si>
    <t xml:space="preserve">        62-3 - Sokl a nadstřešní část, markýza</t>
  </si>
  <si>
    <t xml:space="preserve">        62-4 - Finální omítka</t>
  </si>
  <si>
    <t xml:space="preserve">      63 - Podlahy a podlahové konstrukce</t>
  </si>
  <si>
    <t xml:space="preserve">        63-1 - Betonové podlahy</t>
  </si>
  <si>
    <t xml:space="preserve">        63-5 - Okapový chodník</t>
  </si>
  <si>
    <t xml:space="preserve">        63-4 - Samonivelační stěrka</t>
  </si>
  <si>
    <t xml:space="preserve">  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</si>
  <si>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</si>
  <si>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</si>
  <si>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</si>
  <si>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</si>
  <si>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</si>
  <si>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  711-1 - Asfaltový pas</t>
  </si>
  <si>
    <t xml:space="preserve">    712 - Povlakové krytiny</t>
  </si>
  <si>
    <t xml:space="preserve">    713 - Izolace tepelné</t>
  </si>
  <si>
    <t xml:space="preserve">      713-1 - Podlahy</t>
  </si>
  <si>
    <t xml:space="preserve">      713-3 - Podhled/strop </t>
  </si>
  <si>
    <t xml:space="preserve">      713-6 - Boky vikýřů</t>
  </si>
  <si>
    <t xml:space="preserve">    761 - Konstrukce prosvětlovací</t>
  </si>
  <si>
    <t xml:space="preserve">    762 - Konstrukce tesařské</t>
  </si>
  <si>
    <t xml:space="preserve">      762-1 - Krov</t>
  </si>
  <si>
    <t xml:space="preserve">      762-2 - Latě a bednění</t>
  </si>
  <si>
    <t xml:space="preserve">    763 - Konstrukce suché výstavby</t>
  </si>
  <si>
    <t xml:space="preserve">      763-1 - Podhledy</t>
  </si>
  <si>
    <t xml:space="preserve">      763-4 - Parozábrana</t>
  </si>
  <si>
    <t xml:space="preserve">    764 - Konstrukce klempířské</t>
  </si>
  <si>
    <t xml:space="preserve">      764-1 - Krytina</t>
  </si>
  <si>
    <t xml:space="preserve">      764-2 - Ostatní klemp. prvky</t>
  </si>
  <si>
    <t xml:space="preserve">      764-3 - Okap</t>
  </si>
  <si>
    <t xml:space="preserve">    765 - Krytina skládaná</t>
  </si>
  <si>
    <t xml:space="preserve">      765-1 - DHV</t>
  </si>
  <si>
    <t xml:space="preserve">    766 - Konstrukce truhlářské</t>
  </si>
  <si>
    <t xml:space="preserve">      766-4 - Střešní okna</t>
  </si>
  <si>
    <t xml:space="preserve">      766-1 - Výplně otvorů vnitřních</t>
  </si>
  <si>
    <t xml:space="preserve">    767 - Konstrukce zámečnické</t>
  </si>
  <si>
    <t xml:space="preserve">      767-0 - dřevo-hliníkové otvorové výplně</t>
  </si>
  <si>
    <t xml:space="preserve">      767-1 - Atypické konstrukce</t>
  </si>
  <si>
    <t xml:space="preserve">    771 - Podlahy z dlaždic</t>
  </si>
  <si>
    <t xml:space="preserve">      771-1 - Hydroizolace pod dlažbu</t>
  </si>
  <si>
    <t xml:space="preserve">      771-2 - Obklad schodiště</t>
  </si>
  <si>
    <t xml:space="preserve">    776 - Podlahy povlakové</t>
  </si>
  <si>
    <t xml:space="preserve">    781 - Dokončovací práce - obklady</t>
  </si>
  <si>
    <t xml:space="preserve">      781-1 - Hydroizolace pod obklad</t>
  </si>
  <si>
    <t xml:space="preserve">    782 - Dokončovací práce - obklady z kamene nebo cihl. pásků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</si>
  <si>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</si>
  <si>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</si>
  <si>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</si>
  <si>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</si>
  <si>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</si>
  <si>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</si>
  <si>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</si>
  <si>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</si>
  <si>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</si>
  <si>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</si>
  <si>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</si>
  <si>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</si>
  <si>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</si>
  <si>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</si>
  <si>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</si>
  <si>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</si>
  <si>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</si>
  <si>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</si>
  <si>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</si>
  <si>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11</t>
  </si>
  <si>
    <t>Zemní práce - přípravné a přidružené práce</t>
  </si>
  <si>
    <t>K</t>
  </si>
  <si>
    <t>121151103</t>
  </si>
  <si>
    <t>Sejmutí ornice strojně při souvislé ploše do 100 m2, tl. vrstvy do 200 mm</t>
  </si>
  <si>
    <t>CS ÚRS 2024 02</t>
  </si>
  <si>
    <t>-862966715</t>
  </si>
  <si>
    <t>Online PSC</t>
  </si>
  <si>
    <t>https://podminky.urs.cz/item/CS_URS_2024_02/121151103</t>
  </si>
  <si>
    <t>VV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</si>
  <si>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</si>
  <si>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</si>
  <si>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m3</t>
  </si>
  <si>
    <t>2120437537</t>
  </si>
  <si>
    <t>https://podminky.urs.cz/item/CS_URS_2024_02/162251102</t>
  </si>
  <si>
    <t>P</t>
  </si>
  <si>
    <t>Poznámka k položce:_x000d_
dovoz ornice k použití</t>
  </si>
  <si>
    <t>300*0,2</t>
  </si>
  <si>
    <t>167151111</t>
  </si>
  <si>
    <t>Nakládání, skládání a překládání neulehlého výkopku nebo sypaniny strojně nakládání, množství přes 100 m3, z hornin třídy těžitelnosti I, skupiny 1 až 3</t>
  </si>
  <si>
    <t>1232394430</t>
  </si>
  <si>
    <t>https://podminky.urs.cz/item/CS_URS_2024_02/167151111</t>
  </si>
  <si>
    <t>181351003</t>
  </si>
  <si>
    <t>Rozprostření a urovnání ornice v rovině nebo ve svahu sklonu do 1:5 strojně při souvislé ploše do 100 m2, tl. vrstvy do 200 mm</t>
  </si>
  <si>
    <t>-1831369031</t>
  </si>
  <si>
    <t>https://podminky.urs.cz/item/CS_URS_2024_02/181351003</t>
  </si>
  <si>
    <t>Zemní práce - odkopávky a prokopávky</t>
  </si>
  <si>
    <t>5</t>
  </si>
  <si>
    <t>131251105</t>
  </si>
  <si>
    <t>Hloubení nezapažených jam a zářezů strojně s urovnáním dna do předepsaného profilu a spádu v hornině třídy těžitelnosti I skupiny 3 přes 500 do 1 000 m3</t>
  </si>
  <si>
    <t>936926177</t>
  </si>
  <si>
    <t>https://podminky.urs.cz/item/CS_URS_2024_02/131251105</t>
  </si>
  <si>
    <t>(0,5+23+0,5)*(0,5+10+0,5)*1,8</t>
  </si>
  <si>
    <t>"svahování</t>
  </si>
  <si>
    <t>23*2*1,5*0,5</t>
  </si>
  <si>
    <t>10*3,8*2,5*0,5</t>
  </si>
  <si>
    <t>10*1*1*05</t>
  </si>
  <si>
    <t>Součet</t>
  </si>
  <si>
    <t>132212131</t>
  </si>
  <si>
    <t>Hloubení nezapažených rýh šířky do 800 mm ručně s urovnáním dna do předepsaného profilu a spádu v hornině třídy těžitelnosti I skupiny 3 soudržných</t>
  </si>
  <si>
    <t>1019832586</t>
  </si>
  <si>
    <t>https://podminky.urs.cz/item/CS_URS_2024_02/132212131</t>
  </si>
  <si>
    <t>"dočištění a drobné odkopávky" 2</t>
  </si>
  <si>
    <t>7</t>
  </si>
  <si>
    <t>132251102</t>
  </si>
  <si>
    <t>Hloubení nezapažených rýh šířky do 800 mm strojně s urovnáním dna do předepsaného profilu a spádu v hornině třídy těžitelnosti I skupiny 3 přes 20 do 50 m3</t>
  </si>
  <si>
    <t>890586268</t>
  </si>
  <si>
    <t>https://podminky.urs.cz/item/CS_URS_2024_02/132251102</t>
  </si>
  <si>
    <t>0,7*(4,478-3,928)*(4,36)</t>
  </si>
  <si>
    <t>0,7*(5,378-4,928)*5</t>
  </si>
  <si>
    <t>0,9*0,5*(4,7+0,5)</t>
  </si>
  <si>
    <t>0,7*(4,548-3,928)*(11,99+2,071)</t>
  </si>
  <si>
    <t>"výškové skoky"</t>
  </si>
  <si>
    <t>1*0,7*4*0,7</t>
  </si>
  <si>
    <t>"opěrné stěny"</t>
  </si>
  <si>
    <t>2,1*(18,1+1,68+0,3)*0,3</t>
  </si>
  <si>
    <t>2,289*1,6*(6,128-5,828)</t>
  </si>
  <si>
    <t>3*1,6*(4,525-4,225)</t>
  </si>
  <si>
    <t>(1,448+2,232+1,3+0,25)*(4,545-4,245)</t>
  </si>
  <si>
    <t>13</t>
  </si>
  <si>
    <t>Zemní práce -zásypy</t>
  </si>
  <si>
    <t>8</t>
  </si>
  <si>
    <t>174111101</t>
  </si>
  <si>
    <t>Zásyp sypaninou z jakékoliv horniny ručně s uložením výkopku ve vrstvách se zhutněním jam, šachet, rýh nebo kolem objektů v těchto vykopávkách</t>
  </si>
  <si>
    <t>1369272440</t>
  </si>
  <si>
    <t>https://podminky.urs.cz/item/CS_URS_2024_02/174111101</t>
  </si>
  <si>
    <t>10*1*1*0,5</t>
  </si>
  <si>
    <t>"dorovnání kolem objektu"20</t>
  </si>
  <si>
    <t>1792532642</t>
  </si>
  <si>
    <t>10</t>
  </si>
  <si>
    <t>1487451784</t>
  </si>
  <si>
    <t>15</t>
  </si>
  <si>
    <t>Zemní práce - odvoz zeminy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</si>
  <si>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</si>
  <si>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</si>
  <si>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1266369995</t>
  </si>
  <si>
    <t>https://podminky.urs.cz/item/CS_URS_2024_02/162751117</t>
  </si>
  <si>
    <t>"nakypření se neuvažuje</t>
  </si>
  <si>
    <t xml:space="preserve">"bilance výkopových prací </t>
  </si>
  <si>
    <t>"výkop"+(641+2+30,14)</t>
  </si>
  <si>
    <t>"zásyp"-141,5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</si>
  <si>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</si>
  <si>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</si>
  <si>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544292469</t>
  </si>
  <si>
    <t>https://podminky.urs.cz/item/CS_URS_2024_02/162751119</t>
  </si>
  <si>
    <t>531,64*5 'Přepočtené koeficientem množství</t>
  </si>
  <si>
    <t>997013873</t>
  </si>
  <si>
    <t>Poplatek za uložení stavebního odpadu na recyklační skládce (skládkovné) zeminy a kamení zatříděného do Katalogu odpadů pod kódem 17 05 04</t>
  </si>
  <si>
    <t>t</t>
  </si>
  <si>
    <t>1834493828</t>
  </si>
  <si>
    <t>https://podminky.urs.cz/item/CS_URS_2024_02/997013873</t>
  </si>
  <si>
    <t>531,64*1,8 'Přepočtené koeficientem množství</t>
  </si>
  <si>
    <t>Zakládání</t>
  </si>
  <si>
    <t>21.1</t>
  </si>
  <si>
    <t>Podkladní vrstvy</t>
  </si>
  <si>
    <t>14</t>
  </si>
  <si>
    <t>213141111</t>
  </si>
  <si>
    <t>Zřízení vrstvy z geotextilie filtrační, separační, odvodňovací, ochranné, výztužné nebo protierozní v rovině nebo ve sklonu do 1:5, šířky do 3 m</t>
  </si>
  <si>
    <t>-683909343</t>
  </si>
  <si>
    <t>https://podminky.urs.cz/item/CS_URS_2024_02/213141111</t>
  </si>
  <si>
    <t>Poznámka k položce:_x000d_
slouží jako separační vrstva štěrkového lože</t>
  </si>
  <si>
    <t>hydro1*1,2</t>
  </si>
  <si>
    <t>M</t>
  </si>
  <si>
    <t>69311068</t>
  </si>
  <si>
    <t>geotextilie netkaná separační, ochranná, filtrační, drenážní PP 300g/m2</t>
  </si>
  <si>
    <t>1228931371</t>
  </si>
  <si>
    <t>252,288*1,1845 'Přepočtené koeficientem množství</t>
  </si>
  <si>
    <t>16</t>
  </si>
  <si>
    <t>271532212</t>
  </si>
  <si>
    <t>Podsyp pod základové konstrukce se zhutněním a urovnáním povrchu z kameniva hrubého, frakce 16 - 32 mm</t>
  </si>
  <si>
    <t>177829606</t>
  </si>
  <si>
    <t>https://podminky.urs.cz/item/CS_URS_2024_02/271532212</t>
  </si>
  <si>
    <t>hydro1*1,2*0,15</t>
  </si>
  <si>
    <t>Základové pasy</t>
  </si>
  <si>
    <t>17</t>
  </si>
  <si>
    <t>274313811</t>
  </si>
  <si>
    <t>Základy z betonu prostého pasy betonu kamenem neprokládaného tř. C 25/30</t>
  </si>
  <si>
    <t>-1961600329</t>
  </si>
  <si>
    <t>https://podminky.urs.cz/item/CS_URS_2024_02/274313811</t>
  </si>
  <si>
    <t>2,1*(18,10+1,68+0,3)*0,3</t>
  </si>
  <si>
    <t>30,414*1,05 'Přepočtené koeficientem množství</t>
  </si>
  <si>
    <t>18</t>
  </si>
  <si>
    <t>274351121</t>
  </si>
  <si>
    <t>Bednění základů pasů rovné zřízení</t>
  </si>
  <si>
    <t>-675957492</t>
  </si>
  <si>
    <t>https://podminky.urs.cz/item/CS_URS_2024_02/274351121</t>
  </si>
  <si>
    <t>"výškové skoky"0,7*1*4</t>
  </si>
  <si>
    <t>"část pasů"15</t>
  </si>
  <si>
    <t>19</t>
  </si>
  <si>
    <t>274351122</t>
  </si>
  <si>
    <t>Bednění základů pasů rovné odstranění</t>
  </si>
  <si>
    <t>563611426</t>
  </si>
  <si>
    <t>https://podminky.urs.cz/item/CS_URS_2024_02/274351122</t>
  </si>
  <si>
    <t>20</t>
  </si>
  <si>
    <t>279113154</t>
  </si>
  <si>
    <t>Základové zdi z tvárnic ztraceného bednění včetně výplně z betonu bez zvláštních nároků na vliv prostředí třídy C 25/30, tloušťky zdiva přes 250 do 300 mm</t>
  </si>
  <si>
    <t>752502369</t>
  </si>
  <si>
    <t>https://podminky.urs.cz/item/CS_URS_2024_02/279113154</t>
  </si>
  <si>
    <t>1,75*(5+1)</t>
  </si>
  <si>
    <t>1,5*(10,859+1,68+0,3)</t>
  </si>
  <si>
    <t>3*(3,55-0,9)</t>
  </si>
  <si>
    <t>279113155</t>
  </si>
  <si>
    <t>Základové zdi z tvárnic ztraceného bednění včetně výplně z betonu bez zvláštních nároků na vliv prostředí třídy C 25/30, tloušťky zdiva přes 300 do 400 mm</t>
  </si>
  <si>
    <t>-1405405664</t>
  </si>
  <si>
    <t>https://podminky.urs.cz/item/CS_URS_2024_02/279113155</t>
  </si>
  <si>
    <t xml:space="preserve">"opěrná zeď </t>
  </si>
  <si>
    <t>1,8*(18,1+1,58+0,4)</t>
  </si>
  <si>
    <t>279113153</t>
  </si>
  <si>
    <t>Základové zdi z tvárnic ztraceného bednění včetně výplně z betonu bez zvláštních nároků na vliv prostředí třídy C 25/30, tloušťky zdiva přes 200 do 250 mm</t>
  </si>
  <si>
    <t>919204588</t>
  </si>
  <si>
    <t>https://podminky.urs.cz/item/CS_URS_2024_02/279113153</t>
  </si>
  <si>
    <t>"schodiště</t>
  </si>
  <si>
    <t>1,6*(1,448+2,232+0,3+1,3)</t>
  </si>
  <si>
    <t>279113152</t>
  </si>
  <si>
    <t>Základové zdi z tvárnic ztraceného bednění včetně výplně z betonu bez zvláštních nároků na vliv prostředí třídy C 25/30, tloušťky zdiva přes 150 do 200 mm</t>
  </si>
  <si>
    <t>1047614128</t>
  </si>
  <si>
    <t>https://podminky.urs.cz/item/CS_URS_2024_02/279113152</t>
  </si>
  <si>
    <t>"oěprná stěna"1,5*2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</si>
  <si>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</si>
  <si>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</si>
  <si>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594626764</t>
  </si>
  <si>
    <t>https://podminky.urs.cz/item/CS_URS_2024_02/279361821</t>
  </si>
  <si>
    <t>"rozpočtový předpoklad</t>
  </si>
  <si>
    <t>36,144*0,4*0,07</t>
  </si>
  <si>
    <t>37,7*0,3*0,07</t>
  </si>
  <si>
    <t>8,448*0,25*0,07</t>
  </si>
  <si>
    <t>3*0,07</t>
  </si>
  <si>
    <t>953961113</t>
  </si>
  <si>
    <t>Kotva chemická s vyvrtáním otvoru do betonu, železobetonu nebo tvrdého kamene tmel, velikost M 12, hloubka 110 mm</t>
  </si>
  <si>
    <t>kus</t>
  </si>
  <si>
    <t>1985037616</t>
  </si>
  <si>
    <t>https://podminky.urs.cz/item/CS_URS_2024_02/953961113</t>
  </si>
  <si>
    <t>Zakládové desky</t>
  </si>
  <si>
    <t>273321511</t>
  </si>
  <si>
    <t>Základy z betonu železového (bez výztuže) desky z betonu bez zvláštních nároků na prostředí tř. C 25/30</t>
  </si>
  <si>
    <t>-19337840</t>
  </si>
  <si>
    <t>https://podminky.urs.cz/item/CS_URS_2024_02/273321511</t>
  </si>
  <si>
    <t>hydro1*0,25</t>
  </si>
  <si>
    <t>27</t>
  </si>
  <si>
    <t>273351121</t>
  </si>
  <si>
    <t>Bednění základů desek zřízení</t>
  </si>
  <si>
    <t>888092526</t>
  </si>
  <si>
    <t>https://podminky.urs.cz/item/CS_URS_2024_02/273351121</t>
  </si>
  <si>
    <t>((0,3+3,971+0,3+17,029+0,3)+(0,3+4,46+2+2,54+0,3))*0,5*2</t>
  </si>
  <si>
    <t>28</t>
  </si>
  <si>
    <t>273351122</t>
  </si>
  <si>
    <t>Bednění základů desek odstranění</t>
  </si>
  <si>
    <t>2061085274</t>
  </si>
  <si>
    <t>https://podminky.urs.cz/item/CS_URS_2024_02/273351122</t>
  </si>
  <si>
    <t>29</t>
  </si>
  <si>
    <t>273361821</t>
  </si>
  <si>
    <t>Výztuž základů desek z betonářské oceli 10 505 (R) nebo BSt 500</t>
  </si>
  <si>
    <t>-283710802</t>
  </si>
  <si>
    <t>https://podminky.urs.cz/item/CS_URS_2024_02/273361821</t>
  </si>
  <si>
    <t>53,76*0,09</t>
  </si>
  <si>
    <t>Podkladní beton</t>
  </si>
  <si>
    <t>30</t>
  </si>
  <si>
    <t>631311126</t>
  </si>
  <si>
    <t>Mazanina z betonu prostého bez zvýšených nároků na prostředí tl. přes 80 do 120 mm tř. C 25/30</t>
  </si>
  <si>
    <t>-1144440230</t>
  </si>
  <si>
    <t>https://podminky.urs.cz/item/CS_URS_2024_02/631311126</t>
  </si>
  <si>
    <t>(0,3+0,3+3,971+0,3+17,029+0,3)*(0,3+0,3+4,46+2+2,54+0,3)*0,1</t>
  </si>
  <si>
    <t>31</t>
  </si>
  <si>
    <t>631319022</t>
  </si>
  <si>
    <t>Příplatek k cenám mazanin za úpravu povrchu mazaniny přehlazením s poprášením cementem pro konečnou úpravu, mazanina tl. přes 80 do 120 mm (20 kg/m3)</t>
  </si>
  <si>
    <t>-1153090551</t>
  </si>
  <si>
    <t>https://podminky.urs.cz/item/CS_URS_2024_02/631319022</t>
  </si>
  <si>
    <t>32</t>
  </si>
  <si>
    <t>631319173</t>
  </si>
  <si>
    <t>Příplatek k cenám mazanin za stržení povrchu spodní vrstvy mazaniny latí před vložením výztuže nebo pletiva pro tl. obou vrstev mazaniny přes 80 do 120 mm</t>
  </si>
  <si>
    <t>-567838530</t>
  </si>
  <si>
    <t>https://podminky.urs.cz/item/CS_URS_2024_02/631319173</t>
  </si>
  <si>
    <t>33</t>
  </si>
  <si>
    <t>631351101</t>
  </si>
  <si>
    <t>Bednění v podlahách rýh a hran zřízení</t>
  </si>
  <si>
    <t>-927941255</t>
  </si>
  <si>
    <t>https://podminky.urs.cz/item/CS_URS_2024_02/631351101</t>
  </si>
  <si>
    <t>((0,3+0,3+3,971+0,3+17,029+0,3)+(0,3+0,3+4,46+2+2,54+0,3))*0,2</t>
  </si>
  <si>
    <t>34</t>
  </si>
  <si>
    <t>631351102</t>
  </si>
  <si>
    <t>Bednění v podlahách rýh a hran odstranění</t>
  </si>
  <si>
    <t>2068491279</t>
  </si>
  <si>
    <t>https://podminky.urs.cz/item/CS_URS_2024_02/631351102</t>
  </si>
  <si>
    <t>35</t>
  </si>
  <si>
    <t>631362021.2</t>
  </si>
  <si>
    <t>Výztuž mazanin ze svařovaných sítí z drátů typu KARI</t>
  </si>
  <si>
    <t>84835242</t>
  </si>
  <si>
    <t>https://podminky.urs.cz/item/CS_URS_2024_02/631362021.2</t>
  </si>
  <si>
    <t xml:space="preserve">"15 % na přesahy </t>
  </si>
  <si>
    <t>((0,3+0,3+3,971+0,3+17,029+0,3)*(0,3+0,3+4,46+2+2,54+0,3))*(3,03/1000)*1,15*2</t>
  </si>
  <si>
    <t>Zakládání - ostatní</t>
  </si>
  <si>
    <t>36</t>
  </si>
  <si>
    <t>741410021</t>
  </si>
  <si>
    <t>Montáž uzemňovacího vedení s upevněním, propojením a připojením pomocí svorek v zemi s izolací spojů pásku průřezu do 120 mm2 v městské zástavbě</t>
  </si>
  <si>
    <t>m</t>
  </si>
  <si>
    <t>-547521876</t>
  </si>
  <si>
    <t>https://podminky.urs.cz/item/CS_URS_2024_02/741410021</t>
  </si>
  <si>
    <t>((0,3+0,3+3,971+0,3+17,029+0,3)+(0,3+0,3+4,46+2+2,54+0,3))*2</t>
  </si>
  <si>
    <t>4*2,5</t>
  </si>
  <si>
    <t>37</t>
  </si>
  <si>
    <t>35442062</t>
  </si>
  <si>
    <t>pás zemnící 30x4mm FeZn</t>
  </si>
  <si>
    <t>kg</t>
  </si>
  <si>
    <t>1642427690</t>
  </si>
  <si>
    <t>74,2*0,95 'Přepočtené koeficientem množství</t>
  </si>
  <si>
    <t>38</t>
  </si>
  <si>
    <t>prostup</t>
  </si>
  <si>
    <t>Provedení prostupu základovým pasasem/zdí do průřezu 0,04 m2</t>
  </si>
  <si>
    <t>ks</t>
  </si>
  <si>
    <t>vlastní</t>
  </si>
  <si>
    <t>-1076120236</t>
  </si>
  <si>
    <t>39</t>
  </si>
  <si>
    <t>prostup1</t>
  </si>
  <si>
    <t>Provedení prostupu základovým pasasem/zdí do průřezu 0,09 m2</t>
  </si>
  <si>
    <t>-1211461894</t>
  </si>
  <si>
    <t>Zakládání - drenáže</t>
  </si>
  <si>
    <t>40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</si>
  <si>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</si>
  <si>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</si>
  <si>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1532839616</t>
  </si>
  <si>
    <t>https://podminky.urs.cz/item/CS_URS_2024_02/175111101</t>
  </si>
  <si>
    <t>"obsyp trubky - vytvoření drenu cca 500*400</t>
  </si>
  <si>
    <t>drenáž*0,5*0,4</t>
  </si>
  <si>
    <t>41</t>
  </si>
  <si>
    <t>58343930</t>
  </si>
  <si>
    <t>kamenivo drcené hrubé frakce 16/32</t>
  </si>
  <si>
    <t>-1047012424</t>
  </si>
  <si>
    <t>15*1,6 'Přepočtené koeficientem množství</t>
  </si>
  <si>
    <t>42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</si>
  <si>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</si>
  <si>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</si>
  <si>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-1256609480</t>
  </si>
  <si>
    <t>https://podminky.urs.cz/item/CS_URS_2024_02/211971121</t>
  </si>
  <si>
    <t>drenáž*2</t>
  </si>
  <si>
    <t>43</t>
  </si>
  <si>
    <t>2117326793</t>
  </si>
  <si>
    <t>150*1,1845 'Přepočtené koeficientem množství</t>
  </si>
  <si>
    <t>44</t>
  </si>
  <si>
    <t>212312111</t>
  </si>
  <si>
    <t>Lože pro trativody z betonu prostého</t>
  </si>
  <si>
    <t>1616267649</t>
  </si>
  <si>
    <t>https://podminky.urs.cz/item/CS_URS_2024_02/212312111</t>
  </si>
  <si>
    <t>drenáž*0,15*0,6</t>
  </si>
  <si>
    <t>45</t>
  </si>
  <si>
    <t>212755214</t>
  </si>
  <si>
    <t>Trativody bez lože z drenážních trubek plastových flexibilních D 100 mm</t>
  </si>
  <si>
    <t>407470010</t>
  </si>
  <si>
    <t>https://podminky.urs.cz/item/CS_URS_2024_02/212755214</t>
  </si>
  <si>
    <t>46</t>
  </si>
  <si>
    <t>894812155</t>
  </si>
  <si>
    <t>Revizní a čistící šachta z polypropylenu PP pro hladké trouby DN 315 poklop plastový pachotěsný s madlem</t>
  </si>
  <si>
    <t>-1227930475</t>
  </si>
  <si>
    <t>https://podminky.urs.cz/item/CS_URS_2024_02/894812155</t>
  </si>
  <si>
    <t>47</t>
  </si>
  <si>
    <t>895270001</t>
  </si>
  <si>
    <t>Proplachovací a kontrolní šachta z PVC-U pro drenáže budov vnějšího průměru 315 mm pro napojení potrubí DN 200 s lapačem písku užitné výšky 350 mm</t>
  </si>
  <si>
    <t>-833258764</t>
  </si>
  <si>
    <t>https://podminky.urs.cz/item/CS_URS_2024_02/895270001</t>
  </si>
  <si>
    <t>895270021</t>
  </si>
  <si>
    <t>Proplachovací a kontrolní šachta z PVC-U pro drenáže budov vnějšího průměru 315 mm šachtové prodloužení světlé hloubky 800 mm</t>
  </si>
  <si>
    <t>475366937</t>
  </si>
  <si>
    <t>https://podminky.urs.cz/item/CS_URS_2024_02/895270021</t>
  </si>
  <si>
    <t>49</t>
  </si>
  <si>
    <t>895270031</t>
  </si>
  <si>
    <t>Proplachovací a kontrolní šachta z PVC-U pro drenáže budov vnějšího průměru 315 mm redukce DN 200/100-150</t>
  </si>
  <si>
    <t>-121047847</t>
  </si>
  <si>
    <t>https://podminky.urs.cz/item/CS_URS_2024_02/895270031</t>
  </si>
  <si>
    <t>50</t>
  </si>
  <si>
    <t>895270067</t>
  </si>
  <si>
    <t>Proplachovací a kontrolní šachta z PVC-U pro drenáže budov vnějšího průměru 315 mm Příplatek k ceně -0021 za uříznutí šachtového prodloužení</t>
  </si>
  <si>
    <t>-1567256439</t>
  </si>
  <si>
    <t>https://podminky.urs.cz/item/CS_URS_2024_02/895270067</t>
  </si>
  <si>
    <t>Zakládání - radon</t>
  </si>
  <si>
    <t>-1378346471</t>
  </si>
  <si>
    <t>radon*0,15*0,15</t>
  </si>
  <si>
    <t>58343920</t>
  </si>
  <si>
    <t>kamenivo drcené hrubé frakce 16/22</t>
  </si>
  <si>
    <t>2076066220</t>
  </si>
  <si>
    <t>1,449*1,6 'Přepočtené koeficientem množství</t>
  </si>
  <si>
    <t>218111112</t>
  </si>
  <si>
    <t>Odvětrání radonu vodorovné kladené do štěrkového podsypu drenážní z plastových perforovaných trubek, vnitřní průměr přes 60 do 80 mm</t>
  </si>
  <si>
    <t>1023817437</t>
  </si>
  <si>
    <t>https://podminky.urs.cz/item/CS_URS_2024_02/218111112</t>
  </si>
  <si>
    <t>7,1*6</t>
  </si>
  <si>
    <t>218111113</t>
  </si>
  <si>
    <t>Odvětrání radonu vodorovné kladené do štěrkového podsypu drenážní z plastových perforovaných trubek, vnitřní průměr přes 80 do 100 mm</t>
  </si>
  <si>
    <t>715039810</t>
  </si>
  <si>
    <t>https://podminky.urs.cz/item/CS_URS_2024_02/218111113</t>
  </si>
  <si>
    <t>radon-42,6</t>
  </si>
  <si>
    <t>55</t>
  </si>
  <si>
    <t>218121111</t>
  </si>
  <si>
    <t>Odvětrání radonu svislé z plastových trubek, vnitřní průměr přes 80 do 110 mm</t>
  </si>
  <si>
    <t>1177972120</t>
  </si>
  <si>
    <t>https://podminky.urs.cz/item/CS_URS_2024_02/218121111</t>
  </si>
  <si>
    <t>Svislé a kompletní konstrukce</t>
  </si>
  <si>
    <t>311235151</t>
  </si>
  <si>
    <t>Zdivo jednovrstvé z cihel děrovaných broušených na celoplošnou tenkovrstvou maltu, pevnost cihel do P10, tl. zdiva 300 mm</t>
  </si>
  <si>
    <t>-472223362</t>
  </si>
  <si>
    <t>https://podminky.urs.cz/item/CS_URS_2024_02/311235151</t>
  </si>
  <si>
    <t>"1 NP</t>
  </si>
  <si>
    <t>(0,15+2,83+0,27)*((23-0,2*2)+9)*2</t>
  </si>
  <si>
    <t>-okno1</t>
  </si>
  <si>
    <t>"odpočet prostoru v podlaze vnější otvorů"-0,15*(2+2+3,58)</t>
  </si>
  <si>
    <t>"odpočet překladů"-0,25*(2,25+2,5*2+1,5+2,25*3+1,5+1,5+2,75)</t>
  </si>
  <si>
    <t>Mezisoučet</t>
  </si>
  <si>
    <t>"2 NP</t>
  </si>
  <si>
    <t>0,5*((23-0,2*2)+9)*2</t>
  </si>
  <si>
    <t>"vikýře"0,25*(0,25+2,5+0,25+0,25+1,25+1,2+21,5+2+0,5+0,3+0,583+2+0,25)</t>
  </si>
  <si>
    <t>1,5*(2,5+1,25+1,2+2+1,5+2+0,6+0,3+0,583+2)</t>
  </si>
  <si>
    <t>-okno2</t>
  </si>
  <si>
    <t>"štíty"(9/2)*(4,03)*2</t>
  </si>
  <si>
    <t>"odpočet překladů"-0,25*(2,25+2)</t>
  </si>
  <si>
    <t>57</t>
  </si>
  <si>
    <t>311236141</t>
  </si>
  <si>
    <t>Zdivo jednovrstvé zvukově izolační z cihel děrovaných spojených na pero a drážku na maltu cementovou M10, pevnost cihel do P15, tl. zdiva 300 mm</t>
  </si>
  <si>
    <t>1017378771</t>
  </si>
  <si>
    <t>https://podminky.urs.cz/item/CS_URS_2024_02/311236141</t>
  </si>
  <si>
    <t>"1 PP"</t>
  </si>
  <si>
    <t>(0,25+2,65+0,27-0,17)*(0,14+2,975+0,14+3,083+0,115+1,797+0,3+3+0,115+5,195+0,14+1+4+2*(1,5+2+1,2)-1,5)</t>
  </si>
  <si>
    <t>-dveře01</t>
  </si>
  <si>
    <t>"odpočet překladů"-0,238*(1,25+1,5)</t>
  </si>
  <si>
    <t>(0,15+2,83+0,27)*(9,45+0,3+1,25+2,25+1,2+2,25+1,2+4+2,5+0,3+3,16+0,14+3,5+0,14+2,51)</t>
  </si>
  <si>
    <t>-dveře11</t>
  </si>
  <si>
    <t>"odpočet překladů"-0,238*(1,25*4)</t>
  </si>
  <si>
    <t>(0,15+2,6-0,25)*(1,25+2,25+1,2+2,25+1,25+4*2+6,442+0,115+3,63)</t>
  </si>
  <si>
    <t>-dveře21</t>
  </si>
  <si>
    <t>"odpočet překladů"-0,238*(1,25*3)</t>
  </si>
  <si>
    <t>"odpočet šikmin"-2,55*3</t>
  </si>
  <si>
    <t>311238937</t>
  </si>
  <si>
    <t>Založení zdiva z broušených cihel na zakládací maltu, tlouštky zdiva přes 250 do 300 mm</t>
  </si>
  <si>
    <t>-1632940227</t>
  </si>
  <si>
    <t>https://podminky.urs.cz/item/CS_URS_2024_02/311238937</t>
  </si>
  <si>
    <t>"300 mm vnější"</t>
  </si>
  <si>
    <t>((23-0,2*2)+9)*2</t>
  </si>
  <si>
    <t>"300 mm vnitřní"</t>
  </si>
  <si>
    <t>(0,14+2,975+0,14+3,083+0,115+1,797+0,3+3+0,115+5,195+0,14+1+4+2*(1,5+2+1,2)-1,5)</t>
  </si>
  <si>
    <t>(9,45+0,3+1,25+2,25+1,2+2,25+1,2+4+2,5+0,3+3,16+0,14+3,5+0,14+2,51)</t>
  </si>
  <si>
    <t>(1,25+2,25+1,2+2,25+1,25+4*2+6,442+0,115+3,63)</t>
  </si>
  <si>
    <t>311</t>
  </si>
  <si>
    <t>ŽB stěny</t>
  </si>
  <si>
    <t>311113144</t>
  </si>
  <si>
    <t>Nadzákladové zdi z betonových tvárnic ztraceného bednění hladkých, včetně výplně z betonu třídy C 20/25, tloušťky zdiva přes 250 do 300 mm</t>
  </si>
  <si>
    <t>-416848422</t>
  </si>
  <si>
    <t>https://podminky.urs.cz/item/CS_URS_2024_02/311113144</t>
  </si>
  <si>
    <t>"1PP"</t>
  </si>
  <si>
    <t>"vnější zeď"(3,57-0,6)*(9*2+(23-0,2*2))</t>
  </si>
  <si>
    <t>"odpočet otvorů"-okno0</t>
  </si>
  <si>
    <t>60</t>
  </si>
  <si>
    <t>311361821</t>
  </si>
  <si>
    <t>Výztuž nadzákladových zdí nosných svislých nebo odkloněných od svislice, rovných nebo oblých z betonářské oceli 10 505 (R) nebo BSt 500</t>
  </si>
  <si>
    <t>938133136</t>
  </si>
  <si>
    <t>https://podminky.urs.cz/item/CS_URS_2024_02/311361821</t>
  </si>
  <si>
    <t>"odhad 120 kg/m3"100*0,3*0,12</t>
  </si>
  <si>
    <t>32-1</t>
  </si>
  <si>
    <t>Překlady systémové</t>
  </si>
  <si>
    <t>61</t>
  </si>
  <si>
    <t>317168052</t>
  </si>
  <si>
    <t>Překlady keramické vysoké osazené do maltového lože, šířky překladu 70 mm výšky 238 mm, délky 1250 mm</t>
  </si>
  <si>
    <t>-271378536</t>
  </si>
  <si>
    <t>https://podminky.urs.cz/item/CS_URS_2024_02/317168052</t>
  </si>
  <si>
    <t>"04"2+2*3</t>
  </si>
  <si>
    <t>"08"4*3+4*3+4*4</t>
  </si>
  <si>
    <t>62</t>
  </si>
  <si>
    <t>317168053</t>
  </si>
  <si>
    <t>Překlady keramické vysoké osazené do maltového lože, šířky překladu 70 mm výšky 238 mm, délky 1500 mm</t>
  </si>
  <si>
    <t>-835377108</t>
  </si>
  <si>
    <t>https://podminky.urs.cz/item/CS_URS_2024_02/317168053</t>
  </si>
  <si>
    <t>"05"4*1</t>
  </si>
  <si>
    <t>"15"3*2+3*3</t>
  </si>
  <si>
    <t>63</t>
  </si>
  <si>
    <t>317168056</t>
  </si>
  <si>
    <t>Překlady keramické vysoké osazené do maltového lože, šířky překladu 70 mm výšky 238 mm, délky 2250 mm</t>
  </si>
  <si>
    <t>1339181216</t>
  </si>
  <si>
    <t>https://podminky.urs.cz/item/CS_URS_2024_02/317168056</t>
  </si>
  <si>
    <t>"03"2</t>
  </si>
  <si>
    <t>"13"4</t>
  </si>
  <si>
    <t>64</t>
  </si>
  <si>
    <t>317168057</t>
  </si>
  <si>
    <t>Překlady keramické vysoké osazené do maltového lože, šířky překladu 70 mm výšky 238 mm, délky 2500 mm</t>
  </si>
  <si>
    <t>654726092</t>
  </si>
  <si>
    <t>https://podminky.urs.cz/item/CS_URS_2024_02/317168057</t>
  </si>
  <si>
    <t>"01"3</t>
  </si>
  <si>
    <t>"16"3+3</t>
  </si>
  <si>
    <t>65</t>
  </si>
  <si>
    <t>317168059</t>
  </si>
  <si>
    <t>Překlady keramické vysoké osazené do maltového lože, šířky překladu 70 mm výšky 238 mm, délky 3000 mm</t>
  </si>
  <si>
    <t>1357699613</t>
  </si>
  <si>
    <t>https://podminky.urs.cz/item/CS_URS_2024_02/317168059</t>
  </si>
  <si>
    <t>"17"3</t>
  </si>
  <si>
    <t>66</t>
  </si>
  <si>
    <t>317998132</t>
  </si>
  <si>
    <t>Izolace tepelná mezi překlady z extrudovaného polystyrenu výšky 24 cm, tloušťky přes 50 do 70 mm</t>
  </si>
  <si>
    <t>-1792446922</t>
  </si>
  <si>
    <t>https://podminky.urs.cz/item/CS_URS_2024_02/317998132</t>
  </si>
  <si>
    <t>2,5*2+1,5*3+2,25*3+2,75+2,25+2,25+1,75</t>
  </si>
  <si>
    <t>67</t>
  </si>
  <si>
    <t>317941121</t>
  </si>
  <si>
    <t>Osazování ocelových válcovaných nosníků na zdivu I nebo IE nebo U nebo UE nebo L do č. 12 nebo výšky do 120 mm</t>
  </si>
  <si>
    <t>-1701386855</t>
  </si>
  <si>
    <t>https://podminky.urs.cz/item/CS_URS_2024_02/317941121</t>
  </si>
  <si>
    <t>"14"(10,6/1000)*2,05</t>
  </si>
  <si>
    <t>68</t>
  </si>
  <si>
    <t>13010816</t>
  </si>
  <si>
    <t>ocel profilová jakost S235JR (11 375) průřez U (UPN) 100</t>
  </si>
  <si>
    <t>663991928</t>
  </si>
  <si>
    <t>69</t>
  </si>
  <si>
    <t>346244381</t>
  </si>
  <si>
    <t>Plentování ocelových válcovaných nosníků jednostranné cihlami na maltu, výška stojiny do 200 mm</t>
  </si>
  <si>
    <t>-1287290809</t>
  </si>
  <si>
    <t>https://podminky.urs.cz/item/CS_URS_2024_02/346244381</t>
  </si>
  <si>
    <t>2,05*2</t>
  </si>
  <si>
    <t>Příčky</t>
  </si>
  <si>
    <t>70</t>
  </si>
  <si>
    <t>317168011</t>
  </si>
  <si>
    <t>Překlady keramické ploché osazené do maltového lože, výšky překladu 71 mm šířky 115 mm, délky 1000 mm</t>
  </si>
  <si>
    <t>-1842842705</t>
  </si>
  <si>
    <t>https://podminky.urs.cz/item/CS_URS_2024_02/317168011</t>
  </si>
  <si>
    <t>"12"1</t>
  </si>
  <si>
    <t>71</t>
  </si>
  <si>
    <t>317168012</t>
  </si>
  <si>
    <t>Překlady keramické ploché osazené do maltového lože, výšky překladu 71 mm šířky 115 mm, délky 1250 mm</t>
  </si>
  <si>
    <t>1837496532</t>
  </si>
  <si>
    <t>https://podminky.urs.cz/item/CS_URS_2024_02/317168012</t>
  </si>
  <si>
    <t>"10"3+8+7</t>
  </si>
  <si>
    <t>72</t>
  </si>
  <si>
    <t>317168013</t>
  </si>
  <si>
    <t>Překlady keramické ploché osazené do maltového lože, výšky překladu 71 mm šířky 115 mm, délky 1500 mm</t>
  </si>
  <si>
    <t>1509283438</t>
  </si>
  <si>
    <t>https://podminky.urs.cz/item/CS_URS_2024_02/317168013</t>
  </si>
  <si>
    <t>"06"2+1</t>
  </si>
  <si>
    <t>73</t>
  </si>
  <si>
    <t>317168018</t>
  </si>
  <si>
    <t>Překlady keramické ploché osazené do maltového lože, výšky překladu 71 mm šířky 115 mm, délky 2750 mm</t>
  </si>
  <si>
    <t>532349947</t>
  </si>
  <si>
    <t>https://podminky.urs.cz/item/CS_URS_2024_02/317168018</t>
  </si>
  <si>
    <t>"07"2</t>
  </si>
  <si>
    <t>74</t>
  </si>
  <si>
    <t>317168016</t>
  </si>
  <si>
    <t>Překlady keramické ploché osazené do maltového lože, výšky překladu 71 mm šířky 115 mm, délky 2250 mm</t>
  </si>
  <si>
    <t>-1724995853</t>
  </si>
  <si>
    <t>https://podminky.urs.cz/item/CS_URS_2024_02/317168016</t>
  </si>
  <si>
    <t>"02"1+1</t>
  </si>
  <si>
    <t>317168015</t>
  </si>
  <si>
    <t>Překlady keramické ploché osazené do maltového lože, výšky překladu 71 mm šířky 115 mm, délky 2000 mm</t>
  </si>
  <si>
    <t>585549762</t>
  </si>
  <si>
    <t>https://podminky.urs.cz/item/CS_URS_2024_02/317168015</t>
  </si>
  <si>
    <t>"11"1+1</t>
  </si>
  <si>
    <t>76</t>
  </si>
  <si>
    <t>317168017</t>
  </si>
  <si>
    <t>Překlady keramické ploché osazené do maltového lože, výšky překladu 71 mm šířky 115 mm, délky 2500 mm</t>
  </si>
  <si>
    <t>-1578525551</t>
  </si>
  <si>
    <t>https://podminky.urs.cz/item/CS_URS_2024_02/317168017</t>
  </si>
  <si>
    <t>"09"1</t>
  </si>
  <si>
    <t>77</t>
  </si>
  <si>
    <t>342244201</t>
  </si>
  <si>
    <t>Příčky jednoduché z cihel děrovaných broušených, na tenkovrstvou maltu, pevnost cihel do P15, tl. příčky 80 mm</t>
  </si>
  <si>
    <t>166561671</t>
  </si>
  <si>
    <t>https://podminky.urs.cz/item/CS_URS_2024_02/342244201</t>
  </si>
  <si>
    <t>(0,25+2,65+0,27)*(1,797+0,45+0,58+0,23+0,53+0,23+0,265+0,758)</t>
  </si>
  <si>
    <t>"1 NP"</t>
  </si>
  <si>
    <t>(0,15+2,83+0,27)*(1,332+1+0,185+1+1,345+0,48+0,23+2,07)</t>
  </si>
  <si>
    <t>"2 NP"</t>
  </si>
  <si>
    <t>(0,15+2,485+0,15)*(0,48+0,23+0,58+0,08+0,47+0,23*2+1,4+0,28)</t>
  </si>
  <si>
    <t>78</t>
  </si>
  <si>
    <t>342244211</t>
  </si>
  <si>
    <t>Příčky jednoduché z cihel děrovaných broušených, na tenkovrstvou maltu, pevnost cihel do P15, tl. příčky 115 mm</t>
  </si>
  <si>
    <t>-1324469514</t>
  </si>
  <si>
    <t>https://podminky.urs.cz/item/CS_URS_2024_02/342244211</t>
  </si>
  <si>
    <t>(0,25+2,65+0,27)*(1,8+0,115+2,75+2,875*2+4,735+0,65+3+0,115*4+1,497*4+3*4+4+4)</t>
  </si>
  <si>
    <t>-dveře03</t>
  </si>
  <si>
    <t>"odpočet pouzdra"-0,6*2,1</t>
  </si>
  <si>
    <t>(0,15+2,83+0,27)*(9,45+2,265*4+1,355+3,45+0,2+4,42+4,85+2,185*2+2,5+1,345+1,835-2-1,75)</t>
  </si>
  <si>
    <t>-dveře13</t>
  </si>
  <si>
    <t>(0,15+2,485+0,15)*(3,235*2+3,164+0,4*2+1,75+0,6+1,785+0,4*2+3,835+3,145*2+1,6+0,14+2,02+1,485+3,408+2,4)</t>
  </si>
  <si>
    <t>-dveře22</t>
  </si>
  <si>
    <t>"odpočet pouzdra"-0,8*2,1</t>
  </si>
  <si>
    <t>"odpočet šikmin"-2,5*5</t>
  </si>
  <si>
    <t>"předstěny u pozednice"1,3*(3,6+3,85+1,785+1,785+3,835+3+0,85+0,3+2,25+0,3+1,65+0,3+0,3+3,017)</t>
  </si>
  <si>
    <t>79</t>
  </si>
  <si>
    <t>342244221</t>
  </si>
  <si>
    <t>Příčky jednoduché z cihel děrovaných broušených, na tenkovrstvou maltu, pevnost cihel do P15, tl. příčky 140 mm</t>
  </si>
  <si>
    <t>-2029307284</t>
  </si>
  <si>
    <t>https://podminky.urs.cz/item/CS_URS_2024_02/342244221</t>
  </si>
  <si>
    <t>(0,25+2,65+0,27)*(4*2+4+1)</t>
  </si>
  <si>
    <t>-dveře02</t>
  </si>
  <si>
    <t>(0,15+2,83+0,27)*(4+4+4)</t>
  </si>
  <si>
    <t>-dveře12</t>
  </si>
  <si>
    <t>80</t>
  </si>
  <si>
    <t>342291111</t>
  </si>
  <si>
    <t>Ukotvení příček polyuretanovou pěnou, tl. příčky do 100 mm</t>
  </si>
  <si>
    <t>-438384151</t>
  </si>
  <si>
    <t>https://podminky.urs.cz/item/CS_URS_2024_02/342291111</t>
  </si>
  <si>
    <t>(1,797+0,45+0,58+0,23+0,53+0,23)</t>
  </si>
  <si>
    <t>(1,332+1+0,185+1+1,345+0,48+0,23+2,07)</t>
  </si>
  <si>
    <t>(0,48+0,23+0,58+0,08+0,47+0,23*2+1,4+0,28)</t>
  </si>
  <si>
    <t>81</t>
  </si>
  <si>
    <t>342291112</t>
  </si>
  <si>
    <t>Ukotvení příček polyuretanovou pěnou, tl. příčky přes 100 mm</t>
  </si>
  <si>
    <t>-22487043</t>
  </si>
  <si>
    <t>https://podminky.urs.cz/item/CS_URS_2024_02/342291112</t>
  </si>
  <si>
    <t>"tl. 115</t>
  </si>
  <si>
    <t>(1,8+0,115+2,75+2,875*2+4,735+0,65+3+0,115*4+1,497*4+3*4+4+4)</t>
  </si>
  <si>
    <t>(9,45+2,265*4+1,355+3,45+0,2+4,42+4,85+2,185*2+2,5+0,5+1,345+1,835)</t>
  </si>
  <si>
    <t>(3,235*2+3,164+0,4*2+1,75+0,6+1,785+0,4*2+3,835+3,145*2+1,6+0,14+2,02+1,485+3,408+2,4)</t>
  </si>
  <si>
    <t>" tl 140</t>
  </si>
  <si>
    <t>(4*2+4+1)</t>
  </si>
  <si>
    <t>(4+4+4)</t>
  </si>
  <si>
    <t>82</t>
  </si>
  <si>
    <t>342291121</t>
  </si>
  <si>
    <t>Ukotvení příček plochými kotvami, do konstrukce cihelné</t>
  </si>
  <si>
    <t>1081347731</t>
  </si>
  <si>
    <t>https://podminky.urs.cz/item/CS_URS_2024_02/342291121</t>
  </si>
  <si>
    <t>(0,25+2,65+0,27)*22</t>
  </si>
  <si>
    <t>(0,15+2,83+0,27)*30</t>
  </si>
  <si>
    <t>(0,15+2,48+0,15)*(6)</t>
  </si>
  <si>
    <t>(0,15+1,3)*12</t>
  </si>
  <si>
    <t>83</t>
  </si>
  <si>
    <t>346272256</t>
  </si>
  <si>
    <t>Přizdívky z pórobetonových tvárnic objemová hmotnost do 500 kg/m3, na tenké maltové lože, tloušťka přizdívky 150 mm</t>
  </si>
  <si>
    <t>1113013308</t>
  </si>
  <si>
    <t>https://podminky.urs.cz/item/CS_URS_2024_02/346272256</t>
  </si>
  <si>
    <t>"018"1,25*1</t>
  </si>
  <si>
    <t>"203"1,785*1,25</t>
  </si>
  <si>
    <t>"211"1,785*1,25</t>
  </si>
  <si>
    <t>"207"1,8*1,25</t>
  </si>
  <si>
    <t>Vodorovné konstrukce</t>
  </si>
  <si>
    <t>84</t>
  </si>
  <si>
    <t>953331112R</t>
  </si>
  <si>
    <t>Separační vrstva z lepenky pískované kladené volně</t>
  </si>
  <si>
    <t>-1343286789</t>
  </si>
  <si>
    <t>0,3*2*((23,0-0,2*2+9)*2)</t>
  </si>
  <si>
    <t>40-11</t>
  </si>
  <si>
    <t>Věnce 2 NP</t>
  </si>
  <si>
    <t>85</t>
  </si>
  <si>
    <t>417321515</t>
  </si>
  <si>
    <t>Ztužující pásy a věnce z betonu železového (bez výztuže) tř. C 25/30</t>
  </si>
  <si>
    <t>-713972814</t>
  </si>
  <si>
    <t>https://podminky.urs.cz/item/CS_URS_2024_02/417321515</t>
  </si>
  <si>
    <t>(0,25*0,3)*((23,0-0,2*2+9*1,3)*2)</t>
  </si>
  <si>
    <t>0,25*0,3*(4+5,245+1+3,955+4+0,3*2)</t>
  </si>
  <si>
    <t xml:space="preserve">"u vikýře </t>
  </si>
  <si>
    <t>0,25*0,3*((1,5+0,25+2,5+0,25+1,5)+(1,5+0,25+1,25+1,2+21,5+2,2+0,6+0,3+0,583+2+0,25+1,5))</t>
  </si>
  <si>
    <t>86</t>
  </si>
  <si>
    <t>417351115</t>
  </si>
  <si>
    <t>Bednění bočnic ztužujících pásů a věnců včetně vzpěr zřízení</t>
  </si>
  <si>
    <t>-1379098236</t>
  </si>
  <si>
    <t>https://podminky.urs.cz/item/CS_URS_2024_02/417351115</t>
  </si>
  <si>
    <t>0,5*2*((23,0-0,2*2+9*1,3)*2)</t>
  </si>
  <si>
    <t>0,5*2*(4+5,245+1+3,955+4+0,3*2)</t>
  </si>
  <si>
    <t>0,5*2*((1,5+0,25+2,5+0,25+1,5)+(1,5+0,25+1,25+1,2+21,5+2,2+0,6+0,3+0,583+2+0,25+1,5))</t>
  </si>
  <si>
    <t>"v místě sloupků"1,5*5*0,5*2</t>
  </si>
  <si>
    <t>Souče</t>
  </si>
  <si>
    <t>87</t>
  </si>
  <si>
    <t>417351116</t>
  </si>
  <si>
    <t>Bednění bočnic ztužujících pásů a věnců včetně vzpěr odstranění</t>
  </si>
  <si>
    <t>1460997803</t>
  </si>
  <si>
    <t>https://podminky.urs.cz/item/CS_URS_2024_02/417351116</t>
  </si>
  <si>
    <t>88</t>
  </si>
  <si>
    <t>417361821</t>
  </si>
  <si>
    <t>Výztuž ztužujících pásů a věnců z betonářské oceli 10 505 (R) nebo BSt 500</t>
  </si>
  <si>
    <t>1633408113</t>
  </si>
  <si>
    <t>https://podminky.urs.cz/item/CS_URS_2024_02/417361821</t>
  </si>
  <si>
    <t>9,49*0,1</t>
  </si>
  <si>
    <t>0,949*1,1 'Přepočtené koeficientem množství</t>
  </si>
  <si>
    <t>89</t>
  </si>
  <si>
    <t>413352111</t>
  </si>
  <si>
    <t>Podpěrná konstrukce nosníků a průvlaků výšky podepření do 4 m výšky nosníku (po spodní hranu stropní desky) do 100 cm zřízení</t>
  </si>
  <si>
    <t>687672642</t>
  </si>
  <si>
    <t>https://podminky.urs.cz/item/CS_URS_2024_02/413352111</t>
  </si>
  <si>
    <t>"překlady v oknech 2 NP</t>
  </si>
  <si>
    <t>0,3*(2,5+1,25+2+2+2)</t>
  </si>
  <si>
    <t>90</t>
  </si>
  <si>
    <t>413352112</t>
  </si>
  <si>
    <t>Podpěrná konstrukce nosníků a průvlaků výšky podepření do 4 m výšky nosníku (po spodní hranu stropní desky) do 100 cm odstranění</t>
  </si>
  <si>
    <t>1247825185</t>
  </si>
  <si>
    <t>https://podminky.urs.cz/item/CS_URS_2024_02/413352112</t>
  </si>
  <si>
    <t>41-2</t>
  </si>
  <si>
    <t>Monolitické stropy</t>
  </si>
  <si>
    <t>91</t>
  </si>
  <si>
    <t>411321414</t>
  </si>
  <si>
    <t>Stropy z betonu železového (bez výztuže) stropů deskových, plochých střech, desek balkonových, desek hřibových stropů včetně hlavic hřibových sloupů tř. C 25/30</t>
  </si>
  <si>
    <t>-1511003291</t>
  </si>
  <si>
    <t>https://podminky.urs.cz/item/CS_URS_2024_02/411321414</t>
  </si>
  <si>
    <t xml:space="preserve">"nad 1 PP  + lem "</t>
  </si>
  <si>
    <t>0,3*0,15*(23-0,5*2+9)*2</t>
  </si>
  <si>
    <t>(23-0,5)*9*0,25</t>
  </si>
  <si>
    <t>"nad 1 NP"</t>
  </si>
  <si>
    <t>"rozšíření u schodiště viz řez DD"0,3*0,2*3</t>
  </si>
  <si>
    <t>"odpočet schodiště"</t>
  </si>
  <si>
    <t>-0,25*((2,25+1,25)*2,5)*2</t>
  </si>
  <si>
    <t>"markýzy nad vchod"</t>
  </si>
  <si>
    <t>11,3*0,5*0,16</t>
  </si>
  <si>
    <t>4*0,5*0,16</t>
  </si>
  <si>
    <t>92</t>
  </si>
  <si>
    <t>411361821.1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</si>
  <si>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</si>
  <si>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1877965056</t>
  </si>
  <si>
    <t>https://podminky.urs.cz/item/CS_URS_2024_02/411361821.1</t>
  </si>
  <si>
    <t>101,125*0,15</t>
  </si>
  <si>
    <t>93</t>
  </si>
  <si>
    <t>411351011</t>
  </si>
  <si>
    <t>Bednění stropních konstrukcí - bez podpěrné konstrukce desek tloušťky stropní desky přes 5 do 25 cm zřízení</t>
  </si>
  <si>
    <t>321877920</t>
  </si>
  <si>
    <t>https://podminky.urs.cz/item/CS_URS_2024_02/411351011</t>
  </si>
  <si>
    <t>(0,5+0,8)*(23-0,5*2+9)*2</t>
  </si>
  <si>
    <t>((1,5+2+1,2)*(4,6+0,115+4,735+5,1+0,115+7,035)+4*(4+0,14*2+2,975+3,083+0,115+1,797+3+0,115+5,195+0,14+1))</t>
  </si>
  <si>
    <t>0,6*(23-0,5*2+9)*2</t>
  </si>
  <si>
    <t>((1,25+3,45)*(9,45+5,1+2,07+0,115*2+4,85)+4*(4,66+4,65+0,14+5,96+0,14+3,5+0,14+2,51))</t>
  </si>
  <si>
    <t>-((2,25+1,25)*2,5)*2</t>
  </si>
  <si>
    <t>0,5*(1,2+2,25+2,5)*2*2</t>
  </si>
  <si>
    <t>11,3*0,5</t>
  </si>
  <si>
    <t>0,2*(11,3+0,5*2)</t>
  </si>
  <si>
    <t>4,0*0,5</t>
  </si>
  <si>
    <t>0,2*(4,0+0,5*2)</t>
  </si>
  <si>
    <t>94</t>
  </si>
  <si>
    <t>411351012</t>
  </si>
  <si>
    <t>Bednění stropních konstrukcí - bez podpěrné konstrukce desek tloušťky stropní desky přes 5 do 25 cm odstranění</t>
  </si>
  <si>
    <t>684757093</t>
  </si>
  <si>
    <t>https://podminky.urs.cz/item/CS_URS_2024_02/411351012</t>
  </si>
  <si>
    <t>95</t>
  </si>
  <si>
    <t>411354313</t>
  </si>
  <si>
    <t>Podpěrná konstrukce stropů - desek, kleneb a skořepin výška podepření do 4 m tloušťka stropu přes 15 do 25 cm zřízení</t>
  </si>
  <si>
    <t>1866638018</t>
  </si>
  <si>
    <t>https://podminky.urs.cz/item/CS_URS_2024_02/411354313</t>
  </si>
  <si>
    <t>4,7*0,5</t>
  </si>
  <si>
    <t>96</t>
  </si>
  <si>
    <t>411354314</t>
  </si>
  <si>
    <t>Podpěrná konstrukce stropů - desek, kleneb a skořepin výška podepření do 4 m tloušťka stropu přes 15 do 25 cm odstranění</t>
  </si>
  <si>
    <t>1146075922</t>
  </si>
  <si>
    <t>https://podminky.urs.cz/item/CS_URS_2024_02/411354314</t>
  </si>
  <si>
    <t>97</t>
  </si>
  <si>
    <t>953511111</t>
  </si>
  <si>
    <t>Nosný tepelně-izolační prvek pro přerušení tepelných mostů pro betonové balkónové desky tloušťky 160, 180 nebo 200 mm, délka 1 m volně vyložené, se smykovou výztuží D8, počet prutů 4 x D8</t>
  </si>
  <si>
    <t>325088403</t>
  </si>
  <si>
    <t>https://podminky.urs.cz/item/CS_URS_2024_02/953511111</t>
  </si>
  <si>
    <t>5+12</t>
  </si>
  <si>
    <t>98</t>
  </si>
  <si>
    <t>prostup5</t>
  </si>
  <si>
    <t>Provedení prostupu stropní konstrukcí do průřezu 0,25m2</t>
  </si>
  <si>
    <t>-1791042660</t>
  </si>
  <si>
    <t>Nosníky</t>
  </si>
  <si>
    <t>99</t>
  </si>
  <si>
    <t>413351111</t>
  </si>
  <si>
    <t>Bednění nosníků a průvlaků - bez podpěrné konstrukce výška nosníku po spodní líc stropní desky do 100 cm zřízení</t>
  </si>
  <si>
    <t>264368982</t>
  </si>
  <si>
    <t>https://podminky.urs.cz/item/CS_URS_2024_02/413351111</t>
  </si>
  <si>
    <t>"navazuje na strop</t>
  </si>
  <si>
    <t>"104/105"(0,3+3,58+0,3)*(0,25+2*0,3)</t>
  </si>
  <si>
    <t>"108"(2,03+0,3*2)*(0,25+2*0,3)</t>
  </si>
  <si>
    <t>100</t>
  </si>
  <si>
    <t>413351112</t>
  </si>
  <si>
    <t>Bednění nosníků a průvlaků - bez podpěrné konstrukce výška nosníku po spodní líc stropní desky do 100 cm odstranění</t>
  </si>
  <si>
    <t>-1278893734</t>
  </si>
  <si>
    <t>https://podminky.urs.cz/item/CS_URS_2024_02/413351112</t>
  </si>
  <si>
    <t>101</t>
  </si>
  <si>
    <t>-1080284969</t>
  </si>
  <si>
    <t>"navazuje na stropA</t>
  </si>
  <si>
    <t>"104/105"(3,58)*0,3</t>
  </si>
  <si>
    <t>"108"(2,03)*0,3</t>
  </si>
  <si>
    <t>102</t>
  </si>
  <si>
    <t>-1633876942</t>
  </si>
  <si>
    <t>103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</si>
  <si>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</si>
  <si>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</si>
  <si>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1906935937</t>
  </si>
  <si>
    <t>https://podminky.urs.cz/item/CS_URS_2024_02/413321414</t>
  </si>
  <si>
    <t>"104/105"(0,3+3,58+0,3)*0,25*0,3</t>
  </si>
  <si>
    <t>"108"(2,03+0,3*2)*0,25*0,3</t>
  </si>
  <si>
    <t>104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</si>
  <si>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</si>
  <si>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</si>
  <si>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-796227869</t>
  </si>
  <si>
    <t>https://podminky.urs.cz/item/CS_URS_2024_02/413361821</t>
  </si>
  <si>
    <t>0,511*0,15</t>
  </si>
  <si>
    <t>43-3</t>
  </si>
  <si>
    <t>Prefa schodiště</t>
  </si>
  <si>
    <t>105</t>
  </si>
  <si>
    <t>431124111</t>
  </si>
  <si>
    <t>Montáž podestových panelů s nesvařovanými spoji, hmotnosti do 1,5 t, v budovách výšky do 12 m</t>
  </si>
  <si>
    <t>-792590644</t>
  </si>
  <si>
    <t>https://podminky.urs.cz/item/CS_URS_2024_02/431124111</t>
  </si>
  <si>
    <t>106</t>
  </si>
  <si>
    <t>435124311</t>
  </si>
  <si>
    <t>Montáž schodišťových konstrukcí ramen s podestou s nesvařovanými spoji, vcelku hmotnosti do 3,0 t, v budovách výšky do 12 m</t>
  </si>
  <si>
    <t>-243817127</t>
  </si>
  <si>
    <t>https://podminky.urs.cz/item/CS_URS_2024_02/435124311</t>
  </si>
  <si>
    <t>107</t>
  </si>
  <si>
    <t>59372191</t>
  </si>
  <si>
    <t>schodiště ŽB včetně výztuže do 120kg/m3 objem prefabrikátu do 1m3</t>
  </si>
  <si>
    <t>57459764</t>
  </si>
  <si>
    <t>"rameno"</t>
  </si>
  <si>
    <t>(3,5*0,15*1,2+0,35*1,2*0,3+10*11,2*(0,175*0,25)*0,5)*4</t>
  </si>
  <si>
    <t>"podesta"2,6*1,2*0,15*2</t>
  </si>
  <si>
    <t>108</t>
  </si>
  <si>
    <t>953611141</t>
  </si>
  <si>
    <t>Schodišťový prvek pro útlum kročejového hluku nosný a zvukově izolační mezi prefabrikovaným ramenem a podestou délky 1,2 m</t>
  </si>
  <si>
    <t>-695539740</t>
  </si>
  <si>
    <t>https://podminky.urs.cz/item/CS_URS_2024_02/953611141</t>
  </si>
  <si>
    <t>109</t>
  </si>
  <si>
    <t>953611151</t>
  </si>
  <si>
    <t>Schodišťový prvek pro útlum kročejového hluku nosný a zvukově izolační pro podepření ramene na základové desce délky 1,2 m</t>
  </si>
  <si>
    <t>-1947190482</t>
  </si>
  <si>
    <t>https://podminky.urs.cz/item/CS_URS_2024_02/953611151</t>
  </si>
  <si>
    <t>110</t>
  </si>
  <si>
    <t>953611211</t>
  </si>
  <si>
    <t>Schodišťový prvek pro útlum kročejového hluku zvukově izolační mezi schody a stěnou - dilatační spárová deska, dl. 1 m</t>
  </si>
  <si>
    <t>-1019257980</t>
  </si>
  <si>
    <t>https://podminky.urs.cz/item/CS_URS_2024_02/953611211</t>
  </si>
  <si>
    <t>3,2*4</t>
  </si>
  <si>
    <t>Úpravy povrchů, podlahy a osazování výplní</t>
  </si>
  <si>
    <t>Úprava povrchů vnitřních</t>
  </si>
  <si>
    <t>111</t>
  </si>
  <si>
    <t>629991012</t>
  </si>
  <si>
    <t>Zakrytí vnějších ploch před znečištěním včetně pozdějšího odkrytí výplní otvorů a svislých ploch fólií přilepenou na začišťovací lištu</t>
  </si>
  <si>
    <t>2092051590</t>
  </si>
  <si>
    <t>https://podminky.urs.cz/item/CS_URS_2024_02/629991012</t>
  </si>
  <si>
    <t>112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</si>
  <si>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</si>
  <si>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</si>
  <si>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74967425</t>
  </si>
  <si>
    <t>https://podminky.urs.cz/item/CS_URS_2024_02/622143004</t>
  </si>
  <si>
    <t>ostění0+ostění1+ostění2</t>
  </si>
  <si>
    <t>nadpraží0+nadpraží1+nadpraží2</t>
  </si>
  <si>
    <t>113</t>
  </si>
  <si>
    <t>59051516</t>
  </si>
  <si>
    <t>profil začišťovací PVC pro ostění vnitřních omítek</t>
  </si>
  <si>
    <t>387835609</t>
  </si>
  <si>
    <t>132,834*1,1 'Přepočtené koeficientem množství</t>
  </si>
  <si>
    <t>114</t>
  </si>
  <si>
    <t>622143005</t>
  </si>
  <si>
    <t>Montáž omítkových profilů plastových, pozinkovaných nebo dřevěných upevněných vtlačením do podkladní vrstvy nebo přibitím omítníků</t>
  </si>
  <si>
    <t>1641171081</t>
  </si>
  <si>
    <t>https://podminky.urs.cz/item/CS_URS_2024_02/622143005</t>
  </si>
  <si>
    <t>115</t>
  </si>
  <si>
    <t>56284233</t>
  </si>
  <si>
    <t>omítník PVC pro omítky tl 10mm</t>
  </si>
  <si>
    <t>-1558243605</t>
  </si>
  <si>
    <t>"1,2 bm/m2 omtíky"omítka*1,2</t>
  </si>
  <si>
    <t>2206,256*1,1 'Přepočtené koeficientem množství</t>
  </si>
  <si>
    <t>116</t>
  </si>
  <si>
    <t>55343022</t>
  </si>
  <si>
    <t>profil rohový Pz s kulatou úzkou hlavou pro vnitřní omítky tl 12mm</t>
  </si>
  <si>
    <t>-1541157540</t>
  </si>
  <si>
    <t>"1 PP"(0,25+2,65+0,27)*2</t>
  </si>
  <si>
    <t>"1 NP"(0,15+2,83+0,27)*4</t>
  </si>
  <si>
    <t>"2 NP"(0,15+2,48+0,1)*10+1,5*4</t>
  </si>
  <si>
    <t>185,474*1,1 'Přepočtené koeficientem množství</t>
  </si>
  <si>
    <t>117</t>
  </si>
  <si>
    <t>612142001</t>
  </si>
  <si>
    <t>Pletivo vnitřních ploch v ploše nebo pruzích, na plném podkladu sklovláknité vtlačené do tmelu včetně tmelu stěn</t>
  </si>
  <si>
    <t>-300132870</t>
  </si>
  <si>
    <t>https://podminky.urs.cz/item/CS_URS_2024_02/612142001</t>
  </si>
  <si>
    <t xml:space="preserve">"pro zvýšení vzduchotěsnosti" </t>
  </si>
  <si>
    <t xml:space="preserve">0,25*(ostění0+nadpraží0+ostění1+nadpraží1+ostění2+nadpraží2) </t>
  </si>
  <si>
    <t>"detaily"5</t>
  </si>
  <si>
    <t>118</t>
  </si>
  <si>
    <t>632450121</t>
  </si>
  <si>
    <t>Potěr cementový vyrovnávací ze suchých směsí v pásu o průměrné (střední) tl. od 10 do 20 mm</t>
  </si>
  <si>
    <t>-102890923</t>
  </si>
  <si>
    <t>https://podminky.urs.cz/item/CS_URS_2024_02/632450121</t>
  </si>
  <si>
    <t>"vnitřní parapet"(parapet0+parapet1+parapet2)*0,25</t>
  </si>
  <si>
    <t>61-1</t>
  </si>
  <si>
    <t>Štuková omítka</t>
  </si>
  <si>
    <t>119</t>
  </si>
  <si>
    <t>612331321</t>
  </si>
  <si>
    <t>Omítka cementová vnitřních ploch nanášená strojně jednovrstvá, tloušťky do 10 mm hladká svislých konstrukcí stěn</t>
  </si>
  <si>
    <t>2146526753</t>
  </si>
  <si>
    <t>https://podminky.urs.cz/item/CS_URS_2024_02/612331321</t>
  </si>
  <si>
    <t>61-2</t>
  </si>
  <si>
    <t>Sádrová omítka</t>
  </si>
  <si>
    <t>120</t>
  </si>
  <si>
    <t>611341325</t>
  </si>
  <si>
    <t>Omítka sádrová nebo vápenosádrová vnitřních ploch nanášená strojně jednovrstvá, tloušťky do 10 mm hladká schodišťových konstrukcí stropů, stěn, ramen nebo nosníků</t>
  </si>
  <si>
    <t>1913293524</t>
  </si>
  <si>
    <t>https://podminky.urs.cz/item/CS_URS_2024_02/611341325</t>
  </si>
  <si>
    <t>"schodišťové desky"2,5*1,2*2+(2,25*1,2)/cos(35)*4</t>
  </si>
  <si>
    <t>121</t>
  </si>
  <si>
    <t>612341321</t>
  </si>
  <si>
    <t>Omítka sádrová nebo vápenosádrová vnitřních ploch nanášená strojně jednovrstvá, tloušťky do 10 mm hladká svislých konstrukcí stěn</t>
  </si>
  <si>
    <t>113429925</t>
  </si>
  <si>
    <t>https://podminky.urs.cz/item/CS_URS_2024_02/612341321</t>
  </si>
  <si>
    <t>-obklad</t>
  </si>
  <si>
    <t>Úprava povrchů vnějších</t>
  </si>
  <si>
    <t>621</t>
  </si>
  <si>
    <t>Příprava podkladů</t>
  </si>
  <si>
    <t>122</t>
  </si>
  <si>
    <t>629991011</t>
  </si>
  <si>
    <t>Zakrytí vnějších ploch před znečištěním včetně pozdějšího odkrytí výplní otvorů a svislých ploch fólií přilepenou lepící páskou</t>
  </si>
  <si>
    <t>1948179683</t>
  </si>
  <si>
    <t>https://podminky.urs.cz/item/CS_URS_2024_02/629991011</t>
  </si>
  <si>
    <t>"ochrana vestavěných částí stavby"fasáda*0,05</t>
  </si>
  <si>
    <t>123</t>
  </si>
  <si>
    <t>746108967</t>
  </si>
  <si>
    <t>622</t>
  </si>
  <si>
    <t>Lištový systém</t>
  </si>
  <si>
    <t>124</t>
  </si>
  <si>
    <t>117131865</t>
  </si>
  <si>
    <t>125</t>
  </si>
  <si>
    <t>28342205</t>
  </si>
  <si>
    <t>profil napojovací okenní PVC s výztužnou tkaninou 6mm</t>
  </si>
  <si>
    <t>599554844</t>
  </si>
  <si>
    <t>126</t>
  </si>
  <si>
    <t>622252002</t>
  </si>
  <si>
    <t>Montáž profilů kontaktního zateplení ostatních stěnových, dilatačních apod. lepených do tmelu</t>
  </si>
  <si>
    <t>-1538793151</t>
  </si>
  <si>
    <t>https://podminky.urs.cz/item/CS_URS_2024_02/622252002</t>
  </si>
  <si>
    <t>127</t>
  </si>
  <si>
    <t>63127464</t>
  </si>
  <si>
    <t>profil rohový Al s výztužnou tkaninou š 100/100mm</t>
  </si>
  <si>
    <t>-1009606015</t>
  </si>
  <si>
    <t>"nároží stavby"(4,319+3,47+4,319+4,9+4,319+0+4,319+3,5)</t>
  </si>
  <si>
    <t>120,15*1,1 'Přepočtené koeficientem množství</t>
  </si>
  <si>
    <t>128</t>
  </si>
  <si>
    <t>59051510</t>
  </si>
  <si>
    <t>profil napojovací nadokenní PVC s okapnicí s výztužnou tkaninou</t>
  </si>
  <si>
    <t>-1561951427</t>
  </si>
  <si>
    <t>"nad vchod"(0,5+11,3+0,5+4,2+0,5*2)</t>
  </si>
  <si>
    <t>59,33*1,1 'Přepočtené koeficientem množství</t>
  </si>
  <si>
    <t>129</t>
  </si>
  <si>
    <t>59051512</t>
  </si>
  <si>
    <t>profil napojovací parapetní PVC s okapnicí a výztužnou tkaninou</t>
  </si>
  <si>
    <t>604198660</t>
  </si>
  <si>
    <t>5,5+12,5+0</t>
  </si>
  <si>
    <t>18*1,1 'Přepočtené koeficientem množství</t>
  </si>
  <si>
    <t>62-1</t>
  </si>
  <si>
    <t>ETICS - eps</t>
  </si>
  <si>
    <t>130</t>
  </si>
  <si>
    <t>621211001</t>
  </si>
  <si>
    <t>Montáž kontaktního zateplení lepením a mechanickým kotvením z polystyrenových desek (dodávka ve specifikaci) na vnější podhledy, na podklad betonový nebo z lehčeného betonu nebo keramický, tloušťky desek do 40 mm</t>
  </si>
  <si>
    <t>-1091110164</t>
  </si>
  <si>
    <t>https://podminky.urs.cz/item/CS_URS_2024_02/621211001</t>
  </si>
  <si>
    <t>131</t>
  </si>
  <si>
    <t>28375932</t>
  </si>
  <si>
    <t>deska EPS 70 fasádní λ=0,039 tl 40mm</t>
  </si>
  <si>
    <t>893978066</t>
  </si>
  <si>
    <t>10,55*1,05 'Přepočtené koeficientem množství</t>
  </si>
  <si>
    <t>132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</si>
  <si>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</si>
  <si>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</si>
  <si>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1451050808</t>
  </si>
  <si>
    <t>https://podminky.urs.cz/item/CS_URS_2024_02/622211041</t>
  </si>
  <si>
    <t>fasáda-sokl</t>
  </si>
  <si>
    <t>133</t>
  </si>
  <si>
    <t>28375954</t>
  </si>
  <si>
    <t>deska EPS 70 fasádní λ=0,039 tl 200mm</t>
  </si>
  <si>
    <t>823087486</t>
  </si>
  <si>
    <t>341,988*1,05 'Přepočtené koeficientem množství</t>
  </si>
  <si>
    <t>134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</si>
  <si>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</si>
  <si>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</si>
  <si>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1897834104</t>
  </si>
  <si>
    <t>https://podminky.urs.cz/item/CS_URS_2024_02/622251101</t>
  </si>
  <si>
    <t>135</t>
  </si>
  <si>
    <t>622251221</t>
  </si>
  <si>
    <t>Montáž kontaktního zateplení lepením a mechanickým kotvením montáž každé další kotvy přes 8 ks/m2 vnějších stěn povrchové kotvení</t>
  </si>
  <si>
    <t>416197121</t>
  </si>
  <si>
    <t>https://podminky.urs.cz/item/CS_URS_2024_02/622251221</t>
  </si>
  <si>
    <t xml:space="preserve">"kotvení pro kamen. obklad" </t>
  </si>
  <si>
    <t>(sokl_1)*6</t>
  </si>
  <si>
    <t>"fasáda s obkladem"fasáda2*6</t>
  </si>
  <si>
    <t>136</t>
  </si>
  <si>
    <t>59051216</t>
  </si>
  <si>
    <t>hmoždinka ETA univerzální šroubovací fasádní s kovovým trnem pro montáž TI 8x60x255mm</t>
  </si>
  <si>
    <t>-1635419193</t>
  </si>
  <si>
    <t>137</t>
  </si>
  <si>
    <t>622251209</t>
  </si>
  <si>
    <t>Montáž kontaktního zateplení lepením a mechanickým kotvením Příplatek k cenám za použití pancéřového sklovláknitého pletiva pro namáhané oblasti soklů, pod keramický obklad apod.</t>
  </si>
  <si>
    <t>-1301227316</t>
  </si>
  <si>
    <t>https://podminky.urs.cz/item/CS_URS_2024_02/622251209</t>
  </si>
  <si>
    <t>obkladex+sokl</t>
  </si>
  <si>
    <t>6222</t>
  </si>
  <si>
    <t xml:space="preserve">Ostění, nadpraží  a parapety</t>
  </si>
  <si>
    <t>138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</si>
  <si>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</si>
  <si>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</si>
  <si>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947137838</t>
  </si>
  <si>
    <t>https://podminky.urs.cz/item/CS_URS_2024_02/622212001</t>
  </si>
  <si>
    <t>(ostění0+ostění1+nadpraží0+nadpraží1+ostění2+nadpraží2)</t>
  </si>
  <si>
    <t>139</t>
  </si>
  <si>
    <t>1998882675</t>
  </si>
  <si>
    <t>parapet0+parapet1+parapet2</t>
  </si>
  <si>
    <t>140</t>
  </si>
  <si>
    <t>28376415</t>
  </si>
  <si>
    <t>deska XPS hrana polodrážková a hladký povrch 300kPA λ=0,035 tl 30mm</t>
  </si>
  <si>
    <t>-800453451</t>
  </si>
  <si>
    <t>27,25*0,2 'Přepočtené koeficientem množství</t>
  </si>
  <si>
    <t>141</t>
  </si>
  <si>
    <t>622251211</t>
  </si>
  <si>
    <t>Montáž kontaktního zateplení lepením a mechanickým kotvením Příplatek k cenám za zesílené vyztužení druhou vrstvou sklovláknitého pletiva vnějších stěn</t>
  </si>
  <si>
    <t>657323617</t>
  </si>
  <si>
    <t>https://podminky.urs.cz/item/CS_URS_2024_02/622251211</t>
  </si>
  <si>
    <t>"řešení detailů v místě přechodů mateirálu, u kastlíků aj."</t>
  </si>
  <si>
    <t>fasáda*0,05</t>
  </si>
  <si>
    <t>62-3</t>
  </si>
  <si>
    <t>Sokl a nadstřešní část, markýza</t>
  </si>
  <si>
    <t>142</t>
  </si>
  <si>
    <t>622142001</t>
  </si>
  <si>
    <t>Pletivo vnějších ploch v ploše nebo pruzích, na plném podkladu sklovláknité vtlačené do tmelu stěn</t>
  </si>
  <si>
    <t>2108802908</t>
  </si>
  <si>
    <t>https://podminky.urs.cz/item/CS_URS_2024_02/622142001</t>
  </si>
  <si>
    <t>"dvojitá vrstva perlinky</t>
  </si>
  <si>
    <t>143</t>
  </si>
  <si>
    <t>713131145</t>
  </si>
  <si>
    <t>Montáž tepelné izolace stěn rohožemi, pásy, deskami, dílci, bloky (izolační materiál ve specifikaci) lepením bodově bez mechanického kotvení</t>
  </si>
  <si>
    <t>-1620572387</t>
  </si>
  <si>
    <t>https://podminky.urs.cz/item/CS_URS_2024_02/713131145</t>
  </si>
  <si>
    <t>144</t>
  </si>
  <si>
    <t>28376451</t>
  </si>
  <si>
    <t>deska XPS hrana polodrážková a hladký povrch 300kPA λ=0,035 tl 200mm</t>
  </si>
  <si>
    <t>-2076048741</t>
  </si>
  <si>
    <t>170,1*1,05 'Přepočtené koeficientem množství</t>
  </si>
  <si>
    <t>62-4</t>
  </si>
  <si>
    <t>Finální omítka</t>
  </si>
  <si>
    <t>145</t>
  </si>
  <si>
    <t>621151001</t>
  </si>
  <si>
    <t>Penetrační nátěr vnějších pastovitých tenkovrstvých omítek akrylátový podhledů</t>
  </si>
  <si>
    <t>-1630651841</t>
  </si>
  <si>
    <t>https://podminky.urs.cz/item/CS_URS_2024_02/621151001</t>
  </si>
  <si>
    <t>146</t>
  </si>
  <si>
    <t>621531012</t>
  </si>
  <si>
    <t>Omítka tenkovrstvá silikonová vnějších ploch probarvená bez penetrace zatíraná (škrábaná), zrnitost 1,5 mm podhledů</t>
  </si>
  <si>
    <t>-1075259002</t>
  </si>
  <si>
    <t>https://podminky.urs.cz/item/CS_URS_2024_02/621531012</t>
  </si>
  <si>
    <t>147</t>
  </si>
  <si>
    <t>622151001</t>
  </si>
  <si>
    <t>Penetrační nátěr vnějších pastovitých tenkovrstvých omítek akrylátový stěn</t>
  </si>
  <si>
    <t>1003484052</t>
  </si>
  <si>
    <t>https://podminky.urs.cz/item/CS_URS_2024_02/622151001</t>
  </si>
  <si>
    <t>fasáda+sokl</t>
  </si>
  <si>
    <t>-fasáda2</t>
  </si>
  <si>
    <t>148</t>
  </si>
  <si>
    <t>622531012</t>
  </si>
  <si>
    <t>Omítka tenkovrstvá silikonová vnějších ploch probarvená bez penetrace zatíraná (škrábaná), zrnitost 1,5 mm stěn</t>
  </si>
  <si>
    <t>2125405956</t>
  </si>
  <si>
    <t>https://podminky.urs.cz/item/CS_URS_2024_02/622531012</t>
  </si>
  <si>
    <t>149</t>
  </si>
  <si>
    <t>783809227</t>
  </si>
  <si>
    <t>Montáž ozdobných prvků na fasádní plochy (materiál ve specifikaci ) s převažujícím délkovým rozměrem hladkých, výšky (šířky) lepené plochy přes 200 mm</t>
  </si>
  <si>
    <t>-1134335900</t>
  </si>
  <si>
    <t>https://podminky.urs.cz/item/CS_URS_2024_02/783809227</t>
  </si>
  <si>
    <t>"římsa pod okno"2,5+2,05+1,25+0,9+1,25+1,2+2+1,5+2+1,5+2+1,1+1,25</t>
  </si>
  <si>
    <t>150</t>
  </si>
  <si>
    <t>28374124</t>
  </si>
  <si>
    <t>dekorační prvek fasádní průběžná římsa v do 300mm</t>
  </si>
  <si>
    <t>688757786</t>
  </si>
  <si>
    <t>Podlahy a podlahové konstrukce</t>
  </si>
  <si>
    <t>151</t>
  </si>
  <si>
    <t>632481213</t>
  </si>
  <si>
    <t>Separační vrstva k oddělení podlahových vrstev z polyetylénové fólie</t>
  </si>
  <si>
    <t>-755578386</t>
  </si>
  <si>
    <t>https://podminky.urs.cz/item/CS_URS_2024_02/632481213</t>
  </si>
  <si>
    <t>"skladby P1/P2/P3</t>
  </si>
  <si>
    <t>152</t>
  </si>
  <si>
    <t>634112113</t>
  </si>
  <si>
    <t>Obvodová dilatace mezi stěnou a mazaninou nebo potěrem podlahovým páskem z pěnového PE tl. do 10 mm, výšky 80 mm</t>
  </si>
  <si>
    <t>-1782807810</t>
  </si>
  <si>
    <t>https://podminky.urs.cz/item/CS_URS_2024_02/634112113</t>
  </si>
  <si>
    <t>153</t>
  </si>
  <si>
    <t>634113113</t>
  </si>
  <si>
    <t>Výplň dilatačních spár mazanin plastovým profilem výšky 40 mm</t>
  </si>
  <si>
    <t>-1509856419</t>
  </si>
  <si>
    <t>https://podminky.urs.cz/item/CS_URS_2024_02/634113113</t>
  </si>
  <si>
    <t xml:space="preserve">"upřesní dodavatel podlah" </t>
  </si>
  <si>
    <t>"1 PP"0,9+1+1,8+0,8</t>
  </si>
  <si>
    <t>"1 NP"0,9*6</t>
  </si>
  <si>
    <t>"2 NP"08+0,9*3+0,8*2</t>
  </si>
  <si>
    <t>154</t>
  </si>
  <si>
    <t>631351111</t>
  </si>
  <si>
    <t>Bednění v podlahách otvorů a prostupů zřízení</t>
  </si>
  <si>
    <t>1855316694</t>
  </si>
  <si>
    <t>https://podminky.urs.cz/item/CS_URS_2024_02/631351111</t>
  </si>
  <si>
    <t>"u schodiště"(2,5*2)*0,5</t>
  </si>
  <si>
    <t>155</t>
  </si>
  <si>
    <t>631351112</t>
  </si>
  <si>
    <t>Bednění v podlahách otvorů a prostupů odstranění</t>
  </si>
  <si>
    <t>1071491649</t>
  </si>
  <si>
    <t>https://podminky.urs.cz/item/CS_URS_2024_02/631351112</t>
  </si>
  <si>
    <t>156</t>
  </si>
  <si>
    <t>635111311</t>
  </si>
  <si>
    <t>Násyp ze štěrkopísku, písku nebo kameniva pod podlahy pod plovoucí nebo tepelně izolační vrstvy podlah o tl. do 20 mm (lože) z písku prosátého</t>
  </si>
  <si>
    <t>-2033080402</t>
  </si>
  <si>
    <t>https://podminky.urs.cz/item/CS_URS_2024_02/635111311</t>
  </si>
  <si>
    <t>63-1</t>
  </si>
  <si>
    <t>Betonové podlahy</t>
  </si>
  <si>
    <t>157</t>
  </si>
  <si>
    <t>631311115</t>
  </si>
  <si>
    <t>Mazanina z betonu prostého bez zvýšených nároků na prostředí tl. přes 50 do 80 mm tř. C 20/25</t>
  </si>
  <si>
    <t>1976863375</t>
  </si>
  <si>
    <t>https://podminky.urs.cz/item/CS_URS_2024_02/631311115</t>
  </si>
  <si>
    <t>F00_1*(0,055+0,065)/2</t>
  </si>
  <si>
    <t>F01_1*(0,057+0,067)/2</t>
  </si>
  <si>
    <t>F02_1*(0,055+0,065)/2</t>
  </si>
  <si>
    <t>"pod schodiště1 PP"0,1*(1,3*1,448*1,3)</t>
  </si>
  <si>
    <t>158</t>
  </si>
  <si>
    <t>631319011</t>
  </si>
  <si>
    <t>Příplatek k cenám mazanin za úpravu povrchu mazaniny přehlazením, mazanina tl. přes 50 do 80 mm</t>
  </si>
  <si>
    <t>356931583</t>
  </si>
  <si>
    <t>https://podminky.urs.cz/item/CS_URS_2024_02/631319011</t>
  </si>
  <si>
    <t>159</t>
  </si>
  <si>
    <t>631319171</t>
  </si>
  <si>
    <t>Příplatek k cenám mazanin za stržení povrchu spodní vrstvy mazaniny latí před vložením výztuže nebo pletiva pro tl. obou vrstev mazaniny přes 50 do 80 mm</t>
  </si>
  <si>
    <t>205115194</t>
  </si>
  <si>
    <t>https://podminky.urs.cz/item/CS_URS_2024_02/631319171</t>
  </si>
  <si>
    <t>160</t>
  </si>
  <si>
    <t>631319204</t>
  </si>
  <si>
    <t>Příplatek k cenám betonových mazanin za vyztužení ocelovými vlákny (drátkobeton) objemové vyztužení 30 kg/m3</t>
  </si>
  <si>
    <t>1792634172</t>
  </si>
  <si>
    <t>https://podminky.urs.cz/item/CS_URS_2024_02/631319204</t>
  </si>
  <si>
    <t>63-5</t>
  </si>
  <si>
    <t>Okapový chodník</t>
  </si>
  <si>
    <t>161</t>
  </si>
  <si>
    <t>637121113</t>
  </si>
  <si>
    <t>Okapový chodník z kameniva s udusáním a urovnáním povrchu z kačírku tl. 200 mm</t>
  </si>
  <si>
    <t>782003464</t>
  </si>
  <si>
    <t>https://podminky.urs.cz/item/CS_URS_2024_02/637121113</t>
  </si>
  <si>
    <t>"dle situace</t>
  </si>
  <si>
    <t>162</t>
  </si>
  <si>
    <t>637311131</t>
  </si>
  <si>
    <t>Okapový chodník z obrubníků betonových zahradních, se zalitím spár cementovou maltou do lože z betonu prostého</t>
  </si>
  <si>
    <t>-1096871853</t>
  </si>
  <si>
    <t>https://podminky.urs.cz/item/CS_URS_2024_02/637311131</t>
  </si>
  <si>
    <t>7,5+0,5*3</t>
  </si>
  <si>
    <t>163</t>
  </si>
  <si>
    <t>632481215</t>
  </si>
  <si>
    <t>Separační vrstva k oddělení podlahových vrstev z geotextilie</t>
  </si>
  <si>
    <t>1688085863</t>
  </si>
  <si>
    <t>https://podminky.urs.cz/item/CS_URS_2024_02/632481215</t>
  </si>
  <si>
    <t>63-4</t>
  </si>
  <si>
    <t>Samonivelační stěrka</t>
  </si>
  <si>
    <t>164</t>
  </si>
  <si>
    <t>632451101</t>
  </si>
  <si>
    <t>Potěr cementový samonivelační ze suchých směsí tloušťky přes 2 do 5 mm</t>
  </si>
  <si>
    <t>-702614600</t>
  </si>
  <si>
    <t>https://podminky.urs.cz/item/CS_URS_2024_02/632451101</t>
  </si>
  <si>
    <t>165</t>
  </si>
  <si>
    <t>771121011</t>
  </si>
  <si>
    <t>Příprava podkladu před provedením dlažby nátěr penetrační na podlahu</t>
  </si>
  <si>
    <t>-1162805769</t>
  </si>
  <si>
    <t>https://podminky.urs.cz/item/CS_URS_2024_02/771121011</t>
  </si>
  <si>
    <t>Osazování výplní otvorů</t>
  </si>
  <si>
    <t>166</t>
  </si>
  <si>
    <t>642942221</t>
  </si>
  <si>
    <t>Osazování zárubní nebo rámů kovových dveřních lisovaných nebo z úhelníků bez dveřních křídel na cementovou maltu, plochy otvoru přes 2,5 do 4,5 m2</t>
  </si>
  <si>
    <t>-1569495347</t>
  </si>
  <si>
    <t>https://podminky.urs.cz/item/CS_URS_2024_02/642942221</t>
  </si>
  <si>
    <t>167</t>
  </si>
  <si>
    <t>55331763</t>
  </si>
  <si>
    <t>zárubeň dvoukřídlá ocelová pro zdění s protipožární úpravou tl stěny 110-150mm rozměru 1600/1970, 2100mm</t>
  </si>
  <si>
    <t>385989661</t>
  </si>
  <si>
    <t>"T02"2</t>
  </si>
  <si>
    <t>168</t>
  </si>
  <si>
    <t>55331763R</t>
  </si>
  <si>
    <t>zárubeň dvoukřídlá ocelová pro zdění s protipožární úpravou tl stěny 110-150mm rozměru 1800/1970, 2100mm</t>
  </si>
  <si>
    <t xml:space="preserve">vlastní </t>
  </si>
  <si>
    <t>-2052700861</t>
  </si>
  <si>
    <t>"T01"1</t>
  </si>
  <si>
    <t>169</t>
  </si>
  <si>
    <t>642942111</t>
  </si>
  <si>
    <t>Osazování zárubní nebo rámů kovových dveřních lisovaných nebo z úhelníků bez dveřních křídel na cementovou maltu, plochy otvoru do 2,5 m2</t>
  </si>
  <si>
    <t>-99604323</t>
  </si>
  <si>
    <t>https://podminky.urs.cz/item/CS_URS_2024_02/642942111</t>
  </si>
  <si>
    <t>170</t>
  </si>
  <si>
    <t>55331488</t>
  </si>
  <si>
    <t>zárubeň jednokřídlá ocelová pro zdění tl stěny 110-150mm rozměru 900/1970, 2100mm</t>
  </si>
  <si>
    <t>1449415306</t>
  </si>
  <si>
    <t>"T06"5</t>
  </si>
  <si>
    <t>"T15"1</t>
  </si>
  <si>
    <t>171</t>
  </si>
  <si>
    <t>55331488R</t>
  </si>
  <si>
    <t>zárubeň jednokřídlá ocelová pro zdění tl stěny 110-150mm rozměru 900/ 2500mm</t>
  </si>
  <si>
    <t>199019017</t>
  </si>
  <si>
    <t>"T13"1</t>
  </si>
  <si>
    <t>172</t>
  </si>
  <si>
    <t>55331487</t>
  </si>
  <si>
    <t>zárubeň jednokřídlá ocelová pro zdění tl stěny 110-150mm rozměru 800/1970, 2100mm</t>
  </si>
  <si>
    <t>-112251937</t>
  </si>
  <si>
    <t>"T09"9</t>
  </si>
  <si>
    <t>"T03"2</t>
  </si>
  <si>
    <t>173</t>
  </si>
  <si>
    <t>55331486</t>
  </si>
  <si>
    <t>zárubeň jednokřídlá ocelová pro zdění tl stěny 110-150mm rozměru 700/1970, 2100mm</t>
  </si>
  <si>
    <t>-742506576</t>
  </si>
  <si>
    <t>"T10"5</t>
  </si>
  <si>
    <t>174</t>
  </si>
  <si>
    <t>55331486R</t>
  </si>
  <si>
    <t>zárubeň jednokřídlá ocelová pro zdění tl stěny 110-150mm rozměru 700/2500 mm</t>
  </si>
  <si>
    <t>1588698195</t>
  </si>
  <si>
    <t>"T16"2</t>
  </si>
  <si>
    <t>175</t>
  </si>
  <si>
    <t>55331485R</t>
  </si>
  <si>
    <t>zárubeň jednokřídlá ocelová pro zdění tl stěny 110-150mm rozměru 600/2500mm</t>
  </si>
  <si>
    <t>1394952057</t>
  </si>
  <si>
    <t>"T11"1</t>
  </si>
  <si>
    <t>176</t>
  </si>
  <si>
    <t>55331553R</t>
  </si>
  <si>
    <t>zárubeň jednokřídlá ocelová pro zdění tl stěny 260-300mm rozměru 900/2500mm</t>
  </si>
  <si>
    <t>1588351203</t>
  </si>
  <si>
    <t>"T12"3</t>
  </si>
  <si>
    <t>177</t>
  </si>
  <si>
    <t>55331489</t>
  </si>
  <si>
    <t>zárubeň jednokřídlá ocelová pro zdění tl stěny 110-150mm rozměru 1100/1970, 2100mm</t>
  </si>
  <si>
    <t>-1197414509</t>
  </si>
  <si>
    <t>"T05"1</t>
  </si>
  <si>
    <t>178</t>
  </si>
  <si>
    <t>55331578</t>
  </si>
  <si>
    <t>zárubeň jednokřídlá ocelová pro zdění s protipožární úpravou tl stěny 260-300mm rozměru 900/1970, 2100mm</t>
  </si>
  <si>
    <t>1718384648</t>
  </si>
  <si>
    <t>"T07"5</t>
  </si>
  <si>
    <t>179</t>
  </si>
  <si>
    <t>55331562</t>
  </si>
  <si>
    <t>zárubeň jednokřídlá ocelová pro zdění s protipožární úpravou tl stěny 110-150mm rozměru 800/1970, 2100mm</t>
  </si>
  <si>
    <t>-712789137</t>
  </si>
  <si>
    <t>"T03"1</t>
  </si>
  <si>
    <t>180</t>
  </si>
  <si>
    <t>55331563</t>
  </si>
  <si>
    <t>zárubeň jednokřídlá ocelová pro zdění s protipožární úpravou tl stěny 110-150mm rozměru 900/1970, 2100mm</t>
  </si>
  <si>
    <t>995641242</t>
  </si>
  <si>
    <t>"T06"1</t>
  </si>
  <si>
    <t>181</t>
  </si>
  <si>
    <t>55331564</t>
  </si>
  <si>
    <t>zárubeň jednokřídlá ocelová pro zdění s protipožární úpravou tl stěny 110-150mm rozměru 1000/1970, 2100mm</t>
  </si>
  <si>
    <t>1284024681</t>
  </si>
  <si>
    <t>"T05"2</t>
  </si>
  <si>
    <t>182</t>
  </si>
  <si>
    <t>55331552</t>
  </si>
  <si>
    <t>zárubeň jednokřídlá ocelová pro zdění tl stěny 260-300mm rozměru 800/1970, 2100mm</t>
  </si>
  <si>
    <t>1844750948</t>
  </si>
  <si>
    <t>"T08"2</t>
  </si>
  <si>
    <t>183</t>
  </si>
  <si>
    <t>55331554</t>
  </si>
  <si>
    <t>zárubeň jednokřídlá ocelová pro zdění tl stěny 260-300mm rozměru 1100/1970, 2100mm</t>
  </si>
  <si>
    <t>1419737859</t>
  </si>
  <si>
    <t>"T04"1</t>
  </si>
  <si>
    <t>184</t>
  </si>
  <si>
    <t>642946111</t>
  </si>
  <si>
    <t>Osazení stavebního pouzdra posuvných dveří do zděné příčky s jednou kapsou pro jedno dveřní křídlo průchozí šířky do 800 mm</t>
  </si>
  <si>
    <t>200032369</t>
  </si>
  <si>
    <t>https://podminky.urs.cz/item/CS_URS_2024_02/642946111</t>
  </si>
  <si>
    <t>185</t>
  </si>
  <si>
    <t>55331612</t>
  </si>
  <si>
    <t>pouzdro stavební do zdiva pro 1 křídlo posuvných dveří š 800mm v do 2100mm</t>
  </si>
  <si>
    <t>-266494473</t>
  </si>
  <si>
    <t>"206"1</t>
  </si>
  <si>
    <t>"108"1</t>
  </si>
  <si>
    <t>186</t>
  </si>
  <si>
    <t>55331610</t>
  </si>
  <si>
    <t>pouzdro stavební do zdiva pro 1 křídlo posuvných dveří š 600mm v do 2100mm</t>
  </si>
  <si>
    <t>-219191016</t>
  </si>
  <si>
    <t>"012"1</t>
  </si>
  <si>
    <t>187</t>
  </si>
  <si>
    <t>783314101.1</t>
  </si>
  <si>
    <t>Základní nátěr zámečnických konstrukcí jednonásobný syntetický</t>
  </si>
  <si>
    <t>-233290618</t>
  </si>
  <si>
    <t>https://podminky.urs.cz/item/CS_URS_2024_02/783314101.1</t>
  </si>
  <si>
    <t>8*0,2*(0,9+2,1*2)</t>
  </si>
  <si>
    <t>11*0,2*(0,8+2,1*2)</t>
  </si>
  <si>
    <t>6*0,2*(0,7+2,1*2)</t>
  </si>
  <si>
    <t>3*0,35*(0,9+2,1*2)</t>
  </si>
  <si>
    <t>1*0,2*(1+2,1*2)</t>
  </si>
  <si>
    <t>5*0,35*(0,9+2,1*2)</t>
  </si>
  <si>
    <t>1*0,2*(0,8+2,1*2)</t>
  </si>
  <si>
    <t>1*0,2*(0,9+2,1*2)</t>
  </si>
  <si>
    <t>2*0,2*(1+2,1*2)</t>
  </si>
  <si>
    <t>188</t>
  </si>
  <si>
    <t>783317101.1</t>
  </si>
  <si>
    <t>Krycí nátěr (email) zámečnických konstrukcí jednonásobný syntetický standardní</t>
  </si>
  <si>
    <t>39415110</t>
  </si>
  <si>
    <t>https://podminky.urs.cz/item/CS_URS_2024_02/783317101.1</t>
  </si>
  <si>
    <t>44,46*2 'Přepočtené koeficientem množství</t>
  </si>
  <si>
    <t>Ostatní konstrukce a práce, bourání</t>
  </si>
  <si>
    <t>189</t>
  </si>
  <si>
    <t>722254116</t>
  </si>
  <si>
    <t>Požární příslušenství a armatury hydrantové skříně vnitřní s výzbrojí C 52 (polyesterová hadice)</t>
  </si>
  <si>
    <t>soubor</t>
  </si>
  <si>
    <t>-996741149</t>
  </si>
  <si>
    <t>https://podminky.urs.cz/item/CS_URS_2024_02/722254116</t>
  </si>
  <si>
    <t>190</t>
  </si>
  <si>
    <t>751614121R</t>
  </si>
  <si>
    <t>Montáž monitorovacího, řídícího a ovládacího zařízení čidla CO2</t>
  </si>
  <si>
    <t>1033260865</t>
  </si>
  <si>
    <t>https://podminky.urs.cz/item/CS_URS_2024_02/751614121R</t>
  </si>
  <si>
    <t>191</t>
  </si>
  <si>
    <t>RMAT0004</t>
  </si>
  <si>
    <t xml:space="preserve">čidlo kouřové </t>
  </si>
  <si>
    <t>-220542015</t>
  </si>
  <si>
    <t>192</t>
  </si>
  <si>
    <t>953312122</t>
  </si>
  <si>
    <t>Vložky svislé do dilatačních spár z polystyrenových desek extrudovaných včetně dodání a osazení, v jakémkoliv zdivu přes 10 do 20 mm</t>
  </si>
  <si>
    <t>306199728</t>
  </si>
  <si>
    <t>https://podminky.urs.cz/item/CS_URS_2024_02/953312122</t>
  </si>
  <si>
    <t>"dilatace základů"2</t>
  </si>
  <si>
    <t>193</t>
  </si>
  <si>
    <t>953943211</t>
  </si>
  <si>
    <t>Osazování drobných kovových předmětů kotvených do stěny hasicího přístroje</t>
  </si>
  <si>
    <t>-2101065626</t>
  </si>
  <si>
    <t>https://podminky.urs.cz/item/CS_URS_2024_02/953943211</t>
  </si>
  <si>
    <t>194</t>
  </si>
  <si>
    <t>44932114</t>
  </si>
  <si>
    <t>přístroj hasicí ruční práškový PG 6 LE</t>
  </si>
  <si>
    <t>103564017</t>
  </si>
  <si>
    <t>195</t>
  </si>
  <si>
    <t>952901111</t>
  </si>
  <si>
    <t>Vyčištění budov nebo objektů před předáním do užívání budov bytové nebo občanské výstavby, světlé výšky podlaží do 4 m</t>
  </si>
  <si>
    <t>-228930124</t>
  </si>
  <si>
    <t>https://podminky.urs.cz/item/CS_URS_2024_02/952901111</t>
  </si>
  <si>
    <t>23*10*3</t>
  </si>
  <si>
    <t>196</t>
  </si>
  <si>
    <t>935113111</t>
  </si>
  <si>
    <t>Osazení odvodňovacího žlabu s krycím roštem polymerbetonového šířky do 200 mm</t>
  </si>
  <si>
    <t>-897106889</t>
  </si>
  <si>
    <t>https://podminky.urs.cz/item/CS_URS_2024_02/935113111</t>
  </si>
  <si>
    <t>197</t>
  </si>
  <si>
    <t>59227006</t>
  </si>
  <si>
    <t>žlab odvodňovací z polymerbetonu se spádem dna 0,5% 130x155/160mm</t>
  </si>
  <si>
    <t>-1451506319</t>
  </si>
  <si>
    <t>198</t>
  </si>
  <si>
    <t>59227012</t>
  </si>
  <si>
    <t>rošt můstkový A15 Pz pro žlab š 130mm</t>
  </si>
  <si>
    <t>1152551443</t>
  </si>
  <si>
    <t>199</t>
  </si>
  <si>
    <t>59227027</t>
  </si>
  <si>
    <t>čelo plné na začátek a konec odvodňovacího žlabu polymerbeton š 130mm</t>
  </si>
  <si>
    <t>734605242</t>
  </si>
  <si>
    <t>Lešení a stavební výtahy</t>
  </si>
  <si>
    <t>200</t>
  </si>
  <si>
    <t>941111111</t>
  </si>
  <si>
    <t>Lešení řadové trubkové lehké pracovní s podlahami s provozním zatížením tř. 3 do 200 kg/m2 šířky tř. W06 od 0,6 do 0,9 m výšky do 10 m montáž</t>
  </si>
  <si>
    <t>796393824</t>
  </si>
  <si>
    <t>https://podminky.urs.cz/item/CS_URS_2024_02/941111111</t>
  </si>
  <si>
    <t>201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</si>
  <si>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</si>
  <si>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</si>
  <si>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-344395680</t>
  </si>
  <si>
    <t>https://podminky.urs.cz/item/CS_URS_2024_02/941111211</t>
  </si>
  <si>
    <t>Poznámka k položce:_x000d_
upřesní se dle hmg stavby, uvažováno také pro třechu aj. výškové práce</t>
  </si>
  <si>
    <t>437,316*90 'Přepočtené koeficientem množství</t>
  </si>
  <si>
    <t>202</t>
  </si>
  <si>
    <t>941111811</t>
  </si>
  <si>
    <t>Lešení řadové trubkové lehké pracovní s podlahami s provozním zatížením tř. 3 do 200 kg/m2 šířky tř. W06 od 0,6 do 0,9 m výšky do 10 m demontáž</t>
  </si>
  <si>
    <t>805793313</t>
  </si>
  <si>
    <t>https://podminky.urs.cz/item/CS_URS_2024_02/941111811</t>
  </si>
  <si>
    <t>203</t>
  </si>
  <si>
    <t>949101111</t>
  </si>
  <si>
    <t>Lešení pomocné pracovní pro objekty pozemních staveb pro zatížení do 150 kg/m2, o výšce lešeňové podlahy do 1,9 m</t>
  </si>
  <si>
    <t>-582766777</t>
  </si>
  <si>
    <t>https://podminky.urs.cz/item/CS_URS_2024_02/949101111</t>
  </si>
  <si>
    <t>F00+F01+F02</t>
  </si>
  <si>
    <t>204</t>
  </si>
  <si>
    <t>944511111</t>
  </si>
  <si>
    <t>Síť ochranná zavěšená na konstrukci lešení z textilie z umělých vláken montáž</t>
  </si>
  <si>
    <t>1605918730</t>
  </si>
  <si>
    <t>https://podminky.urs.cz/item/CS_URS_2024_02/944511111</t>
  </si>
  <si>
    <t>205</t>
  </si>
  <si>
    <t>944511211</t>
  </si>
  <si>
    <t>Síť ochranná zavěšená na konstrukci lešení z textilie z umělých vláken příplatek k ceně za každý den použití</t>
  </si>
  <si>
    <t>1271732991</t>
  </si>
  <si>
    <t>https://podminky.urs.cz/item/CS_URS_2024_02/944511211</t>
  </si>
  <si>
    <t>437,316*60 'Přepočtené koeficientem množství</t>
  </si>
  <si>
    <t>206</t>
  </si>
  <si>
    <t>944511811</t>
  </si>
  <si>
    <t>Síť ochranná zavěšená na konstrukci lešení z textilie z umělých vláken demontáž</t>
  </si>
  <si>
    <t>309428238</t>
  </si>
  <si>
    <t>https://podminky.urs.cz/item/CS_URS_2024_02/944511811</t>
  </si>
  <si>
    <t>207</t>
  </si>
  <si>
    <t>993111111</t>
  </si>
  <si>
    <t>Dovoz a odvoz lešení včetně naložení a složení řadového, na vzdálenost do 10 km</t>
  </si>
  <si>
    <t>-147504625</t>
  </si>
  <si>
    <t>https://podminky.urs.cz/item/CS_URS_2024_02/993111111</t>
  </si>
  <si>
    <t>208</t>
  </si>
  <si>
    <t>993111119</t>
  </si>
  <si>
    <t>Dovoz a odvoz lešení včetně naložení a složení řadového, na vzdálenost Příplatek k ceně za každých dalších i započatých 10 km přes 10 km</t>
  </si>
  <si>
    <t>-351582714</t>
  </si>
  <si>
    <t>https://podminky.urs.cz/item/CS_URS_2024_02/993111119</t>
  </si>
  <si>
    <t>998</t>
  </si>
  <si>
    <t>Přesun hmot</t>
  </si>
  <si>
    <t>209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</si>
  <si>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</si>
  <si>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</si>
  <si>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-423094064</t>
  </si>
  <si>
    <t>https://podminky.urs.cz/item/CS_URS_2024_02/998011002</t>
  </si>
  <si>
    <t>PSV</t>
  </si>
  <si>
    <t>Práce a dodávky PSV</t>
  </si>
  <si>
    <t>711</t>
  </si>
  <si>
    <t>Izolace proti vodě, vlhkosti a plynům</t>
  </si>
  <si>
    <t>210</t>
  </si>
  <si>
    <t>711161212</t>
  </si>
  <si>
    <t>Izolace proti zemní vlhkosti a beztlakové vodě nopovými fóliemi na ploše svislé S vrstva ochranná, odvětrávací a drenážní výška nopku 8,0 mm, tl. fólie do 0,6 mm</t>
  </si>
  <si>
    <t>-1815617520</t>
  </si>
  <si>
    <t>https://podminky.urs.cz/item/CS_URS_2024_02/711161212</t>
  </si>
  <si>
    <t>211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</si>
  <si>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</si>
  <si>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</si>
  <si>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442451628</t>
  </si>
  <si>
    <t>https://podminky.urs.cz/item/CS_URS_2024_02/998711102</t>
  </si>
  <si>
    <t>711-1</t>
  </si>
  <si>
    <t>Asfaltový pas</t>
  </si>
  <si>
    <t>212</t>
  </si>
  <si>
    <t>711111001</t>
  </si>
  <si>
    <t>Provedení izolace proti zemní vlhkosti natěradly a tmely za studena na ploše vodorovné V nátěrem penetračním</t>
  </si>
  <si>
    <t>2006612502</t>
  </si>
  <si>
    <t>https://podminky.urs.cz/item/CS_URS_2024_02/711111001</t>
  </si>
  <si>
    <t>213</t>
  </si>
  <si>
    <t>711112001</t>
  </si>
  <si>
    <t>Provedení izolace proti zemní vlhkosti natěradly a tmely za studena na ploše svislé S nátěrem penetračním</t>
  </si>
  <si>
    <t>-1873358736</t>
  </si>
  <si>
    <t>https://podminky.urs.cz/item/CS_URS_2024_02/711112001</t>
  </si>
  <si>
    <t>214</t>
  </si>
  <si>
    <t>11163153</t>
  </si>
  <si>
    <t>emulze asfaltová penetrační</t>
  </si>
  <si>
    <t>litr</t>
  </si>
  <si>
    <t>422420232</t>
  </si>
  <si>
    <t>380,34*0,6 'Přepočtené koeficientem množství</t>
  </si>
  <si>
    <t>215</t>
  </si>
  <si>
    <t>711141559</t>
  </si>
  <si>
    <t>Provedení izolace proti zemní vlhkosti pásy přitavením NAIP na ploše vodorovné V</t>
  </si>
  <si>
    <t>-1884363631</t>
  </si>
  <si>
    <t>https://podminky.urs.cz/item/CS_URS_2024_02/711141559</t>
  </si>
  <si>
    <t>hydro1*2</t>
  </si>
  <si>
    <t>216</t>
  </si>
  <si>
    <t>711142559</t>
  </si>
  <si>
    <t>Provedení izolace proti zemní vlhkosti pásy přitavením NAIP na ploše svislé S</t>
  </si>
  <si>
    <t>1992411481</t>
  </si>
  <si>
    <t>https://podminky.urs.cz/item/CS_URS_2024_02/711142559</t>
  </si>
  <si>
    <t>hydro3*2</t>
  </si>
  <si>
    <t>217</t>
  </si>
  <si>
    <t>62853003</t>
  </si>
  <si>
    <t>pás asfaltový natavitelný modifikovaný SBS s vložkou ze skleněné tkaniny a spalitelnou PE fólií nebo jemnozrnným minerálním posypem na horním povrchu tl 3,5mm</t>
  </si>
  <si>
    <t>-1717686087</t>
  </si>
  <si>
    <t>380,34*1,165 'Přepočtené koeficientem množství</t>
  </si>
  <si>
    <t>218</t>
  </si>
  <si>
    <t>62856010</t>
  </si>
  <si>
    <t>pás asfaltový natavitelný modifikovaný SBS s vložkou z hliníkové fólie s textilií a spalitelnou PE fólií nebo jemnozrnným minerálním posypem na horním povrchu tl 3,5mm</t>
  </si>
  <si>
    <t>-1431811806</t>
  </si>
  <si>
    <t>219</t>
  </si>
  <si>
    <t>711745567</t>
  </si>
  <si>
    <t>Provedení detailů pásy přitavením spojů obrácených nebo zpětných se zesílením rš 500 mm NAIP</t>
  </si>
  <si>
    <t>1531136954</t>
  </si>
  <si>
    <t>https://podminky.urs.cz/item/CS_URS_2024_02/711745567</t>
  </si>
  <si>
    <t>"napojení vodorovná/svislá" hydro2</t>
  </si>
  <si>
    <t>220</t>
  </si>
  <si>
    <t>711747067</t>
  </si>
  <si>
    <t>Provedení detailů pásy přitavením opracování trubních prostupů pod těsnící objímkou, průměru do 300 mm, NAIP</t>
  </si>
  <si>
    <t>996076360</t>
  </si>
  <si>
    <t>https://podminky.urs.cz/item/CS_URS_2024_02/711747067</t>
  </si>
  <si>
    <t>221</t>
  </si>
  <si>
    <t>62851017</t>
  </si>
  <si>
    <t>prostupová tvarovka do spodní stavby s manžetou z asfaltového pásu DN 110</t>
  </si>
  <si>
    <t>307451930</t>
  </si>
  <si>
    <t>712</t>
  </si>
  <si>
    <t>Povlakové krytiny</t>
  </si>
  <si>
    <t>222</t>
  </si>
  <si>
    <t>712331111</t>
  </si>
  <si>
    <t>Provedení povlakové krytiny střech plochých do 10° pásy na sucho podkladní samolepící asfaltový pás</t>
  </si>
  <si>
    <t>-425131886</t>
  </si>
  <si>
    <t>https://podminky.urs.cz/item/CS_URS_2024_02/712331111</t>
  </si>
  <si>
    <t>"K8</t>
  </si>
  <si>
    <t>0,51*15,7</t>
  </si>
  <si>
    <t>223</t>
  </si>
  <si>
    <t>62866281</t>
  </si>
  <si>
    <t>pás asfaltový samolepicí modifikovaný SBS s vložkou ze skleněné tkaniny se spalitelnou fólií nebo jemnozrnným minerálním posypem nebo textilií na horním povrchu tl 3,0mm</t>
  </si>
  <si>
    <t>1284736901</t>
  </si>
  <si>
    <t>8,007*1,1655 'Přepočtené koeficientem množství</t>
  </si>
  <si>
    <t>224</t>
  </si>
  <si>
    <t>998712102</t>
  </si>
  <si>
    <t>Přesun hmot pro povlakové krytiny stanovený z hmotnosti přesunovaného materiálu vodorovná dopravní vzdálenost do 50 m základní v objektech výšky přes 6 do 12 m</t>
  </si>
  <si>
    <t>1917282165</t>
  </si>
  <si>
    <t>https://podminky.urs.cz/item/CS_URS_2024_02/998712102</t>
  </si>
  <si>
    <t>713</t>
  </si>
  <si>
    <t>Izolace tepelné</t>
  </si>
  <si>
    <t>225</t>
  </si>
  <si>
    <t>713141336</t>
  </si>
  <si>
    <t>Montáž tepelné izolace střech plochých spádovými klíny v ploše přilepenými za studena nízkoexpanzní (PUR) pěnou</t>
  </si>
  <si>
    <t>-1616215359</t>
  </si>
  <si>
    <t>https://podminky.urs.cz/item/CS_URS_2024_02/713141336</t>
  </si>
  <si>
    <t>226</t>
  </si>
  <si>
    <t>28376141</t>
  </si>
  <si>
    <t>klín izolační spád do 5% EPS 100</t>
  </si>
  <si>
    <t>811389017</t>
  </si>
  <si>
    <t>8,007*0,05 'Přepočtené koeficientem množství</t>
  </si>
  <si>
    <t>227</t>
  </si>
  <si>
    <t>998713102</t>
  </si>
  <si>
    <t>Přesun hmot pro izolace tepelné stanovený z hmotnosti přesunovaného materiálu vodorovná dopravní vzdálenost do 50 m s užitím mechanizace v objektech výšky přes 6 m do 12 m</t>
  </si>
  <si>
    <t>-2004432827</t>
  </si>
  <si>
    <t>https://podminky.urs.cz/item/CS_URS_2024_02/998713102</t>
  </si>
  <si>
    <t>713-1</t>
  </si>
  <si>
    <t>Podlahy</t>
  </si>
  <si>
    <t>228</t>
  </si>
  <si>
    <t>713121111</t>
  </si>
  <si>
    <t>Montáž tepelné izolace podlah rohožemi, pásy, deskami, dílci, bloky (izolační materiál ve specifikaci) kladenými volně jednovrstvá</t>
  </si>
  <si>
    <t>666310577</t>
  </si>
  <si>
    <t>https://podminky.urs.cz/item/CS_URS_2024_02/713121111</t>
  </si>
  <si>
    <t>229</t>
  </si>
  <si>
    <t>28375914</t>
  </si>
  <si>
    <t>deska EPS 150 pro konstrukce s vysokým zatížením λ=0,035 tl 100mm</t>
  </si>
  <si>
    <t>1115745398</t>
  </si>
  <si>
    <t>"P1</t>
  </si>
  <si>
    <t xml:space="preserve">"TI pro prostor za příčkou </t>
  </si>
  <si>
    <t>0,185*(2,65+1,6+0,3+3,17+0,85)</t>
  </si>
  <si>
    <t>0,417*3,6</t>
  </si>
  <si>
    <t>0,1*(2,5+3,8+0,14)*2</t>
  </si>
  <si>
    <t>189,253*1,05 'Přepočtené koeficientem množství</t>
  </si>
  <si>
    <t>230</t>
  </si>
  <si>
    <t>28375910</t>
  </si>
  <si>
    <t>deska EPS 150 pro konstrukce s vysokým zatížením λ=0,035 tl 60mm</t>
  </si>
  <si>
    <t>1231362267</t>
  </si>
  <si>
    <t>231</t>
  </si>
  <si>
    <t>1004712860</t>
  </si>
  <si>
    <t>232</t>
  </si>
  <si>
    <t>28376553</t>
  </si>
  <si>
    <t>deska polystyrénová pro snížení kročejového hluku (max. zatížení 4 kN/m2) tl 30mm</t>
  </si>
  <si>
    <t>-809437711</t>
  </si>
  <si>
    <t>"P2</t>
  </si>
  <si>
    <t>F01_1+F02_1</t>
  </si>
  <si>
    <t>"odpočet části P3"</t>
  </si>
  <si>
    <t>"102"-(26,03+0,9*0,14+2*0,3)</t>
  </si>
  <si>
    <t>"103"-(27,81)</t>
  </si>
  <si>
    <t>307,308*1,05 'Přepočtené koeficientem množství</t>
  </si>
  <si>
    <t>233</t>
  </si>
  <si>
    <t>28375907</t>
  </si>
  <si>
    <t>deska EPS 150 pro konstrukce s vysokým zatížením λ=0,035 tl 30mm</t>
  </si>
  <si>
    <t>-257428538</t>
  </si>
  <si>
    <t>234</t>
  </si>
  <si>
    <t>713211181</t>
  </si>
  <si>
    <t>Montáž tepelné izolace chlazených a temperovaných místností deskami (desky ve specifikaci) přilepenými zplna asfaltovým tmelem s vytmelením spár první vrstva podlah</t>
  </si>
  <si>
    <t>-985580885</t>
  </si>
  <si>
    <t>https://podminky.urs.cz/item/CS_URS_2024_02/713211181</t>
  </si>
  <si>
    <t>"vstup 1 PP</t>
  </si>
  <si>
    <t>2*(2,5+1,25+1,25+2)</t>
  </si>
  <si>
    <t>235</t>
  </si>
  <si>
    <t>63482280</t>
  </si>
  <si>
    <t>deska tepelně izolační z pěnového skla s kašírovanou fólií se skelným vláknem podlahová λ=0,045-0,048 tl 100mm</t>
  </si>
  <si>
    <t>729093838</t>
  </si>
  <si>
    <t>14*1,2 'Přepočtené koeficientem množství</t>
  </si>
  <si>
    <t>713-3</t>
  </si>
  <si>
    <t xml:space="preserve">Podhled/strop </t>
  </si>
  <si>
    <t>236</t>
  </si>
  <si>
    <t>713111124</t>
  </si>
  <si>
    <t>Montáž tepelné izolace stropů rohožemi, pásy, dílci, deskami, bloky (izolační materiál ve specifikaci) rovných spodem nastřelením</t>
  </si>
  <si>
    <t>526373519</t>
  </si>
  <si>
    <t>https://podminky.urs.cz/item/CS_URS_2024_02/713111124</t>
  </si>
  <si>
    <t>SDK+SDK2</t>
  </si>
  <si>
    <t>237</t>
  </si>
  <si>
    <t>28376532</t>
  </si>
  <si>
    <t>deska izolační PIR s oboustrannou kompozitní fólií s hliníkovou vložkou pro šikmé střechy λ=0,022 tl 100mm</t>
  </si>
  <si>
    <t>-10932585</t>
  </si>
  <si>
    <t>217,602*1,05 'Přepočtené koeficientem množství</t>
  </si>
  <si>
    <t>238</t>
  </si>
  <si>
    <t>713111121</t>
  </si>
  <si>
    <t>Montáž tepelné izolace stropů rohožemi, pásy, dílci, deskami, bloky (izolační materiál ve specifikaci) rovných spodem s uchycením (drátem, páskou apod.)</t>
  </si>
  <si>
    <t>1540343651</t>
  </si>
  <si>
    <t>https://podminky.urs.cz/item/CS_URS_2024_02/713111121</t>
  </si>
  <si>
    <t>239</t>
  </si>
  <si>
    <t>63152106</t>
  </si>
  <si>
    <t>pás tepelně izolační univerzální λ=0,032-0,033 tl 180mm</t>
  </si>
  <si>
    <t>-1743946393</t>
  </si>
  <si>
    <t>sdk2</t>
  </si>
  <si>
    <t>"vytáhnout až na vnější okraj stěny "(23,0-0,3*2)*2*0,3</t>
  </si>
  <si>
    <t>231,042*1,05 'Přepočtené koeficientem množství</t>
  </si>
  <si>
    <t>240</t>
  </si>
  <si>
    <t>713131243</t>
  </si>
  <si>
    <t>Montáž tepelné izolace stěn rohožemi, pásy, deskami, dílci, bloky (izolační materiál ve specifikaci) lepením celoplošně s mechanickým kotvením, tloušťky izolace přes 140 do 200 mm</t>
  </si>
  <si>
    <t>-1795348910</t>
  </si>
  <si>
    <t>https://podminky.urs.cz/item/CS_URS_2024_02/713131243</t>
  </si>
  <si>
    <t>"štíty"18</t>
  </si>
  <si>
    <t>241</t>
  </si>
  <si>
    <t>-1201074818</t>
  </si>
  <si>
    <t>18*1,05 'Přepočtené koeficientem množství</t>
  </si>
  <si>
    <t>713-6</t>
  </si>
  <si>
    <t>Boky vikýřů</t>
  </si>
  <si>
    <t>242</t>
  </si>
  <si>
    <t>713131151.1</t>
  </si>
  <si>
    <t>Montáž tepelné izolace stěn rohožemi, pásy, deskami, dílci, bloky (izolační materiál ve specifikaci) vložením jednovrstvě</t>
  </si>
  <si>
    <t>-1079279468</t>
  </si>
  <si>
    <t>https://podminky.urs.cz/item/CS_URS_2024_02/713131151.1</t>
  </si>
  <si>
    <t>243</t>
  </si>
  <si>
    <t>63152358</t>
  </si>
  <si>
    <t>deska tepelně izolační minerální vkládaná do roštů nebo kazet provětrávaných kcí λ=0,035 tl 160mm</t>
  </si>
  <si>
    <t>513699997</t>
  </si>
  <si>
    <t>6*1,1 'Přepočtené koeficientem množství</t>
  </si>
  <si>
    <t>761</t>
  </si>
  <si>
    <t>Konstrukce prosvětlovací</t>
  </si>
  <si>
    <t>244</t>
  </si>
  <si>
    <t>761111113</t>
  </si>
  <si>
    <t>Stěny a příčky ze skleněných tvárnic zděné rozměr 190 x 190 x 80 mm bezbarvé lesklé dezén vlna</t>
  </si>
  <si>
    <t>1181056687</t>
  </si>
  <si>
    <t>https://podminky.urs.cz/item/CS_URS_2024_02/761111113</t>
  </si>
  <si>
    <t>3*0,8</t>
  </si>
  <si>
    <t>245</t>
  </si>
  <si>
    <t>761113113</t>
  </si>
  <si>
    <t>Stěny a příčky ze skleněných tvárnic zděné roh svislý rozměr 190 x 132 x 80 mm bezbarvý lesklý dezén vlna</t>
  </si>
  <si>
    <t>-1762488737</t>
  </si>
  <si>
    <t>https://podminky.urs.cz/item/CS_URS_2024_02/761113113</t>
  </si>
  <si>
    <t>246</t>
  </si>
  <si>
    <t>998761102</t>
  </si>
  <si>
    <t>Přesun hmot pro konstrukce prosvětlovací stanovený z hmotnosti přesunovaného materiálu vodorovná dopravní vzdálenost do 50 m základní v objektech výšky přes 6 do 12 m</t>
  </si>
  <si>
    <t>-720511907</t>
  </si>
  <si>
    <t>https://podminky.urs.cz/item/CS_URS_2024_02/998761102</t>
  </si>
  <si>
    <t>762</t>
  </si>
  <si>
    <t>Konstrukce tesařské</t>
  </si>
  <si>
    <t>247</t>
  </si>
  <si>
    <t>762361311</t>
  </si>
  <si>
    <t>Konstrukční vrstva pod klempířské prvky pro oplechování horních ploch zdí a nadezdívek (atik) z desek dřevoštěpkových šroubovaných do podkladu, tloušťky desky 18 mm</t>
  </si>
  <si>
    <t>229696789</t>
  </si>
  <si>
    <t>https://podminky.urs.cz/item/CS_URS_2024_02/762361311</t>
  </si>
  <si>
    <t>248</t>
  </si>
  <si>
    <t>998762102</t>
  </si>
  <si>
    <t>Přesun hmot pro konstrukce tesařské stanovený z hmotnosti přesunovaného materiálu vodorovná dopravní vzdálenost do 50 m základní v objektech výšky přes 6 do 12 m</t>
  </si>
  <si>
    <t>-96140208</t>
  </si>
  <si>
    <t>https://podminky.urs.cz/item/CS_URS_2024_02/998762102</t>
  </si>
  <si>
    <t>762-1</t>
  </si>
  <si>
    <t>Krov</t>
  </si>
  <si>
    <t>249</t>
  </si>
  <si>
    <t>762082120</t>
  </si>
  <si>
    <t>Profilování zhlaví trámů a ozdobných konců jednoduché seříznutí jedním řezem, plochy do 160 cm2</t>
  </si>
  <si>
    <t>831068063</t>
  </si>
  <si>
    <t>https://podminky.urs.cz/item/CS_URS_2024_02/762082120</t>
  </si>
  <si>
    <t>"kleština"11*2+23*2</t>
  </si>
  <si>
    <t>250</t>
  </si>
  <si>
    <t>762082220</t>
  </si>
  <si>
    <t>Profilování zhlaví trámů a ozdobných konců jednoduché seříznutí dvěma řezy, plochy do 160 cm2</t>
  </si>
  <si>
    <t>-2107191644</t>
  </si>
  <si>
    <t>https://podminky.urs.cz/item/CS_URS_2024_02/762082220</t>
  </si>
  <si>
    <t>"krokve" 36*2</t>
  </si>
  <si>
    <t>251</t>
  </si>
  <si>
    <t>762085112</t>
  </si>
  <si>
    <t>Montáž ocelových spojovacích prostředků (materiál ve specifikaci) svorníků nebo šroubů délky přes 150 do 300 mm</t>
  </si>
  <si>
    <t>1423496326</t>
  </si>
  <si>
    <t>https://podminky.urs.cz/item/CS_URS_2024_02/762085112</t>
  </si>
  <si>
    <t>"vrchol krokve"36</t>
  </si>
  <si>
    <t>"kleštiny"2*(11+23)*2</t>
  </si>
  <si>
    <t>"kleštiny k plechu"22*2</t>
  </si>
  <si>
    <t>252</t>
  </si>
  <si>
    <t>31197003</t>
  </si>
  <si>
    <t>tyč závitová Pz 4.6 M10</t>
  </si>
  <si>
    <t>388374928</t>
  </si>
  <si>
    <t>216*0,4 'Přepočtené koeficientem množství</t>
  </si>
  <si>
    <t>253</t>
  </si>
  <si>
    <t>31111005</t>
  </si>
  <si>
    <t>matice přesná šestihranná Pz DIN 934-8 M10</t>
  </si>
  <si>
    <t>100 kus</t>
  </si>
  <si>
    <t>-349333542</t>
  </si>
  <si>
    <t>216*0,02 'Přepočtené koeficientem množství</t>
  </si>
  <si>
    <t>254</t>
  </si>
  <si>
    <t>31120005</t>
  </si>
  <si>
    <t>podložka DIN 125-A ZB D 10mm</t>
  </si>
  <si>
    <t>1782309107</t>
  </si>
  <si>
    <t>255</t>
  </si>
  <si>
    <t>762332131</t>
  </si>
  <si>
    <t>Montáž vázaných konstrukcí krovů střech pultových, sedlových, valbových, stanových čtvercového nebo obdélníkového půdorysu z řeziva hraněného pomocí tesařských spojů průřezové plochy přes 50 do 120 cm2</t>
  </si>
  <si>
    <t>437358042</t>
  </si>
  <si>
    <t>https://podminky.urs.cz/item/CS_URS_2024_02/762332131</t>
  </si>
  <si>
    <t>"kleština"11*5,5</t>
  </si>
  <si>
    <t>8,2*23</t>
  </si>
  <si>
    <t>256</t>
  </si>
  <si>
    <t>762332132</t>
  </si>
  <si>
    <t>Montáž vázaných konstrukcí krovů střech pultových, sedlových, valbových, stanových čtvercového nebo obdélníkového půdorysu z řeziva hraněného pomocí tesařských spojů průřezové plochy přes 120 do 224 cm2</t>
  </si>
  <si>
    <t>956874332</t>
  </si>
  <si>
    <t>https://podminky.urs.cz/item/CS_URS_2024_02/762332132</t>
  </si>
  <si>
    <t>"pozednice"22,6</t>
  </si>
  <si>
    <t>"krokev"((10*13+5*24+2,2*24)/cos(38))</t>
  </si>
  <si>
    <t>3,1*24</t>
  </si>
  <si>
    <t>"výměna u střešního okna"0,9*2*11</t>
  </si>
  <si>
    <t>vikýř*1,8</t>
  </si>
  <si>
    <t>257</t>
  </si>
  <si>
    <t>60512130</t>
  </si>
  <si>
    <t>hranol stavební řezivo průřezu do 224cm2 do dl 6m</t>
  </si>
  <si>
    <t>646111838</t>
  </si>
  <si>
    <t>"pozednice"23,0*2*0,14*0,16</t>
  </si>
  <si>
    <t>"krokev"((10*13+5*24+2,2*24)/cos(38))*0,1*0,18</t>
  </si>
  <si>
    <t>3,1*24*0,1*0,18</t>
  </si>
  <si>
    <t>"výměna u střešního okna"0,9*2*11*0,1*0,18</t>
  </si>
  <si>
    <t>vikýř*1,8*0,1*0,18</t>
  </si>
  <si>
    <t>9,836*1,1 'Přepočtené koeficientem množství</t>
  </si>
  <si>
    <t>258</t>
  </si>
  <si>
    <t>60512125</t>
  </si>
  <si>
    <t>hranol stavební řezivo průřezu do 120cm2 do dl 6m</t>
  </si>
  <si>
    <t>443545924</t>
  </si>
  <si>
    <t>"kleština"11*5,5*0,06*0,16</t>
  </si>
  <si>
    <t>8,2*23*0,06*0,16</t>
  </si>
  <si>
    <t>2,392*1,1 'Přepočtené koeficientem množství</t>
  </si>
  <si>
    <t>259</t>
  </si>
  <si>
    <t>762395000</t>
  </si>
  <si>
    <t>Spojovací prostředky krovů, bednění a laťování, nadstřešních konstrukcí svorníky, prkna, hřebíky, pásová ocel, vruty</t>
  </si>
  <si>
    <t>1455110843</t>
  </si>
  <si>
    <t>https://podminky.urs.cz/item/CS_URS_2024_02/762395000</t>
  </si>
  <si>
    <t>10,82+2,631</t>
  </si>
  <si>
    <t>260</t>
  </si>
  <si>
    <t>762083111</t>
  </si>
  <si>
    <t>Impregnace řeziva máčením proti dřevokaznému hmyzu a houbám, třída ohrožení 1 a 2 (dřevo v interiéru)</t>
  </si>
  <si>
    <t>-1636399292</t>
  </si>
  <si>
    <t>https://podminky.urs.cz/item/CS_URS_2024_02/762083111</t>
  </si>
  <si>
    <t>261</t>
  </si>
  <si>
    <t>786272687</t>
  </si>
  <si>
    <t>"pozednice"</t>
  </si>
  <si>
    <t>16*2</t>
  </si>
  <si>
    <t xml:space="preserve">"krokve na stěnu" </t>
  </si>
  <si>
    <t>4*4</t>
  </si>
  <si>
    <t>762-2</t>
  </si>
  <si>
    <t>Latě a bednění</t>
  </si>
  <si>
    <t>262</t>
  </si>
  <si>
    <t>762341275</t>
  </si>
  <si>
    <t>Montáž bednění střech rovných a šikmých sklonu do 60° s vyřezáním otvorů z desek dřevotřískových nebo dřevoštěpkových na pero a drážku</t>
  </si>
  <si>
    <t>-711164916</t>
  </si>
  <si>
    <t>https://podminky.urs.cz/item/CS_URS_2024_02/762341275</t>
  </si>
  <si>
    <t>šikmá1*2</t>
  </si>
  <si>
    <t>šikmá2*2</t>
  </si>
  <si>
    <t>263</t>
  </si>
  <si>
    <t>60726278</t>
  </si>
  <si>
    <t>deska dřevoštěpková OSB 3 P+D nebroušená tl 22mm</t>
  </si>
  <si>
    <t>1899960228</t>
  </si>
  <si>
    <t>647,668611651116*1,1 'Přepočtené koeficientem množství</t>
  </si>
  <si>
    <t>264</t>
  </si>
  <si>
    <t>762431024</t>
  </si>
  <si>
    <t>Obložení stěn z dřevoštěpkových desek OSB přibíjených na pero a drážku nebroušených, tloušťky desky 18 mm</t>
  </si>
  <si>
    <t>943929622</t>
  </si>
  <si>
    <t>https://podminky.urs.cz/item/CS_URS_2024_02/762431024</t>
  </si>
  <si>
    <t>265</t>
  </si>
  <si>
    <t>762342511</t>
  </si>
  <si>
    <t>Montáž laťování montáž kontralatí na podklad bez tepelné izolace</t>
  </si>
  <si>
    <t>-628464021</t>
  </si>
  <si>
    <t>https://podminky.urs.cz/item/CS_URS_2024_02/762342511</t>
  </si>
  <si>
    <t>"cca 1,1 bm/m2</t>
  </si>
  <si>
    <t>šikmá1*1,1+šikmá2*1,1</t>
  </si>
  <si>
    <t>266</t>
  </si>
  <si>
    <t>60514114</t>
  </si>
  <si>
    <t>řezivo jehličnaté lať impregnovaná dl 4 m</t>
  </si>
  <si>
    <t>-1933326159</t>
  </si>
  <si>
    <t xml:space="preserve">Poznámka k položce:_x000d_
lať 40/60_x000d_
</t>
  </si>
  <si>
    <t>330,06*0,0027 'Přepočtené koeficientem množství</t>
  </si>
  <si>
    <t>267</t>
  </si>
  <si>
    <t>-449167068</t>
  </si>
  <si>
    <t>"kontralať"0,891</t>
  </si>
  <si>
    <t>"bednění"(šikmá1+šikmá2)*0,024*2</t>
  </si>
  <si>
    <t>763</t>
  </si>
  <si>
    <t>Konstrukce suché výstavby</t>
  </si>
  <si>
    <t>268</t>
  </si>
  <si>
    <t>763164716</t>
  </si>
  <si>
    <t>Obklad konstrukcí sádrokartonovými deskami včetně ochranných úhelníků uzavřeného tvaru rozvinuté šíře do 0,8 m, opláštěný deskou protipožární DF, tl. 15 mm</t>
  </si>
  <si>
    <t>-1285025968</t>
  </si>
  <si>
    <t>https://podminky.urs.cz/item/CS_URS_2024_02/763164716</t>
  </si>
  <si>
    <t>"sloupky 2 NP</t>
  </si>
  <si>
    <t>(6,01-3,35)*2</t>
  </si>
  <si>
    <t>269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</si>
  <si>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</si>
  <si>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</si>
  <si>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-2054814153</t>
  </si>
  <si>
    <t>https://podminky.urs.cz/item/CS_URS_2024_02/998763302</t>
  </si>
  <si>
    <t>763-1</t>
  </si>
  <si>
    <t>Podhledy</t>
  </si>
  <si>
    <t>270</t>
  </si>
  <si>
    <t>763161510</t>
  </si>
  <si>
    <t>Podkroví ze sádrokartonových desek dvouvrstvá spodní konstrukce z ocelových profilů CD, UD na krokvových nástavcích jednoduše opláštěných deskou standardní A, tl. 12,5 mm, bez TI</t>
  </si>
  <si>
    <t>-456340482</t>
  </si>
  <si>
    <t>https://podminky.urs.cz/item/CS_URS_2024_02/763161510</t>
  </si>
  <si>
    <t>-sdk2</t>
  </si>
  <si>
    <t>271</t>
  </si>
  <si>
    <t>763161529</t>
  </si>
  <si>
    <t>Podkroví ze sádrokartonových desek dvouvrstvá spodní konstrukce z ocelových profilů CD, UD na krokvových nástavcích jednoduše opláštěných deskou impregnovanými H2, tl. 12,5 mm, bez TI</t>
  </si>
  <si>
    <t>1211406912</t>
  </si>
  <si>
    <t>https://podminky.urs.cz/item/CS_URS_2024_02/763161529</t>
  </si>
  <si>
    <t>272</t>
  </si>
  <si>
    <t>763131411</t>
  </si>
  <si>
    <t>Podhled ze sádrokartonových desek dvouvrstvá zavěšená spodní konstrukce z ocelových profilů CD, UD jednoduše opláštěná deskou standardní A, tl. 12,5 mm, bez izolace</t>
  </si>
  <si>
    <t>-1525475345</t>
  </si>
  <si>
    <t>https://podminky.urs.cz/item/CS_URS_2024_02/763131411</t>
  </si>
  <si>
    <t>273</t>
  </si>
  <si>
    <t>763131451</t>
  </si>
  <si>
    <t>Podhled ze sádrokartonových desek dvouvrstvá zavěšená spodní konstrukce z ocelových profilů CD, UD jednoduše opláštěná deskou impregnovanou H2, tl. 12,5 mm, bez izolace</t>
  </si>
  <si>
    <t>192715541</t>
  </si>
  <si>
    <t>https://podminky.urs.cz/item/CS_URS_2024_02/763131451</t>
  </si>
  <si>
    <t>274</t>
  </si>
  <si>
    <t>763131714</t>
  </si>
  <si>
    <t>Podhled ze sádrokartonových desek ostatní práce a konstrukce na podhledech ze sádrokartonových desek základní penetrační nátěr</t>
  </si>
  <si>
    <t>-955304104</t>
  </si>
  <si>
    <t>https://podminky.urs.cz/item/CS_URS_2024_02/763131714</t>
  </si>
  <si>
    <t>275</t>
  </si>
  <si>
    <t>763131721</t>
  </si>
  <si>
    <t>Podhled ze sádrokartonových desek ostatní práce a konstrukce na podhledech ze sádrokartonových desek skokové změny výšky podhledu do 0,5 m</t>
  </si>
  <si>
    <t>-1284332210</t>
  </si>
  <si>
    <t>https://podminky.urs.cz/item/CS_URS_2024_02/763131721</t>
  </si>
  <si>
    <t>"čelo u schodiště"2,5*2</t>
  </si>
  <si>
    <t>276</t>
  </si>
  <si>
    <t>763131761</t>
  </si>
  <si>
    <t>Podhled ze sádrokartonových desek Příplatek k cenám za plochu do 3 m2 jednotlivě</t>
  </si>
  <si>
    <t>-341749696</t>
  </si>
  <si>
    <t>https://podminky.urs.cz/item/CS_URS_2024_02/763131761</t>
  </si>
  <si>
    <t>"018"2,17</t>
  </si>
  <si>
    <t>"206"2,86</t>
  </si>
  <si>
    <t>"103"1,95</t>
  </si>
  <si>
    <t>"109"2,16</t>
  </si>
  <si>
    <t>"118"2,03</t>
  </si>
  <si>
    <t>277</t>
  </si>
  <si>
    <t>763182411</t>
  </si>
  <si>
    <t>Výplně otvorů konstrukcí ze sádrokartonových desek opláštění obvodu (špalety) střešního okna z desek včetně Al rohu hloubky do 0,5 m</t>
  </si>
  <si>
    <t>2034190908</t>
  </si>
  <si>
    <t>https://podminky.urs.cz/item/CS_URS_2024_02/763182411</t>
  </si>
  <si>
    <t>(0,66+1,4)*2*3</t>
  </si>
  <si>
    <t>(0,66*2+1,4)*2*4</t>
  </si>
  <si>
    <t>763-4</t>
  </si>
  <si>
    <t>Parozábrana</t>
  </si>
  <si>
    <t>278</t>
  </si>
  <si>
    <t>713_vlastní_01</t>
  </si>
  <si>
    <t>Prolepení parozábrany ke konstrukci (na omítku), vč. penetrace, páska ve specifikaci</t>
  </si>
  <si>
    <t>1364217984</t>
  </si>
  <si>
    <t>"šikimny a detaily"100</t>
  </si>
  <si>
    <t>279</t>
  </si>
  <si>
    <t>63150820</t>
  </si>
  <si>
    <t>páska lepicí š 6 cm pro vzduchotěsné spoje parozábran</t>
  </si>
  <si>
    <t>-2124859822</t>
  </si>
  <si>
    <t>291,142*1,02 'Přepočtené koeficientem množství</t>
  </si>
  <si>
    <t>280</t>
  </si>
  <si>
    <t>763131751</t>
  </si>
  <si>
    <t>Podhled ze sádrokartonových desek ostatní práce a konstrukce na podhledech ze sádrokartonových desek montáž parotěsné zábrany</t>
  </si>
  <si>
    <t>-1074393828</t>
  </si>
  <si>
    <t>https://podminky.urs.cz/item/CS_URS_2024_02/763131751</t>
  </si>
  <si>
    <t>sdk+sdk2</t>
  </si>
  <si>
    <t>281</t>
  </si>
  <si>
    <t>28329233</t>
  </si>
  <si>
    <t>fólie univerzální pro parotěsnou vrstvu s proměnlivou difúzní tloušťkou a UV stabilizací</t>
  </si>
  <si>
    <t>531644515</t>
  </si>
  <si>
    <t>5,863*1,2 'Přepočtené koeficientem množství</t>
  </si>
  <si>
    <t>282</t>
  </si>
  <si>
    <t>613440259</t>
  </si>
  <si>
    <t>Poznámka k položce:_x000d_
spotřeba cca 1,5 bm/m2 - spoje a řešení detailů</t>
  </si>
  <si>
    <t>5,863*1,5 'Přepočtené koeficientem množství</t>
  </si>
  <si>
    <t>283</t>
  </si>
  <si>
    <t>28329294</t>
  </si>
  <si>
    <t>páska pomocná akrylátová pro přichycení parozábrany k nosnému roštu š 12mm</t>
  </si>
  <si>
    <t>1413639358</t>
  </si>
  <si>
    <t>764</t>
  </si>
  <si>
    <t>Konstrukce klempířské</t>
  </si>
  <si>
    <t>284</t>
  </si>
  <si>
    <t>998764102</t>
  </si>
  <si>
    <t>Přesun hmot pro konstrukce klempířské stanovený z hmotnosti přesunovaného materiálu vodorovná dopravní vzdálenost do 50 m základní v objektech výšky přes 6 do 12 m</t>
  </si>
  <si>
    <t>2099261021</t>
  </si>
  <si>
    <t>https://podminky.urs.cz/item/CS_URS_2024_02/998764102</t>
  </si>
  <si>
    <t>764-1</t>
  </si>
  <si>
    <t>Krytina</t>
  </si>
  <si>
    <t>285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</si>
  <si>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</si>
  <si>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</si>
  <si>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1241651509</t>
  </si>
  <si>
    <t>https://podminky.urs.cz/item/CS_URS_2024_02/764111671</t>
  </si>
  <si>
    <t>0,605*15,7</t>
  </si>
  <si>
    <t>286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</si>
  <si>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</si>
  <si>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</si>
  <si>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1502479410</t>
  </si>
  <si>
    <t>https://podminky.urs.cz/item/CS_URS_2024_02/764111643</t>
  </si>
  <si>
    <t>287</t>
  </si>
  <si>
    <t>764111641</t>
  </si>
  <si>
    <t>Krytina ze svitků, ze šablon nebo taškových tabulí z pozinkovaného plechu s povrchovou úpravou s úpravou u okapů, prostupů a výčnělků střechy rovné drážkováním ze svitků do rš 670 mm, sklon střechy do 30°</t>
  </si>
  <si>
    <t>1637137930</t>
  </si>
  <si>
    <t>https://podminky.urs.cz/item/CS_URS_2024_02/764111641</t>
  </si>
  <si>
    <t>288</t>
  </si>
  <si>
    <t>764211616</t>
  </si>
  <si>
    <t>Oplechování střešních prvků z pozinkovaného plechu s povrchovou úpravou hřebene větraného s použitím hřebenového plechu s těsněním a perforovaným plechem rš 500 mm</t>
  </si>
  <si>
    <t>-1231436131</t>
  </si>
  <si>
    <t>https://podminky.urs.cz/item/CS_URS_2024_02/764211616</t>
  </si>
  <si>
    <t>289</t>
  </si>
  <si>
    <t>764212634</t>
  </si>
  <si>
    <t>Oplechování střešních prvků z pozinkovaného plechu s povrchovou úpravou štítu závětrnou lištou rš 330 mm</t>
  </si>
  <si>
    <t>-2067074991</t>
  </si>
  <si>
    <t>https://podminky.urs.cz/item/CS_URS_2024_02/764212634</t>
  </si>
  <si>
    <t>290</t>
  </si>
  <si>
    <t>764212663</t>
  </si>
  <si>
    <t>Oplechování střešních prvků z pozinkovaného plechu s povrchovou úpravou okapu střechy rovné okapovým plechem rš 250 mm</t>
  </si>
  <si>
    <t>1238544156</t>
  </si>
  <si>
    <t>https://podminky.urs.cz/item/CS_URS_2024_02/764212663</t>
  </si>
  <si>
    <t>šikmá11+šikmá21</t>
  </si>
  <si>
    <t>291</t>
  </si>
  <si>
    <t>764212606</t>
  </si>
  <si>
    <t>Oplechování střešních prvků z pozinkovaného plechu s povrchovou úpravou úžlabí rš 500 mm</t>
  </si>
  <si>
    <t>1400653869</t>
  </si>
  <si>
    <t>https://podminky.urs.cz/item/CS_URS_2024_02/764212606</t>
  </si>
  <si>
    <t>292</t>
  </si>
  <si>
    <t>764002414</t>
  </si>
  <si>
    <t>Montáž strukturované oddělovací rohože jakékoli rš</t>
  </si>
  <si>
    <t>1465021078</t>
  </si>
  <si>
    <t>https://podminky.urs.cz/item/CS_URS_2024_02/764002414</t>
  </si>
  <si>
    <t>šikmá1+šikmá2</t>
  </si>
  <si>
    <t>11,3*0,5*1,1</t>
  </si>
  <si>
    <t>4,7*0,5*1,1</t>
  </si>
  <si>
    <t>293</t>
  </si>
  <si>
    <t>69331041</t>
  </si>
  <si>
    <t>rohož drenážní PE nelaminovaná 400g/m2</t>
  </si>
  <si>
    <t>-1482447228</t>
  </si>
  <si>
    <t>287,945*1,1 'Přepočtené koeficientem množství</t>
  </si>
  <si>
    <t>294</t>
  </si>
  <si>
    <t>764315403</t>
  </si>
  <si>
    <t>Lemování trub, konzol, držáků a ostatních kusových prvků z pozinkovaného plechu střech s krytinou prejzovou nebo vlnitou, průměr přes 100 do 150 mm</t>
  </si>
  <si>
    <t>-772886463</t>
  </si>
  <si>
    <t>https://podminky.urs.cz/item/CS_URS_2024_02/764315403</t>
  </si>
  <si>
    <t>"radon_1, kanalizace" 5</t>
  </si>
  <si>
    <t>764-2</t>
  </si>
  <si>
    <t>Ostatní klemp. prvky</t>
  </si>
  <si>
    <t>295</t>
  </si>
  <si>
    <t>764212432</t>
  </si>
  <si>
    <t>Oplechování střešních prvků z pozinkovaného plechu okapu okapovým plechem střechy rovné rš 200 mm</t>
  </si>
  <si>
    <t>-1813373375</t>
  </si>
  <si>
    <t>https://podminky.urs.cz/item/CS_URS_2024_02/764212432</t>
  </si>
  <si>
    <t>"K9"20,53</t>
  </si>
  <si>
    <t>296</t>
  </si>
  <si>
    <t>764217606</t>
  </si>
  <si>
    <t>Oplechování parapetů z pozinkovaného plechu s povrchovou úpravou oblých nebo ze segmentů, včetně rohů mechanicky kotvené rš 500 mm</t>
  </si>
  <si>
    <t>-1797313816</t>
  </si>
  <si>
    <t>https://podminky.urs.cz/item/CS_URS_2024_02/764217606</t>
  </si>
  <si>
    <t>"K5"1,6</t>
  </si>
  <si>
    <t>297</t>
  </si>
  <si>
    <t>764216644</t>
  </si>
  <si>
    <t>Oplechování parapetů z pozinkovaného plechu s povrchovou úpravou rovných celoplošně lepené, bez rohů rš 275 mm</t>
  </si>
  <si>
    <t>-656702274</t>
  </si>
  <si>
    <t>https://podminky.urs.cz/item/CS_URS_2024_02/764216644</t>
  </si>
  <si>
    <t>"K1-3</t>
  </si>
  <si>
    <t>2*9</t>
  </si>
  <si>
    <t>1,25*4</t>
  </si>
  <si>
    <t>2,5*2</t>
  </si>
  <si>
    <t>298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</si>
  <si>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</si>
  <si>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</si>
  <si>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2028369298</t>
  </si>
  <si>
    <t>https://podminky.urs.cz/item/CS_URS_2024_02/764216665</t>
  </si>
  <si>
    <t>299</t>
  </si>
  <si>
    <t>764218605</t>
  </si>
  <si>
    <t>Oplechování říms a ozdobných prvků z pozinkovaného plechu s povrchovou úpravou rovných, bez rohů mechanicky kotvené rš 400 mm</t>
  </si>
  <si>
    <t>1068123101</t>
  </si>
  <si>
    <t>https://podminky.urs.cz/item/CS_URS_2024_02/764218605</t>
  </si>
  <si>
    <t xml:space="preserve">"římsa 1 NP  navazuje ma parapet </t>
  </si>
  <si>
    <t>23-3,017-0,5-0,85-0,5</t>
  </si>
  <si>
    <t>764218645</t>
  </si>
  <si>
    <t>Oplechování říms a ozdobných prvků z pozinkovaného plechu s povrchovou úpravou rovných, bez rohů Příplatek k cenám za zvýšenou pracnost při provedení rohu nebo koutu rovné římsy do rš 400 mm</t>
  </si>
  <si>
    <t>424783983</t>
  </si>
  <si>
    <t>https://podminky.urs.cz/item/CS_URS_2024_02/764218645</t>
  </si>
  <si>
    <t>764-3</t>
  </si>
  <si>
    <t>Okap</t>
  </si>
  <si>
    <t>301</t>
  </si>
  <si>
    <t>764511602</t>
  </si>
  <si>
    <t>Žlab podokapní z pozinkovaného plechu s povrchovou úpravou včetně háků a čel půlkruhový rš 330 mm</t>
  </si>
  <si>
    <t>-573168149</t>
  </si>
  <si>
    <t>https://podminky.urs.cz/item/CS_URS_2024_02/764511602</t>
  </si>
  <si>
    <t>"K6"49,56</t>
  </si>
  <si>
    <t>302</t>
  </si>
  <si>
    <t>764511642</t>
  </si>
  <si>
    <t>Žlab podokapní z pozinkovaného plechu s povrchovou úpravou kotlík oválný (trychtýřový), rš žlabu/průměr svodu 330/100 mm</t>
  </si>
  <si>
    <t>228057369</t>
  </si>
  <si>
    <t>https://podminky.urs.cz/item/CS_URS_2024_02/764511642</t>
  </si>
  <si>
    <t>303</t>
  </si>
  <si>
    <t>764518622</t>
  </si>
  <si>
    <t>Svod z pozinkovaného plechu s upraveným povrchem včetně objímek, kolen a odskoků kruhový, průměru 100 mm</t>
  </si>
  <si>
    <t>-1241229357</t>
  </si>
  <si>
    <t>https://podminky.urs.cz/item/CS_URS_2024_02/764518622</t>
  </si>
  <si>
    <t>"K4"</t>
  </si>
  <si>
    <t>20,75</t>
  </si>
  <si>
    <t>765</t>
  </si>
  <si>
    <t>Krytina skládaná</t>
  </si>
  <si>
    <t>304</t>
  </si>
  <si>
    <t>998765102</t>
  </si>
  <si>
    <t>Přesun hmot pro krytiny skládané stanovený z hmotnosti přesunovaného materiálu vodorovná dopravní vzdálenost do 50 m základní na objektech výšky přes 6 do 12 m</t>
  </si>
  <si>
    <t>-336314768</t>
  </si>
  <si>
    <t>https://podminky.urs.cz/item/CS_URS_2024_02/998765102</t>
  </si>
  <si>
    <t>765-1</t>
  </si>
  <si>
    <t>DHV</t>
  </si>
  <si>
    <t>305</t>
  </si>
  <si>
    <t>764212662</t>
  </si>
  <si>
    <t>Oplechování střešních prvků z pozinkovaného plechu s povrchovou úpravou okapu střechy rovné okapovým plechem rš 200 mm</t>
  </si>
  <si>
    <t>1189565842</t>
  </si>
  <si>
    <t>https://podminky.urs.cz/item/CS_URS_2024_02/764212662</t>
  </si>
  <si>
    <t>"K7"49,65</t>
  </si>
  <si>
    <t>306</t>
  </si>
  <si>
    <t>765191023</t>
  </si>
  <si>
    <t>Montáž pojistné hydroizolační nebo parotěsné fólie kladené ve sklonu přes 20° s lepenými přesahy na bednění nebo tepelnou izolaci</t>
  </si>
  <si>
    <t>983232948</t>
  </si>
  <si>
    <t>https://podminky.urs.cz/item/CS_URS_2024_02/765191023</t>
  </si>
  <si>
    <t>307</t>
  </si>
  <si>
    <t>765191001</t>
  </si>
  <si>
    <t>Montáž pojistné hydroizolační nebo parotěsné fólie kladené ve sklonu do 20° lepením (vodotěsné podstřeší) na bednění nebo tepelnou izolaci</t>
  </si>
  <si>
    <t>1981797649</t>
  </si>
  <si>
    <t>https://podminky.urs.cz/item/CS_URS_2024_02/765191001</t>
  </si>
  <si>
    <t>308</t>
  </si>
  <si>
    <t>765191051</t>
  </si>
  <si>
    <t>Montáž pojistné hydroizolační nebo parotěsné fólie hřebene nebo nároží, střechy větrané</t>
  </si>
  <si>
    <t>-694624029</t>
  </si>
  <si>
    <t>https://podminky.urs.cz/item/CS_URS_2024_02/765191051</t>
  </si>
  <si>
    <t>309</t>
  </si>
  <si>
    <t>765191071</t>
  </si>
  <si>
    <t>Montáž pojistné hydroizolační nebo parotěsné fólie okapu přesahem na okapnici</t>
  </si>
  <si>
    <t>1908309422</t>
  </si>
  <si>
    <t>https://podminky.urs.cz/item/CS_URS_2024_02/765191071</t>
  </si>
  <si>
    <t>310</t>
  </si>
  <si>
    <t>63150819</t>
  </si>
  <si>
    <t>fólie kontaktní difuzně propustná pro doplňkovou hydroizolační vrstvu, jednovrstvá mikrovláknitá s funkční vrstvou tl 0,220mm</t>
  </si>
  <si>
    <t>454637020</t>
  </si>
  <si>
    <t>hřeben*0,5+úžlabí*0,5</t>
  </si>
  <si>
    <t>298,412*1,165 'Přepočtené koeficientem množství</t>
  </si>
  <si>
    <t>766</t>
  </si>
  <si>
    <t>Konstrukce truhlářské</t>
  </si>
  <si>
    <t>483</t>
  </si>
  <si>
    <t>parapet</t>
  </si>
  <si>
    <t>D+M parapetní deska z umělého kamene tl. 20 mm dle specifikace PD</t>
  </si>
  <si>
    <t xml:space="preserve">bm </t>
  </si>
  <si>
    <t>820290021</t>
  </si>
  <si>
    <t>314</t>
  </si>
  <si>
    <t>998766102</t>
  </si>
  <si>
    <t>Přesun hmot pro konstrukce truhlářské stanovený z hmotnosti přesunovaného materiálu vodorovná dopravní vzdálenost do 50 m základní v objektech výšky přes 6 do 12 m</t>
  </si>
  <si>
    <t>-961433125</t>
  </si>
  <si>
    <t>https://podminky.urs.cz/item/CS_URS_2024_02/998766102</t>
  </si>
  <si>
    <t>766-4</t>
  </si>
  <si>
    <t>Střešní okna</t>
  </si>
  <si>
    <t>315</t>
  </si>
  <si>
    <t>766671005</t>
  </si>
  <si>
    <t>Montáž střešních oken dřevěných nebo plastových kyvných, výklopných/kyvných s okenním rámem a lemováním, s plisovaným límcem, s napojením na krytinu do krytiny ploché, rozměru 78 x 140 cm</t>
  </si>
  <si>
    <t>1520541319</t>
  </si>
  <si>
    <t>https://podminky.urs.cz/item/CS_URS_2024_02/766671005</t>
  </si>
  <si>
    <t>4*2</t>
  </si>
  <si>
    <t>316</t>
  </si>
  <si>
    <t>61124778</t>
  </si>
  <si>
    <t>okno střešní dřevěné kyvné, izolační trojsklo 66x140cm, Uw=1,1W/m2K Al oplechování</t>
  </si>
  <si>
    <t>-87118092</t>
  </si>
  <si>
    <t>317</t>
  </si>
  <si>
    <t>61124158</t>
  </si>
  <si>
    <t>lemování střešních oken na profilované krytiny 66x140cm</t>
  </si>
  <si>
    <t>1565477384</t>
  </si>
  <si>
    <t>318</t>
  </si>
  <si>
    <t>61124234R</t>
  </si>
  <si>
    <t>manžeta z parotěsné fólie pro střešní okno 66x140cm</t>
  </si>
  <si>
    <t>-1443996260</t>
  </si>
  <si>
    <t>319</t>
  </si>
  <si>
    <t>61124048</t>
  </si>
  <si>
    <t>zateplovací sada střešních oken rám 66x140cm</t>
  </si>
  <si>
    <t>sada</t>
  </si>
  <si>
    <t>1809907220</t>
  </si>
  <si>
    <t>320</t>
  </si>
  <si>
    <t>K006</t>
  </si>
  <si>
    <t>Montáž vnějšího stínění, střešní okna, motorové</t>
  </si>
  <si>
    <t>1124694714</t>
  </si>
  <si>
    <t>321</t>
  </si>
  <si>
    <t>61140703R</t>
  </si>
  <si>
    <t>roleta venkovní střešních oken rozměru 66/140 cm, motorový pohon vč. příslušenství</t>
  </si>
  <si>
    <t>1571349480</t>
  </si>
  <si>
    <t>766-1</t>
  </si>
  <si>
    <t>Výplně otvorů vnitřních</t>
  </si>
  <si>
    <t>322</t>
  </si>
  <si>
    <t>766660001</t>
  </si>
  <si>
    <t>Montáž dveřních křídel dřevěných nebo plastových otevíravých do ocelové zárubně povrchově upravených jednokřídlových, šířky do 800 mm</t>
  </si>
  <si>
    <t>1862532117</t>
  </si>
  <si>
    <t>https://podminky.urs.cz/item/CS_URS_2024_02/766660001</t>
  </si>
  <si>
    <t>323</t>
  </si>
  <si>
    <t>61161012</t>
  </si>
  <si>
    <t>dveře jednokřídlé dřevotřískové povrch lakovaný plné 600x1970-2100mm</t>
  </si>
  <si>
    <t>-741603447</t>
  </si>
  <si>
    <t>324</t>
  </si>
  <si>
    <t>61161013</t>
  </si>
  <si>
    <t>dveře jednokřídlé dřevotřískové povrch lakovaný plné 700x1970-2100mm</t>
  </si>
  <si>
    <t>1085269769</t>
  </si>
  <si>
    <t>325</t>
  </si>
  <si>
    <t>61161014</t>
  </si>
  <si>
    <t>dveře jednokřídlé dřevotřískové povrch lakovaný plné 800x1970-2100mm</t>
  </si>
  <si>
    <t>346406760</t>
  </si>
  <si>
    <t>326</t>
  </si>
  <si>
    <t>766660022</t>
  </si>
  <si>
    <t>Montáž dveřních křídel dřevěných nebo plastových otevíravých do ocelové zárubně protipožárních jednokřídlových, šířky přes 800 mm</t>
  </si>
  <si>
    <t>-1959290053</t>
  </si>
  <si>
    <t>https://podminky.urs.cz/item/CS_URS_2024_02/766660022</t>
  </si>
  <si>
    <t>327</t>
  </si>
  <si>
    <t>61165339</t>
  </si>
  <si>
    <t>dveře jednokřídlé dřevotřískové protipožární EI (EW) 30 D3 povrch lakovaný plné 800x1970-2100mm</t>
  </si>
  <si>
    <t>-393575575</t>
  </si>
  <si>
    <t>328</t>
  </si>
  <si>
    <t>61165340</t>
  </si>
  <si>
    <t>dveře jednokřídlé dřevotřískové protipožární EI (EW) 30 D3 povrch lakovaný plné 900x1970-2100mm</t>
  </si>
  <si>
    <t>-1691257783</t>
  </si>
  <si>
    <t>329</t>
  </si>
  <si>
    <t>61161028</t>
  </si>
  <si>
    <t>dveře jednokřídlé dřevotřískové protipožární EI (EW) 30 D3 povrch lakovaný plné 1000x1970-2100mm</t>
  </si>
  <si>
    <t>-1099485876</t>
  </si>
  <si>
    <t>330</t>
  </si>
  <si>
    <t>766660002</t>
  </si>
  <si>
    <t>Montáž dveřních křídel dřevěných nebo plastových otevíravých do ocelové zárubně povrchově upravených jednokřídlových, šířky přes 800 mm</t>
  </si>
  <si>
    <t>-384307863</t>
  </si>
  <si>
    <t>https://podminky.urs.cz/item/CS_URS_2024_02/766660002</t>
  </si>
  <si>
    <t>331</t>
  </si>
  <si>
    <t>61161015</t>
  </si>
  <si>
    <t>dveře jednokřídlé dřevotřískové povrch lakovaný plné 900x1970-2100mm</t>
  </si>
  <si>
    <t>1545209585</t>
  </si>
  <si>
    <t>"T6"5</t>
  </si>
  <si>
    <t>332</t>
  </si>
  <si>
    <t>61161016</t>
  </si>
  <si>
    <t>dveře jednokřídlé dřevotřískové povrch lakovaný plné 1000x1970-2100mm</t>
  </si>
  <si>
    <t>-2111858526</t>
  </si>
  <si>
    <t>333</t>
  </si>
  <si>
    <t>61161017</t>
  </si>
  <si>
    <t>dveře jednokřídlé dřevotřískové povrch lakovaný plné 1100x1970-2100mm</t>
  </si>
  <si>
    <t>861083946</t>
  </si>
  <si>
    <t>334</t>
  </si>
  <si>
    <t>766660031</t>
  </si>
  <si>
    <t>Montáž dveřních křídel dřevěných nebo plastových otevíravých do ocelové zárubně protipožárních dvoukřídlových jakékoliv šířky</t>
  </si>
  <si>
    <t>611693469</t>
  </si>
  <si>
    <t>https://podminky.urs.cz/item/CS_URS_2024_02/766660031</t>
  </si>
  <si>
    <t>335</t>
  </si>
  <si>
    <t>61161056</t>
  </si>
  <si>
    <t>dveře dvoukřídlé dřevotřískové protipožární EI (EW) 30 D3 povrch lakovaný plné 1600x1970-2100mm</t>
  </si>
  <si>
    <t>-179336272</t>
  </si>
  <si>
    <t>"T02"1</t>
  </si>
  <si>
    <t>336</t>
  </si>
  <si>
    <t>61161058</t>
  </si>
  <si>
    <t>dveře dvoukřídlé dřevotřískové protipožární EI (EW) 30 D3 povrch lakovaný plné 1800x1970-2100mm</t>
  </si>
  <si>
    <t>461144581</t>
  </si>
  <si>
    <t>337</t>
  </si>
  <si>
    <t>766660311</t>
  </si>
  <si>
    <t>Montáž dveřních křídel dřevěných nebo plastových posuvných dveří do pouzdra s jednou kapsou jednokřídlových, průchozí šířky do 800 mm</t>
  </si>
  <si>
    <t>859547616</t>
  </si>
  <si>
    <t>https://podminky.urs.cz/item/CS_URS_2024_02/766660311</t>
  </si>
  <si>
    <t>338</t>
  </si>
  <si>
    <t>-437842575</t>
  </si>
  <si>
    <t>"T14</t>
  </si>
  <si>
    <t>"T17</t>
  </si>
  <si>
    <t>339</t>
  </si>
  <si>
    <t>-1394902415</t>
  </si>
  <si>
    <t>"T18"1</t>
  </si>
  <si>
    <t>340</t>
  </si>
  <si>
    <t>K022</t>
  </si>
  <si>
    <t>D+M nadsvětlík pro dveře do š 1000 mm</t>
  </si>
  <si>
    <t>1021877516</t>
  </si>
  <si>
    <t>"T16"3</t>
  </si>
  <si>
    <t>341</t>
  </si>
  <si>
    <t>766660717</t>
  </si>
  <si>
    <t>Montáž dveřních doplňků samozavírače na zárubeň ocelovou</t>
  </si>
  <si>
    <t>1593599623</t>
  </si>
  <si>
    <t>https://podminky.urs.cz/item/CS_URS_2024_02/766660717</t>
  </si>
  <si>
    <t>342</t>
  </si>
  <si>
    <t>54917250</t>
  </si>
  <si>
    <t>samozavírač dveří hydraulický</t>
  </si>
  <si>
    <t>-223061271</t>
  </si>
  <si>
    <t>343</t>
  </si>
  <si>
    <t>766660726</t>
  </si>
  <si>
    <t>Montáž dveřních doplňků dveřního kování interiérového pákové zástrče</t>
  </si>
  <si>
    <t>86630060</t>
  </si>
  <si>
    <t>https://podminky.urs.cz/item/CS_URS_2024_02/766660726</t>
  </si>
  <si>
    <t>344</t>
  </si>
  <si>
    <t>54916340</t>
  </si>
  <si>
    <t>kování dveřní zástrč dveřová lakovaná 140/100mm</t>
  </si>
  <si>
    <t>-2125978220</t>
  </si>
  <si>
    <t>345</t>
  </si>
  <si>
    <t>766660731</t>
  </si>
  <si>
    <t>Montáž dveřních doplňků dveřního kování bezpečnostního zámku</t>
  </si>
  <si>
    <t>465412204</t>
  </si>
  <si>
    <t>https://podminky.urs.cz/item/CS_URS_2024_02/766660731</t>
  </si>
  <si>
    <t>346</t>
  </si>
  <si>
    <t>54924010</t>
  </si>
  <si>
    <t>zámek zadlabací protipožární rozteč 90x55,5mm</t>
  </si>
  <si>
    <t>86457388</t>
  </si>
  <si>
    <t>347</t>
  </si>
  <si>
    <t>766660728</t>
  </si>
  <si>
    <t>Montáž dveřních doplňků dveřního kování interiérového zámku</t>
  </si>
  <si>
    <t>-685564469</t>
  </si>
  <si>
    <t>https://podminky.urs.cz/item/CS_URS_2024_02/766660728</t>
  </si>
  <si>
    <t>348</t>
  </si>
  <si>
    <t>54924004</t>
  </si>
  <si>
    <t>zámek zadlabací mezipokojový levý pro cylindrickou vložku rozteč 72x55mm</t>
  </si>
  <si>
    <t>-1597175388</t>
  </si>
  <si>
    <t>349</t>
  </si>
  <si>
    <t>766660733</t>
  </si>
  <si>
    <t>Montáž dveřních doplňků dveřního kování bezpečnostního štítku s klikou</t>
  </si>
  <si>
    <t>1083400855</t>
  </si>
  <si>
    <t>https://podminky.urs.cz/item/CS_URS_2024_02/766660733</t>
  </si>
  <si>
    <t>4+1</t>
  </si>
  <si>
    <t>350</t>
  </si>
  <si>
    <t>54914130</t>
  </si>
  <si>
    <t>kování bezpečnostní madlo/klika RC2</t>
  </si>
  <si>
    <t>-564269511</t>
  </si>
  <si>
    <t>351</t>
  </si>
  <si>
    <t>766660729</t>
  </si>
  <si>
    <t>Montáž dveřních doplňků dveřního kování interiérového štítku s klikou</t>
  </si>
  <si>
    <t>-181648136</t>
  </si>
  <si>
    <t>https://podminky.urs.cz/item/CS_URS_2024_02/766660729</t>
  </si>
  <si>
    <t>352</t>
  </si>
  <si>
    <t>54914125</t>
  </si>
  <si>
    <t xml:space="preserve">kování rozetové spodní pro cylindrickou vložku  dle specifikace PD</t>
  </si>
  <si>
    <t>1960620449</t>
  </si>
  <si>
    <t>484</t>
  </si>
  <si>
    <t>54914123</t>
  </si>
  <si>
    <t>kování rozetové klika/klika dle specifkace PD</t>
  </si>
  <si>
    <t>-1928164288</t>
  </si>
  <si>
    <t>353</t>
  </si>
  <si>
    <t>54914137</t>
  </si>
  <si>
    <t xml:space="preserve">kování k posuvným dveřím mušle  dle specifikace PD</t>
  </si>
  <si>
    <t>456505580</t>
  </si>
  <si>
    <t>354</t>
  </si>
  <si>
    <t>766660734</t>
  </si>
  <si>
    <t>Montáž dveřních doplňků dveřního kování bezpečnostního panikového kování</t>
  </si>
  <si>
    <t>588966249</t>
  </si>
  <si>
    <t>https://podminky.urs.cz/item/CS_URS_2024_02/766660734</t>
  </si>
  <si>
    <t>355</t>
  </si>
  <si>
    <t>54914135</t>
  </si>
  <si>
    <t>kování panikové klika/klika</t>
  </si>
  <si>
    <t>-1968253139</t>
  </si>
  <si>
    <t>356</t>
  </si>
  <si>
    <t>766682111</t>
  </si>
  <si>
    <t>Montáž zárubní dřevěných nebo plastových obložkových, pro dveře jednokřídlové, tloušťky stěny do 170 mm</t>
  </si>
  <si>
    <t>598465531</t>
  </si>
  <si>
    <t>https://podminky.urs.cz/item/CS_URS_2024_02/766682111</t>
  </si>
  <si>
    <t>357</t>
  </si>
  <si>
    <t>61181101R</t>
  </si>
  <si>
    <t>zárubeň jednokřídlá obložková s lakovaná povrchem tl stěny 60-150mm rozměru 600-900/1970mm</t>
  </si>
  <si>
    <t>535870271</t>
  </si>
  <si>
    <t>"posuvné dveře" 3</t>
  </si>
  <si>
    <t>358</t>
  </si>
  <si>
    <t>767640114</t>
  </si>
  <si>
    <t>Montáž dveří ocelových nebo hliníkových vchodových jednokřídlových s pevným bočním dílem a nadsvětlíkem</t>
  </si>
  <si>
    <t>605514308</t>
  </si>
  <si>
    <t>https://podminky.urs.cz/item/CS_URS_2024_02/767640114</t>
  </si>
  <si>
    <t>"V01, 02"2</t>
  </si>
  <si>
    <t>485</t>
  </si>
  <si>
    <t>766660431</t>
  </si>
  <si>
    <t>Montáž vchodových dveří včetně rámu do zdiva jednokřídlových s pevně zasklenými bočními díly</t>
  </si>
  <si>
    <t>-217470242</t>
  </si>
  <si>
    <t>https://podminky.urs.cz/item/CS_URS_2024_02/766660431</t>
  </si>
  <si>
    <t>486</t>
  </si>
  <si>
    <t>61173205R</t>
  </si>
  <si>
    <t>dveře dřevěné prosklené s bočními díly dle specifikace V01, V02</t>
  </si>
  <si>
    <t>-1412029070</t>
  </si>
  <si>
    <t>2*2,5</t>
  </si>
  <si>
    <t>1,7*2,5</t>
  </si>
  <si>
    <t>360</t>
  </si>
  <si>
    <t>766695212</t>
  </si>
  <si>
    <t>Montáž ostatních truhlářských konstrukcí prahů dveří jednokřídlových, šířky do 100 mm</t>
  </si>
  <si>
    <t>1932871143</t>
  </si>
  <si>
    <t>https://podminky.urs.cz/item/CS_URS_2024_02/766695212</t>
  </si>
  <si>
    <t>361</t>
  </si>
  <si>
    <t>61187136</t>
  </si>
  <si>
    <t>práh dveřní dřevěný dubový tl 20mm dl 720mm š 100mm</t>
  </si>
  <si>
    <t>737192876</t>
  </si>
  <si>
    <t>362</t>
  </si>
  <si>
    <t>61187156</t>
  </si>
  <si>
    <t>práh dveřní dřevěný dubový tl 20mm dl 820mm š 100mm</t>
  </si>
  <si>
    <t>-1541412497</t>
  </si>
  <si>
    <t>363</t>
  </si>
  <si>
    <t>61187176</t>
  </si>
  <si>
    <t>práh dveřní dřevěný dubový tl 20mm dl 920mm š 100mm</t>
  </si>
  <si>
    <t>-1077863123</t>
  </si>
  <si>
    <t>767</t>
  </si>
  <si>
    <t>Konstrukce zámečnické</t>
  </si>
  <si>
    <t>364</t>
  </si>
  <si>
    <t>767163121</t>
  </si>
  <si>
    <t>Montáž zábradlí přímého v interiéru v rovině (na rovné ploše) kotveného do betonu</t>
  </si>
  <si>
    <t>804624162</t>
  </si>
  <si>
    <t>https://podminky.urs.cz/item/CS_URS_2024_02/767163121</t>
  </si>
  <si>
    <t>"Z01</t>
  </si>
  <si>
    <t>11,12</t>
  </si>
  <si>
    <t>365</t>
  </si>
  <si>
    <t>55342281</t>
  </si>
  <si>
    <t xml:space="preserve">zábradlí s prutovou výplní, horní kotvení, kulatý sloupek,  dle specifikace PD</t>
  </si>
  <si>
    <t>-2119542606</t>
  </si>
  <si>
    <t>366</t>
  </si>
  <si>
    <t>767165111</t>
  </si>
  <si>
    <t>Montáž zábradlí madel šroubováním</t>
  </si>
  <si>
    <t>-1707532360</t>
  </si>
  <si>
    <t>https://podminky.urs.cz/item/CS_URS_2024_02/767165111</t>
  </si>
  <si>
    <t>2,25*1,3*2*2</t>
  </si>
  <si>
    <t>367</t>
  </si>
  <si>
    <t>54889030</t>
  </si>
  <si>
    <t xml:space="preserve">uchycení madla na zeď  dle specifikace PD</t>
  </si>
  <si>
    <t>-101965740</t>
  </si>
  <si>
    <t>368</t>
  </si>
  <si>
    <t>05217100R</t>
  </si>
  <si>
    <t xml:space="preserve">madlo  dle specifikace PD</t>
  </si>
  <si>
    <t>-519940402</t>
  </si>
  <si>
    <t>369</t>
  </si>
  <si>
    <t>767531121</t>
  </si>
  <si>
    <t>Montáž vstupních čisticích zón z rohoží osazení rámu mosazného nebo hliníkového zapuštěného z L profilů</t>
  </si>
  <si>
    <t>926608392</t>
  </si>
  <si>
    <t>https://podminky.urs.cz/item/CS_URS_2024_02/767531121</t>
  </si>
  <si>
    <t>370</t>
  </si>
  <si>
    <t>69752160</t>
  </si>
  <si>
    <t>rám pro zapuštění profil L-30/30 25/25 20/30 15/30-Al</t>
  </si>
  <si>
    <t>-1389308689</t>
  </si>
  <si>
    <t>2*1,1 'Přepočtené koeficientem množství</t>
  </si>
  <si>
    <t>371</t>
  </si>
  <si>
    <t>767531215</t>
  </si>
  <si>
    <t>Montáž vstupních čisticích zón z rohoží kovových nebo plastových plochy přes 2 m2</t>
  </si>
  <si>
    <t>1963924383</t>
  </si>
  <si>
    <t>https://podminky.urs.cz/item/CS_URS_2024_02/767531215</t>
  </si>
  <si>
    <t>+4,53+2*2+1,75*2,185</t>
  </si>
  <si>
    <t>372</t>
  </si>
  <si>
    <t>69752003</t>
  </si>
  <si>
    <t xml:space="preserve">rohož vstupní  dle specifikace PD</t>
  </si>
  <si>
    <t>-1990190970</t>
  </si>
  <si>
    <t>12,354*1,1 'Přepočtené koeficientem množství</t>
  </si>
  <si>
    <t>373</t>
  </si>
  <si>
    <t>998767102</t>
  </si>
  <si>
    <t>Přesun hmot pro zámečnické konstrukce stanovený z hmotnosti přesunovaného materiálu vodorovná dopravní vzdálenost do 50 m základní v objektech výšky přes 6 do 12 m</t>
  </si>
  <si>
    <t>864973101</t>
  </si>
  <si>
    <t>https://podminky.urs.cz/item/CS_URS_2024_02/998767102</t>
  </si>
  <si>
    <t>374</t>
  </si>
  <si>
    <t>K058</t>
  </si>
  <si>
    <t>Kovová písmena na fasádu dle specifikace pohledů, výška cca 0,7 m</t>
  </si>
  <si>
    <t xml:space="preserve">ks </t>
  </si>
  <si>
    <t>1777686518</t>
  </si>
  <si>
    <t>767-0</t>
  </si>
  <si>
    <t>dřevo-hliníkové otvorové výplně</t>
  </si>
  <si>
    <t>375</t>
  </si>
  <si>
    <t>767620352</t>
  </si>
  <si>
    <t>Montáž oken s izolačními skly z hliníkových nebo ocelových profilů na polyuretanovou pěnu s trojskly otevíravých do zdiva, plochy přes 0,6 do 1,5 m2</t>
  </si>
  <si>
    <t>-98389792</t>
  </si>
  <si>
    <t>https://podminky.urs.cz/item/CS_URS_2024_02/767620352</t>
  </si>
  <si>
    <t>"O9</t>
  </si>
  <si>
    <t>3,14*(0,8*0,8)</t>
  </si>
  <si>
    <t>376</t>
  </si>
  <si>
    <t>61124017</t>
  </si>
  <si>
    <t>okno dřevohliníkové otevíravé/sklopné trojsklo přes plochu 1m2 do v 1,5m, vč. podkladního profilu</t>
  </si>
  <si>
    <t>-881102824</t>
  </si>
  <si>
    <t>377</t>
  </si>
  <si>
    <t>767620353</t>
  </si>
  <si>
    <t>Montáž oken s izolačními skly z hliníkových nebo ocelových profilů na polyuretanovou pěnu s trojskly otevíravých do zdiva, plochy přes 1,5 do 2,5 m2</t>
  </si>
  <si>
    <t>507227296</t>
  </si>
  <si>
    <t>https://podminky.urs.cz/item/CS_URS_2024_02/767620353</t>
  </si>
  <si>
    <t>"O4</t>
  </si>
  <si>
    <t>1,25*1,75*3</t>
  </si>
  <si>
    <t>"O8</t>
  </si>
  <si>
    <t>1,25*1,5</t>
  </si>
  <si>
    <t>378</t>
  </si>
  <si>
    <t>61124018</t>
  </si>
  <si>
    <t>okno dřevohliníkové otevíravé/sklopné trojsklo přes plochu 1m2 v 1,5-2,5m, vč. podkladního profilu</t>
  </si>
  <si>
    <t>247395971</t>
  </si>
  <si>
    <t>379</t>
  </si>
  <si>
    <t>767620354</t>
  </si>
  <si>
    <t>Montáž oken s izolačními skly z hliníkových nebo ocelových profilů na polyuretanovou pěnu s trojskly otevíravých do zdiva, plochy přes 2,5 do 6 m2</t>
  </si>
  <si>
    <t>334473289</t>
  </si>
  <si>
    <t>https://podminky.urs.cz/item/CS_URS_2024_02/767620354</t>
  </si>
  <si>
    <t>"O1</t>
  </si>
  <si>
    <t>1,25*2,5*2</t>
  </si>
  <si>
    <t>"O2</t>
  </si>
  <si>
    <t>2,5*2,5</t>
  </si>
  <si>
    <t>"O3</t>
  </si>
  <si>
    <t>2*1,5*5</t>
  </si>
  <si>
    <t>"O5</t>
  </si>
  <si>
    <t>2*1,75*4</t>
  </si>
  <si>
    <t>"O6</t>
  </si>
  <si>
    <t>2,5*1,75</t>
  </si>
  <si>
    <t>"O7</t>
  </si>
  <si>
    <t>2,5*1,5</t>
  </si>
  <si>
    <t>380</t>
  </si>
  <si>
    <t>9278039</t>
  </si>
  <si>
    <t>381</t>
  </si>
  <si>
    <t>767627306</t>
  </si>
  <si>
    <t>Ostatní práce a doplňky při montáži oken a stěn připojovací spára oken a stěn mezi ostěním a rámem vnitřní parotěsná páska</t>
  </si>
  <si>
    <t>-584841993</t>
  </si>
  <si>
    <t>https://podminky.urs.cz/item/CS_URS_2024_02/767627306</t>
  </si>
  <si>
    <t>ostění1+ostění2+ostění0</t>
  </si>
  <si>
    <t>nadpraží1+nadpraží2+nadpraží0</t>
  </si>
  <si>
    <t>parapet1+parapet1+parapet2</t>
  </si>
  <si>
    <t>"vstupní a fr. dveře"2+2+3,85+2,5+1,75*2+2</t>
  </si>
  <si>
    <t>382</t>
  </si>
  <si>
    <t>767627307</t>
  </si>
  <si>
    <t>Ostatní práce a doplňky při montáži oken a stěn připojovací spára oken a stěn mezi ostěním a rámem venkovní paropropustna páska</t>
  </si>
  <si>
    <t>-333678311</t>
  </si>
  <si>
    <t>https://podminky.urs.cz/item/CS_URS_2024_02/767627307</t>
  </si>
  <si>
    <t>383</t>
  </si>
  <si>
    <t>767640111</t>
  </si>
  <si>
    <t>Montáž dveří ocelových nebo hliníkových vchodových jednokřídlových bez nadsvětlíku</t>
  </si>
  <si>
    <t>2044569461</t>
  </si>
  <si>
    <t>https://podminky.urs.cz/item/CS_URS_2024_02/767640111</t>
  </si>
  <si>
    <t>"104/105"1</t>
  </si>
  <si>
    <t>384</t>
  </si>
  <si>
    <t>55341331R</t>
  </si>
  <si>
    <t>dveře jednokřídlé dřevo/Al prosklené max rozměru otvoru 2,42m2, vč. podkladního profilu</t>
  </si>
  <si>
    <t>-549681295</t>
  </si>
  <si>
    <t>1*2,83</t>
  </si>
  <si>
    <t>385</t>
  </si>
  <si>
    <t>767620325</t>
  </si>
  <si>
    <t>Montáž oken s izolačními skly z hliníkových nebo ocelových profilů na polyuretanovou pěnu s trojskly pevných do zdiva, plochy přes 6 m2</t>
  </si>
  <si>
    <t>841216988</t>
  </si>
  <si>
    <t>https://podminky.urs.cz/item/CS_URS_2024_02/767620325</t>
  </si>
  <si>
    <t>"fix ke vstup. dveřím"(3,58-1)*2,83</t>
  </si>
  <si>
    <t>386</t>
  </si>
  <si>
    <t>61124015</t>
  </si>
  <si>
    <t>okno dřevohliníkové s fixním zasklením trojsklo přes plochu 1m2 v 1,5-2,5m, vč. podkladního profilu</t>
  </si>
  <si>
    <t>1015165200</t>
  </si>
  <si>
    <t>387</t>
  </si>
  <si>
    <t>767640113</t>
  </si>
  <si>
    <t>Montáž dveří ocelových nebo hliníkových vchodových jednokřídlových s pevným bočním dílem</t>
  </si>
  <si>
    <t>1975313467</t>
  </si>
  <si>
    <t>https://podminky.urs.cz/item/CS_URS_2024_02/767640113</t>
  </si>
  <si>
    <t>"03"1</t>
  </si>
  <si>
    <t>388</t>
  </si>
  <si>
    <t>55341340RR</t>
  </si>
  <si>
    <t>dveře jednokřídlé Al prosklené s vitráží dle specifikace PD</t>
  </si>
  <si>
    <t>369589960</t>
  </si>
  <si>
    <t>389</t>
  </si>
  <si>
    <t>767640222</t>
  </si>
  <si>
    <t>Montáž dveří ocelových nebo hliníkových vchodových dvoukřídlové s nadsvětlíkem</t>
  </si>
  <si>
    <t>1235199626</t>
  </si>
  <si>
    <t>https://podminky.urs.cz/item/CS_URS_2024_02/767640222</t>
  </si>
  <si>
    <t>"D02, D04"2</t>
  </si>
  <si>
    <t>390</t>
  </si>
  <si>
    <t>55341335R</t>
  </si>
  <si>
    <t>dveře dřevo/dvoukřídlé Al prosklené max rozměru otvoru 4,84m2 bezpečnostní třídy RC2, vč. podkladního profilu</t>
  </si>
  <si>
    <t>2003222977</t>
  </si>
  <si>
    <t>2*2,83</t>
  </si>
  <si>
    <t>391</t>
  </si>
  <si>
    <t>767640221</t>
  </si>
  <si>
    <t>Montáž dveří ocelových nebo hliníkových vchodových dvoukřídlové bez nadsvětlíku</t>
  </si>
  <si>
    <t>941283226</t>
  </si>
  <si>
    <t>https://podminky.urs.cz/item/CS_URS_2024_02/767640221</t>
  </si>
  <si>
    <t>"D01"1</t>
  </si>
  <si>
    <t>392</t>
  </si>
  <si>
    <t>-140469738</t>
  </si>
  <si>
    <t>"D01"</t>
  </si>
  <si>
    <t>767-1</t>
  </si>
  <si>
    <t>Atypické konstrukce</t>
  </si>
  <si>
    <t>393</t>
  </si>
  <si>
    <t>K005</t>
  </si>
  <si>
    <t>Výroba a montáž atypických zámeč. kcí do 500 kg, vč. pomocného materiálu, krácení a vrtání materiálu, svařování, bez dodání hlavního materiálu nebo výrobku</t>
  </si>
  <si>
    <t>Kg</t>
  </si>
  <si>
    <t>-1099993656</t>
  </si>
  <si>
    <t>4,124*1000 'Přepočtené koeficientem množství</t>
  </si>
  <si>
    <t>394</t>
  </si>
  <si>
    <t>13011028</t>
  </si>
  <si>
    <t>ocel profilová jakost S235JR (11 375) průřez UPE 270</t>
  </si>
  <si>
    <t>-1825531788</t>
  </si>
  <si>
    <t>(35,2/1000)*2*(23-0,2*2)*2</t>
  </si>
  <si>
    <t>395</t>
  </si>
  <si>
    <t>14550305</t>
  </si>
  <si>
    <t>profil ocelový svařovaný jakost S235 průřez čtvercový 120x120x4mm</t>
  </si>
  <si>
    <t>1580773706</t>
  </si>
  <si>
    <t>(16,979/1000)*(6,01-3,35)*3</t>
  </si>
  <si>
    <t>396</t>
  </si>
  <si>
    <t>13611238</t>
  </si>
  <si>
    <t>plech ocelový hladký jakost S235JR tl 15mm tabule</t>
  </si>
  <si>
    <t>1531274129</t>
  </si>
  <si>
    <t>"patní plech" (117,75/1000)*0,25*0,25*3</t>
  </si>
  <si>
    <t>397</t>
  </si>
  <si>
    <t>13611228</t>
  </si>
  <si>
    <t>plech ocelový hladký jakost S235JR tl 10mm tabule</t>
  </si>
  <si>
    <t>1653009848</t>
  </si>
  <si>
    <t>"žiletky"(78,5/1000)*10</t>
  </si>
  <si>
    <t>398</t>
  </si>
  <si>
    <t>434291163</t>
  </si>
  <si>
    <t>4*3</t>
  </si>
  <si>
    <t>771</t>
  </si>
  <si>
    <t>Podlahy z dlaždic</t>
  </si>
  <si>
    <t>399</t>
  </si>
  <si>
    <t>771111011</t>
  </si>
  <si>
    <t>Příprava podkladu před provedením dlažby vysátí podlah</t>
  </si>
  <si>
    <t>-1720982</t>
  </si>
  <si>
    <t>https://podminky.urs.cz/item/CS_URS_2024_02/771111011</t>
  </si>
  <si>
    <t>F001+F011+F021</t>
  </si>
  <si>
    <t>"podesty schodišť"2,5*1,2*(2)</t>
  </si>
  <si>
    <t>"odpočty čistící zony</t>
  </si>
  <si>
    <t>-4,53-2*2-1,75*2,185</t>
  </si>
  <si>
    <t>400</t>
  </si>
  <si>
    <t>-934116544</t>
  </si>
  <si>
    <t>401</t>
  </si>
  <si>
    <t>771574412</t>
  </si>
  <si>
    <t>Montáž podlah z dlaždic keramických lepených cementovým flexibilním lepidlem hladkých, tloušťky do 10 mm přes 0,5 do 2 ks/m2</t>
  </si>
  <si>
    <t>900311232</t>
  </si>
  <si>
    <t>https://podminky.urs.cz/item/CS_URS_2024_02/771574412</t>
  </si>
  <si>
    <t>402</t>
  </si>
  <si>
    <t>59761111</t>
  </si>
  <si>
    <t>dlažba keramická slinutá mrazuvzdorná do interiéru i exteriéru R11 povrch hladký/matný tl do 10mm přes 0,5 do 2ks/m2 dle specifikace PD</t>
  </si>
  <si>
    <t>139243902</t>
  </si>
  <si>
    <t>225,062*1,1 'Přepočtené koeficientem množství</t>
  </si>
  <si>
    <t>403</t>
  </si>
  <si>
    <t>771161021</t>
  </si>
  <si>
    <t>Příprava podkladu před provedením dlažby montáž profilu ukončujícího profilu pro plynulý přechod (dlažba-koberec apod.)</t>
  </si>
  <si>
    <t>1761035442</t>
  </si>
  <si>
    <t>https://podminky.urs.cz/item/CS_URS_2024_02/771161021</t>
  </si>
  <si>
    <t>"1 PP"0,8*4+0,9+0,7</t>
  </si>
  <si>
    <t>"1 NP"0</t>
  </si>
  <si>
    <t>"2 NP"0,8*2+0,7+0,8+0,8+0,8+0,7+0,8</t>
  </si>
  <si>
    <t>404</t>
  </si>
  <si>
    <t>59054100</t>
  </si>
  <si>
    <t>profil přechodový Al s pohyblivým ramenem 8x20mm</t>
  </si>
  <si>
    <t>-1596770466</t>
  </si>
  <si>
    <t>11*1,1 'Přepočtené koeficientem množství</t>
  </si>
  <si>
    <t>405</t>
  </si>
  <si>
    <t>771474111</t>
  </si>
  <si>
    <t>Montáž soklů z dlaždic keramických lepených cementovým flexibilním lepidlem rovných, výšky do 65 mm</t>
  </si>
  <si>
    <t>584911620</t>
  </si>
  <si>
    <t>https://podminky.urs.cz/item/CS_URS_2024_02/771474111</t>
  </si>
  <si>
    <t>"odpočet otvorů + ostění otvorů"</t>
  </si>
  <si>
    <t>"1 PP"-(1*2+1*2+0,9*4*2+1,8*2+1,5*2+0,8*2+1,1*2+1,85+0,9)+0,25*2</t>
  </si>
  <si>
    <t>"1 NP"-(2+0,9*8+0,6*2+1*2+0,9*2+0,8+0,+0,8*2+0,9*2+0,9*2*2+0,9+0,7-0,8*9+0,7+0,6)</t>
  </si>
  <si>
    <t>"2 NP"-(0,9*3)</t>
  </si>
  <si>
    <t>"podesta"2*(1,25+2,5+1,25)</t>
  </si>
  <si>
    <t>406</t>
  </si>
  <si>
    <t>771591115</t>
  </si>
  <si>
    <t>Podlahy - dokončovací práce spárování silikonem</t>
  </si>
  <si>
    <t>-108058406</t>
  </si>
  <si>
    <t>https://podminky.urs.cz/item/CS_URS_2024_02/771591115</t>
  </si>
  <si>
    <t>407</t>
  </si>
  <si>
    <t>771591117</t>
  </si>
  <si>
    <t>Podlahy - dokončovací práce spárování akrylem</t>
  </si>
  <si>
    <t>517765284</t>
  </si>
  <si>
    <t>https://podminky.urs.cz/item/CS_URS_2024_02/771591117</t>
  </si>
  <si>
    <t>408</t>
  </si>
  <si>
    <t>771591184</t>
  </si>
  <si>
    <t>Podlahy - dokončovací práce pracnější řezání dlaždic keramických rovné</t>
  </si>
  <si>
    <t>-1097125280</t>
  </si>
  <si>
    <t>https://podminky.urs.cz/item/CS_URS_2024_02/771591184</t>
  </si>
  <si>
    <t>409</t>
  </si>
  <si>
    <t>59761177</t>
  </si>
  <si>
    <t xml:space="preserve">dlažba keramická nemrazuvzdorná R9 povrch hladký/matný tl do 10mm přes 4 do 6ks/m2  dle specifikace PD</t>
  </si>
  <si>
    <t>-1373777533</t>
  </si>
  <si>
    <t>207,928*0,15 'Přepočtené koeficientem množství</t>
  </si>
  <si>
    <t>410</t>
  </si>
  <si>
    <t>998771102</t>
  </si>
  <si>
    <t>Přesun hmot pro podlahy z dlaždic stanovený z hmotnosti přesunovaného materiálu vodorovná dopravní vzdálenost do 50 m základní v objektech výšky přes 6 do 12 m</t>
  </si>
  <si>
    <t>518884482</t>
  </si>
  <si>
    <t>https://podminky.urs.cz/item/CS_URS_2024_02/998771102</t>
  </si>
  <si>
    <t>771-1</t>
  </si>
  <si>
    <t>Hydroizolace pod dlažbu</t>
  </si>
  <si>
    <t>411</t>
  </si>
  <si>
    <t>771591207</t>
  </si>
  <si>
    <t>Izolace podlahy pod dlažbu montáž izolace nátěrem nebo stěrkou ve dvou vrstvách</t>
  </si>
  <si>
    <t>1065067378</t>
  </si>
  <si>
    <t>https://podminky.urs.cz/item/CS_URS_2024_02/771591207</t>
  </si>
  <si>
    <t>"koupelny, WC a mokré prostory"</t>
  </si>
  <si>
    <t>"017"5,15</t>
  </si>
  <si>
    <t>"1NP"</t>
  </si>
  <si>
    <t>"104"4,09+1*0,115</t>
  </si>
  <si>
    <t>"110"4,48</t>
  </si>
  <si>
    <t>"117"4,24+1*0,115</t>
  </si>
  <si>
    <t>"2NP"</t>
  </si>
  <si>
    <t>"203"5,13</t>
  </si>
  <si>
    <t>"207"4,8</t>
  </si>
  <si>
    <t>"211"5,21</t>
  </si>
  <si>
    <t>412</t>
  </si>
  <si>
    <t>58581246</t>
  </si>
  <si>
    <t>stěrka hydroizolační jednosložková do interiéru pod dlažbu</t>
  </si>
  <si>
    <t>-433949008</t>
  </si>
  <si>
    <t>Poznámka k položce:_x000d_
1,5 kg/m2</t>
  </si>
  <si>
    <t>41,64*1,5 'Přepočtené koeficientem množství</t>
  </si>
  <si>
    <t>413</t>
  </si>
  <si>
    <t>771591237</t>
  </si>
  <si>
    <t>Izolace podlahy pod dlažbu montáž těsnícího pásu pro styčné nebo dilatační spáry</t>
  </si>
  <si>
    <t>-363457418</t>
  </si>
  <si>
    <t>https://podminky.urs.cz/item/CS_URS_2024_02/771591237</t>
  </si>
  <si>
    <t>"odpočet dveří"-(0,8+0,7+0,9+0,7+0,7+0,8+0,7+0,9+0,7*3)</t>
  </si>
  <si>
    <t>414</t>
  </si>
  <si>
    <t>28355022</t>
  </si>
  <si>
    <t>páska pružná těsnící hydroizolační š do 125mm</t>
  </si>
  <si>
    <t>-1880730249</t>
  </si>
  <si>
    <t>93,472*1,165 'Přepočtené koeficientem množství</t>
  </si>
  <si>
    <t>771-2</t>
  </si>
  <si>
    <t>Obklad schodiště</t>
  </si>
  <si>
    <t>415</t>
  </si>
  <si>
    <t>771111012</t>
  </si>
  <si>
    <t>Příprava podkladu před provedením dlažby vysátí schodišť</t>
  </si>
  <si>
    <t>-142301492</t>
  </si>
  <si>
    <t>https://podminky.urs.cz/item/CS_URS_2024_02/771111012</t>
  </si>
  <si>
    <t>416</t>
  </si>
  <si>
    <t>771121015</t>
  </si>
  <si>
    <t>Příprava podkladu před provedením dlažby nátěr kontaktní pro nesavé podklady na podlahu</t>
  </si>
  <si>
    <t>1476452811</t>
  </si>
  <si>
    <t>https://podminky.urs.cz/item/CS_URS_2024_02/771121015</t>
  </si>
  <si>
    <t>"1 NP"hrana*(0,175+0,25)</t>
  </si>
  <si>
    <t>417</t>
  </si>
  <si>
    <t>771161022</t>
  </si>
  <si>
    <t>Příprava podkladu před provedením dlažby montáž profilu ukončujícího profilu pro schodové hrany a ukončení dlažby</t>
  </si>
  <si>
    <t>869511375</t>
  </si>
  <si>
    <t>https://podminky.urs.cz/item/CS_URS_2024_02/771161022</t>
  </si>
  <si>
    <t>418</t>
  </si>
  <si>
    <t>59054140</t>
  </si>
  <si>
    <t>profil schodový protiskluzový ušlechtilá ocel V2A R10 V6 2x1000mm</t>
  </si>
  <si>
    <t>962132539</t>
  </si>
  <si>
    <t>48*1,15 'Přepočtené koeficientem množství</t>
  </si>
  <si>
    <t>419</t>
  </si>
  <si>
    <t>771274113</t>
  </si>
  <si>
    <t>Montáž obkladů schodišť z dlaždic keramických lepených cementovým flexibilním lepidlem stupnic hladkých, šířky přes 250 do 300 mm</t>
  </si>
  <si>
    <t>886881835</t>
  </si>
  <si>
    <t>https://podminky.urs.cz/item/CS_URS_2024_02/771274113</t>
  </si>
  <si>
    <t>420</t>
  </si>
  <si>
    <t>59761128</t>
  </si>
  <si>
    <t xml:space="preserve">dlažba keramická slinutá nemrazuvzdorná R9/A povrch hladký/matný tl do 10mm přes 9 do 12ks/m2  dle specifikace PD</t>
  </si>
  <si>
    <t>593351155</t>
  </si>
  <si>
    <t>bude řezáno z dlažby 30x30 , tj. počítám i na podstupnici bude spotřeba délka x 0,3</t>
  </si>
  <si>
    <t>"stupnice"hrana*0,3</t>
  </si>
  <si>
    <t>"podstupnice"hrana*0,3</t>
  </si>
  <si>
    <t>28,8*1,15 'Přepočtené koeficientem množství</t>
  </si>
  <si>
    <t>421</t>
  </si>
  <si>
    <t>771274121</t>
  </si>
  <si>
    <t>Montáž obkladů schodišť z dlaždic keramických lepených cementovým flexibilním lepidlem stupnic reliéfních nebo z dekorů, šířky do 200 mm</t>
  </si>
  <si>
    <t>569690285</t>
  </si>
  <si>
    <t>https://podminky.urs.cz/item/CS_URS_2024_02/771274121</t>
  </si>
  <si>
    <t>422</t>
  </si>
  <si>
    <t>771474131</t>
  </si>
  <si>
    <t>Montáž soklů z dlaždic keramických lepených cementovým flexibilním lepidlem schodišťových stupňovitých, výšky do 65 mm</t>
  </si>
  <si>
    <t>920753166</t>
  </si>
  <si>
    <t>https://podminky.urs.cz/item/CS_URS_2024_02/771474131</t>
  </si>
  <si>
    <t>40*(0,175+0,25)</t>
  </si>
  <si>
    <t>423</t>
  </si>
  <si>
    <t>59761185</t>
  </si>
  <si>
    <t xml:space="preserve">sokl keramický mrazuvzdorný povrch hladký/matný tl do 10mm výšky přes 65 do 90mm  dle specifikace PD</t>
  </si>
  <si>
    <t>126445131</t>
  </si>
  <si>
    <t>17*1,1 'Přepočtené koeficientem množství</t>
  </si>
  <si>
    <t>424</t>
  </si>
  <si>
    <t>-1029006138</t>
  </si>
  <si>
    <t>425</t>
  </si>
  <si>
    <t>732560017</t>
  </si>
  <si>
    <t>776</t>
  </si>
  <si>
    <t>Podlahy povlakové</t>
  </si>
  <si>
    <t>426</t>
  </si>
  <si>
    <t>776111112</t>
  </si>
  <si>
    <t>Příprava podkladu povlakových podlah a stěn broušení podlah nového podkladu betonového</t>
  </si>
  <si>
    <t>1340217448</t>
  </si>
  <si>
    <t>https://podminky.urs.cz/item/CS_URS_2024_02/776111112</t>
  </si>
  <si>
    <t>F002+F022+F012</t>
  </si>
  <si>
    <t>427</t>
  </si>
  <si>
    <t>776111311</t>
  </si>
  <si>
    <t>Příprava podkladu povlakových podlah a stěn vysátí podlah</t>
  </si>
  <si>
    <t>-1384198142</t>
  </si>
  <si>
    <t>https://podminky.urs.cz/item/CS_URS_2024_02/776111311</t>
  </si>
  <si>
    <t>428</t>
  </si>
  <si>
    <t>776121112</t>
  </si>
  <si>
    <t>Příprava podkladu povlakových podlah a stěn penetrace vodou ředitelná podlah</t>
  </si>
  <si>
    <t>370132281</t>
  </si>
  <si>
    <t>https://podminky.urs.cz/item/CS_URS_2024_02/776121112</t>
  </si>
  <si>
    <t>429</t>
  </si>
  <si>
    <t>776231111</t>
  </si>
  <si>
    <t>Montáž podlahovin z vinylu lepením lamel nebo čtverců standardním lepidlem</t>
  </si>
  <si>
    <t>-1880869936</t>
  </si>
  <si>
    <t>https://podminky.urs.cz/item/CS_URS_2024_02/776231111</t>
  </si>
  <si>
    <t>430</t>
  </si>
  <si>
    <t>M001</t>
  </si>
  <si>
    <t>Vinyl - byty dle specifikace PD</t>
  </si>
  <si>
    <t>-498818173</t>
  </si>
  <si>
    <t>Poznámka k položce:_x000d_
heterogenní lepený vinyl v dílcích bez obsahu ftalátů ve formátu parkety 101,6 x 609,6mm, celková tloušťka materiálu 2,00 mm, tloušťka nášlapné vrstvy 0,40 mm, třídy zátěže dle EN ISO 10874 jsou 23/32/41, povrchová úprava 100% PUR, CleanShield TM, reakce na oheň dle EN 13 501-1 je B fl – S 1, hodnota zbytkového otlaku dle EN ISO 24343-1 je ≤ 0,05 mm, odolnost proti opotřebení dle EN 660-2: třída T, protiskluznost dle DIN 51130 je R10, rozměrová stálost dle EN ISO 23999 je ≤ 0,10 %, barevná stálost dle EN ISO 105-B02 je ≥ 6, výroba 100% bez flalátů – použití bioplastifikátorů, splňuje EPD dle ISO 14025 a EN1 5804 – environmentální prohlášení o produktech, zlepšuje udržitelnou výstavbu, splňuje emisní certifikáty INDOOR AIR COMFORT GOLD, množství je bez prořezu</t>
  </si>
  <si>
    <t>234,4*1,1 'Přepočtené koeficientem množství</t>
  </si>
  <si>
    <t>431</t>
  </si>
  <si>
    <t>M005</t>
  </si>
  <si>
    <t>Vinyl - čekárna dle specifikace PD</t>
  </si>
  <si>
    <t>-1194812404</t>
  </si>
  <si>
    <t xml:space="preserve">Poznámka k položce:_x000d_
PVC vinyl heterogenní hybridní zátěžový a akustický, role š. 2m, útlum 15dB, tloušťka 2,60mm, nášlapná vrstva 0,70mm, rozměrová stálost &lt;0,1%, zátěž 34/42, otlak do 0,05mm, Bfl S1,  protiskluz μ ≥ 0,6, R10, chemická odolnost vynikající, PUR úprava tvrzena laserem a UV, bez ftalátů, INDOOR AIR COMFORT GOLD_x000d_
</t>
  </si>
  <si>
    <t>36,5*1,1 'Přepočtené koeficientem množství</t>
  </si>
  <si>
    <t>432</t>
  </si>
  <si>
    <t>M006</t>
  </si>
  <si>
    <t xml:space="preserve">Vinyl - ordinace dle specifikace PD </t>
  </si>
  <si>
    <t>1437392092</t>
  </si>
  <si>
    <t>40,2*1,1 'Přepočtené koeficientem množství</t>
  </si>
  <si>
    <t>433</t>
  </si>
  <si>
    <t>775413401</t>
  </si>
  <si>
    <t>Montáž lišty obvodové lepené</t>
  </si>
  <si>
    <t>-239730826</t>
  </si>
  <si>
    <t>https://podminky.urs.cz/item/CS_URS_2024_02/775413401</t>
  </si>
  <si>
    <t>Obvod002+obvod022+obvod012</t>
  </si>
  <si>
    <t>"odpočet dveří"-(2,5+0,8*2+0,8+1,25+1,25+0,8+0,6*2+0,8*3+0,8*3+0,9*9+0,7+0,6+0,9*3+0,7*2+0,8*2+0,7+0,8)</t>
  </si>
  <si>
    <t>"ostění otvorů"0,25*(3*2)</t>
  </si>
  <si>
    <t>434</t>
  </si>
  <si>
    <t>28411010.</t>
  </si>
  <si>
    <t xml:space="preserve">lišta soklová  dle specifikace PD - ordinace</t>
  </si>
  <si>
    <t xml:space="preserve">CS ÚRS 2024 02 </t>
  </si>
  <si>
    <t>395750635</t>
  </si>
  <si>
    <t>67,3</t>
  </si>
  <si>
    <t>67,3*1,1 'Přepočtené koeficientem množství</t>
  </si>
  <si>
    <t>435</t>
  </si>
  <si>
    <t>28411010</t>
  </si>
  <si>
    <t xml:space="preserve">lišta soklová  dle specifikace PD</t>
  </si>
  <si>
    <t>1473865867</t>
  </si>
  <si>
    <t>351*1,1 'Přepočtené koeficientem množství</t>
  </si>
  <si>
    <t>436</t>
  </si>
  <si>
    <t>998776102</t>
  </si>
  <si>
    <t>Přesun hmot pro podlahy povlakové stanovený z hmotnosti přesunovaného materiálu vodorovná dopravní vzdálenost do 50 m základní v objektech výšky přes 6 do 12 m</t>
  </si>
  <si>
    <t>-509829968</t>
  </si>
  <si>
    <t>https://podminky.urs.cz/item/CS_URS_2024_02/998776102</t>
  </si>
  <si>
    <t>781</t>
  </si>
  <si>
    <t>Dokončovací práce - obklady</t>
  </si>
  <si>
    <t>437</t>
  </si>
  <si>
    <t>781121011</t>
  </si>
  <si>
    <t>Příprava podkladu před provedením obkladu nátěr penetrační na stěnu</t>
  </si>
  <si>
    <t>436354837</t>
  </si>
  <si>
    <t>https://podminky.urs.cz/item/CS_URS_2024_02/781121011</t>
  </si>
  <si>
    <t>"obklad hala" 28,6+9,76</t>
  </si>
  <si>
    <t>438</t>
  </si>
  <si>
    <t>781474162</t>
  </si>
  <si>
    <t>Montáž obkladů vnitřních stěn z dlaždic keramických lepených flexibilním lepidlem velkoformátových reliéfních nebo z dekorů přes 0,5 do 2 ks/m2</t>
  </si>
  <si>
    <t>-2093891872</t>
  </si>
  <si>
    <t>https://podminky.urs.cz/item/CS_URS_2024_02/781474162</t>
  </si>
  <si>
    <t>439</t>
  </si>
  <si>
    <t>59761634</t>
  </si>
  <si>
    <t>obklad velkoformátový keramický hladký přes 0,5 do 2ks/m2 dle specifikace PD</t>
  </si>
  <si>
    <t>CS ÚRS 2023 02</t>
  </si>
  <si>
    <t>-1759303435</t>
  </si>
  <si>
    <t>38,36*1,12 'Přepočtené koeficientem množství</t>
  </si>
  <si>
    <t>440</t>
  </si>
  <si>
    <t>781474164</t>
  </si>
  <si>
    <t>Montáž keramických obkladů stěn lepených cementovým flexibilním lepidlem reliéfních nebo z dekorů přes 4 do 6 ks/m2</t>
  </si>
  <si>
    <t>1428366709</t>
  </si>
  <si>
    <t>https://podminky.urs.cz/item/CS_URS_2024_02/781474164</t>
  </si>
  <si>
    <t>441</t>
  </si>
  <si>
    <t>59761707</t>
  </si>
  <si>
    <t xml:space="preserve">obklad keramický nemrazuvzdorný povrch hladký/lesklý tl do 10mm přes 4 do 6ks/m2  dle specifikace PD</t>
  </si>
  <si>
    <t>1071116831</t>
  </si>
  <si>
    <t>248,06*1,1 'Přepočtené koeficientem množství</t>
  </si>
  <si>
    <t>442</t>
  </si>
  <si>
    <t>781161022</t>
  </si>
  <si>
    <t>Příprava podkladu před provedením obkladu montáž profilu ukončujícího pro balkony a terasy</t>
  </si>
  <si>
    <t>1803570957</t>
  </si>
  <si>
    <t>https://podminky.urs.cz/item/CS_URS_2024_02/781161022</t>
  </si>
  <si>
    <t>"ostění, nadpraží, ostré rohy, přizdívky nad WC"</t>
  </si>
  <si>
    <t>"ostění"0</t>
  </si>
  <si>
    <t>"přizdívky"1,1</t>
  </si>
  <si>
    <t>"rohy"2,48*3+2,8+2,8+2,8*2</t>
  </si>
  <si>
    <t>443</t>
  </si>
  <si>
    <t>59054132</t>
  </si>
  <si>
    <t>profil ukončovací pro vnější hrany obkladů hliník leskle eloxovaný chromem 8x2500mm</t>
  </si>
  <si>
    <t>-160711488</t>
  </si>
  <si>
    <t>19,74*1,1 'Přepočtené koeficientem množství</t>
  </si>
  <si>
    <t>444</t>
  </si>
  <si>
    <t>781495115</t>
  </si>
  <si>
    <t>Obklad - dokončující práce ostatní práce spárování silikonem</t>
  </si>
  <si>
    <t>268772941</t>
  </si>
  <si>
    <t>https://podminky.urs.cz/item/CS_URS_2024_02/781495115</t>
  </si>
  <si>
    <t>"svislé kouty"2,8*9+2,8*31+2,48*10+1,2*2*2</t>
  </si>
  <si>
    <t>445</t>
  </si>
  <si>
    <t>781495142</t>
  </si>
  <si>
    <t>Obklad - dokončující práce průnik obkladem kruhový, bez izolace přes DN 30 do DN 90</t>
  </si>
  <si>
    <t>427889593</t>
  </si>
  <si>
    <t>https://podminky.urs.cz/item/CS_URS_2024_02/781495142</t>
  </si>
  <si>
    <t>"umyvadlo"3*(9)</t>
  </si>
  <si>
    <t>"elektro"17+5+9</t>
  </si>
  <si>
    <t>"výlevka"2*2</t>
  </si>
  <si>
    <t>"sprcha, vana"2*(4)</t>
  </si>
  <si>
    <t>446</t>
  </si>
  <si>
    <t>781495143</t>
  </si>
  <si>
    <t>Obklad - dokončující práce průnik obkladem kruhový, bez izolace přes DN 90</t>
  </si>
  <si>
    <t>-983662644</t>
  </si>
  <si>
    <t>https://podminky.urs.cz/item/CS_URS_2024_02/781495143</t>
  </si>
  <si>
    <t>"WC"7</t>
  </si>
  <si>
    <t>"výlevka"2</t>
  </si>
  <si>
    <t>447</t>
  </si>
  <si>
    <t>781571111</t>
  </si>
  <si>
    <t>Montáž keramických obkladů ostění lepených standardním lepidlem šířky ostění do 200 mm</t>
  </si>
  <si>
    <t>133324305</t>
  </si>
  <si>
    <t>https://podminky.urs.cz/item/CS_URS_2024_02/781571111</t>
  </si>
  <si>
    <t>1,1+2,8</t>
  </si>
  <si>
    <t>448</t>
  </si>
  <si>
    <t>2142511488</t>
  </si>
  <si>
    <t>3,9*0,3 'Přepočtené koeficientem množství</t>
  </si>
  <si>
    <t>449</t>
  </si>
  <si>
    <t>998781102</t>
  </si>
  <si>
    <t>Přesun hmot pro obklady keramické stanovený z hmotnosti přesunovaného materiálu vodorovná dopravní vzdálenost do 50 m základní v objektech výšky přes 6 do 12 m</t>
  </si>
  <si>
    <t>-2146088586</t>
  </si>
  <si>
    <t>https://podminky.urs.cz/item/CS_URS_2024_02/998781102</t>
  </si>
  <si>
    <t>781-1</t>
  </si>
  <si>
    <t>Hydroizolace pod obklad</t>
  </si>
  <si>
    <t>450</t>
  </si>
  <si>
    <t>781131207</t>
  </si>
  <si>
    <t>Izolace stěny pod obklad montáž izolace nátěrem nebo stěrkou ve dvou vrstvách</t>
  </si>
  <si>
    <t>443189350</t>
  </si>
  <si>
    <t>https://podminky.urs.cz/item/CS_URS_2024_02/781131207</t>
  </si>
  <si>
    <t>"soklík k vodorovné HI"0,15*(Obklad00+Obklad01+Obklad02)</t>
  </si>
  <si>
    <t>"za sprchou/vanou"2,1*((1+1,5+1+1*2+1+1,25+1))</t>
  </si>
  <si>
    <t>451</t>
  </si>
  <si>
    <t>-1041428036</t>
  </si>
  <si>
    <t>Poznámka k položce:_x000d_
Spotřeba: 0,5 kg/m2, tl. 1 mm</t>
  </si>
  <si>
    <t>25,0014106634108*1,5 'Přepočtené koeficientem množství</t>
  </si>
  <si>
    <t>452</t>
  </si>
  <si>
    <t>-272467074</t>
  </si>
  <si>
    <t>"sprcha, vana"2,1*5</t>
  </si>
  <si>
    <t>453</t>
  </si>
  <si>
    <t>1622863979</t>
  </si>
  <si>
    <t>10,5*1,165 'Přepočtené koeficientem množství</t>
  </si>
  <si>
    <t>782</t>
  </si>
  <si>
    <t>Dokončovací práce - obklady z kamene nebo cihl. pásků</t>
  </si>
  <si>
    <t>454</t>
  </si>
  <si>
    <t>782132211</t>
  </si>
  <si>
    <t>Montáž obkladů stěn z tvrdých kamenů kladených do lepidla ze 3 až 5 rozdílných druhů pravoúhlých desek sestavených do pravidelně se opakujících vzorů tl. do 25 mm</t>
  </si>
  <si>
    <t>-333957331</t>
  </si>
  <si>
    <t>https://podminky.urs.cz/item/CS_URS_2024_02/782132211</t>
  </si>
  <si>
    <t>fasáda2+sokl_1</t>
  </si>
  <si>
    <t>455</t>
  </si>
  <si>
    <t>58384672</t>
  </si>
  <si>
    <t>kamenný obklad dle PD</t>
  </si>
  <si>
    <t>1271388050</t>
  </si>
  <si>
    <t>79,265*1,05 'Přepočtené koeficientem množství</t>
  </si>
  <si>
    <t>456</t>
  </si>
  <si>
    <t>782191111</t>
  </si>
  <si>
    <t>Příplatek k cenám obkladů stěn z kamene a betonu za plochu do 10 m2 jednotlivě</t>
  </si>
  <si>
    <t>864248122</t>
  </si>
  <si>
    <t>https://podminky.urs.cz/item/CS_URS_2024_02/782191111</t>
  </si>
  <si>
    <t>fasáda2+obkladex</t>
  </si>
  <si>
    <t>457</t>
  </si>
  <si>
    <t>998782102</t>
  </si>
  <si>
    <t>Přesun hmot pro obklady kamenné stanovený z hmotnosti přesunovaného materiálu vodorovná dopravní vzdálenost do 50 m základní v objektech výšky přes 6 do 12 m</t>
  </si>
  <si>
    <t>1502169740</t>
  </si>
  <si>
    <t>https://podminky.urs.cz/item/CS_URS_2024_02/998782102</t>
  </si>
  <si>
    <t>784</t>
  </si>
  <si>
    <t>Dokončovací práce - malby a tapety</t>
  </si>
  <si>
    <t>458</t>
  </si>
  <si>
    <t>784111001</t>
  </si>
  <si>
    <t>Oprášení (ometení) podkladu v místnostech výšky do 3,80 m</t>
  </si>
  <si>
    <t>-759204024</t>
  </si>
  <si>
    <t>https://podminky.urs.cz/item/CS_URS_2024_02/784111001</t>
  </si>
  <si>
    <t>"omtíka bez obkladů"omítka-obklad</t>
  </si>
  <si>
    <t>"SDK podhledy"(sdk+sdk2+sdk3+sdk4)</t>
  </si>
  <si>
    <t>459</t>
  </si>
  <si>
    <t>784181101</t>
  </si>
  <si>
    <t>Penetrace podkladu jednonásobná základní akrylátová bezbarvá v místnostech výšky do 3,80 m</t>
  </si>
  <si>
    <t>-62403995</t>
  </si>
  <si>
    <t>https://podminky.urs.cz/item/CS_URS_2024_02/784181101</t>
  </si>
  <si>
    <t>460</t>
  </si>
  <si>
    <t>784211101</t>
  </si>
  <si>
    <t>Malby z malířských směsí oděruvzdorných za mokra dvojnásobné, bílé za mokra oděruvzdorné výborně v místnostech výšky do 3,80 m</t>
  </si>
  <si>
    <t>1653558973</t>
  </si>
  <si>
    <t>https://podminky.urs.cz/item/CS_URS_2024_02/784211101</t>
  </si>
  <si>
    <t>461</t>
  </si>
  <si>
    <t>784161001</t>
  </si>
  <si>
    <t>Tmelení spar a rohů, šířky do 3 mm akrylátovým tmelem v místnostech výšky do 3,80 m</t>
  </si>
  <si>
    <t>-2071950707</t>
  </si>
  <si>
    <t>https://podminky.urs.cz/item/CS_URS_2024_02/784161001</t>
  </si>
  <si>
    <t>"obvody místností"obvod00+obvod01+obvod02</t>
  </si>
  <si>
    <t>"k zárubním" (dveře0+dveře1+dveře2)*5</t>
  </si>
  <si>
    <t>"lokální trhliny" (F00+F01+F02)*0,15</t>
  </si>
  <si>
    <t>462</t>
  </si>
  <si>
    <t>784171001</t>
  </si>
  <si>
    <t>Olepování vnitřních ploch (materiál ve specifikaci) včetně pozdějšího odlepení páskou nebo fólií v místnostech výšky do 3,80 m</t>
  </si>
  <si>
    <t>-1647515975</t>
  </si>
  <si>
    <t>https://podminky.urs.cz/item/CS_URS_2024_02/784171001</t>
  </si>
  <si>
    <t>(F00+F01+F02)*0,25</t>
  </si>
  <si>
    <t>463</t>
  </si>
  <si>
    <t>58124833</t>
  </si>
  <si>
    <t>páska pro malířské potřeby maskovací krepová 19mmx50m</t>
  </si>
  <si>
    <t>-535544410</t>
  </si>
  <si>
    <t>126,001681690452*1,1 'Přepočtené koeficientem množství</t>
  </si>
  <si>
    <t>464</t>
  </si>
  <si>
    <t>784171101</t>
  </si>
  <si>
    <t>Zakrytí nemalovaných ploch (materiál ve specifikaci) včetně pozdějšího odkrytí podlah</t>
  </si>
  <si>
    <t>-74980480</t>
  </si>
  <si>
    <t>https://podminky.urs.cz/item/CS_URS_2024_02/784171101</t>
  </si>
  <si>
    <t>465</t>
  </si>
  <si>
    <t>58124842</t>
  </si>
  <si>
    <t>fólie pro malířské potřeby zakrývací tl 7µ 4x5m</t>
  </si>
  <si>
    <t>684602548</t>
  </si>
  <si>
    <t>503,998929638235*1,1 'Přepočtené koeficientem množství</t>
  </si>
  <si>
    <t>466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</si>
  <si>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</si>
  <si>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</si>
  <si>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-717117775</t>
  </si>
  <si>
    <t>https://podminky.urs.cz/item/CS_URS_2024_02/784171121</t>
  </si>
  <si>
    <t>"zařizovací předměty</t>
  </si>
  <si>
    <t>(F00+F01+F02)*0,4</t>
  </si>
  <si>
    <t xml:space="preserve">"okna, dveře" </t>
  </si>
  <si>
    <t>(okno0+okno1+okno2+dveře0*2+dveře1*2+dveře2*2)</t>
  </si>
  <si>
    <t>467</t>
  </si>
  <si>
    <t>532436762</t>
  </si>
  <si>
    <t>505,744*1,1 'Přepočtené koeficientem množství</t>
  </si>
  <si>
    <t>786</t>
  </si>
  <si>
    <t>Dokončovací práce - čalounické úpravy</t>
  </si>
  <si>
    <t>468</t>
  </si>
  <si>
    <t>786623021</t>
  </si>
  <si>
    <t>Montáž fasádních žaluzií před okenní nebo dveřní otvor ovládaných motorem, včetně krycího plechu a vodících profilů, plochy do 4 m2</t>
  </si>
  <si>
    <t>86467842</t>
  </si>
  <si>
    <t>https://podminky.urs.cz/item/CS_URS_2024_02/786623021</t>
  </si>
  <si>
    <t>469</t>
  </si>
  <si>
    <t>55342548</t>
  </si>
  <si>
    <t>žaluzie Z-90 fasádní ovládaná základním motorem příslušenství plochy do 4,0m2</t>
  </si>
  <si>
    <t>-1578819869</t>
  </si>
  <si>
    <t>"Ž2</t>
  </si>
  <si>
    <t>"Ž4</t>
  </si>
  <si>
    <t>"Ž6</t>
  </si>
  <si>
    <t>"Ž7</t>
  </si>
  <si>
    <t>"Ž8</t>
  </si>
  <si>
    <t>1,5*2*5</t>
  </si>
  <si>
    <t>470</t>
  </si>
  <si>
    <t>786623023</t>
  </si>
  <si>
    <t>Montáž fasádních žaluzií před okenní nebo dveřní otvor ovládaných motorem, včetně krycího plechu a vodících profilů, plochy přes 4 do 6 m2</t>
  </si>
  <si>
    <t>249510780</t>
  </si>
  <si>
    <t>https://podminky.urs.cz/item/CS_URS_2024_02/786623023</t>
  </si>
  <si>
    <t>471</t>
  </si>
  <si>
    <t>55342549</t>
  </si>
  <si>
    <t>žaluzie Z-90 fasádní ovládaná základním motorem příslušenství plochy do 5,0m2</t>
  </si>
  <si>
    <t>1917601847</t>
  </si>
  <si>
    <t>"Ž3</t>
  </si>
  <si>
    <t>1,75*2,5</t>
  </si>
  <si>
    <t>"Ž5</t>
  </si>
  <si>
    <t>472</t>
  </si>
  <si>
    <t>55342553</t>
  </si>
  <si>
    <t>žaluzie Z-90 fasádní ovládaná základním motorem příslušenství plochy do 12,0m2</t>
  </si>
  <si>
    <t>-1357260674</t>
  </si>
  <si>
    <t>"Ž1</t>
  </si>
  <si>
    <t>473</t>
  </si>
  <si>
    <t>786623039</t>
  </si>
  <si>
    <t>Montáž venkovních žaluzií do okenního nebo dveřního otvoru žaluziové schránky, délky do 1300 mm</t>
  </si>
  <si>
    <t>-1608743897</t>
  </si>
  <si>
    <t>https://podminky.urs.cz/item/CS_URS_2024_02/786623039</t>
  </si>
  <si>
    <t>"Ž3, Ž4, Ž7</t>
  </si>
  <si>
    <t>2+3+1</t>
  </si>
  <si>
    <t>474</t>
  </si>
  <si>
    <t>28376718</t>
  </si>
  <si>
    <t>kryt podomítkový PUR s izolací XPS 30 mm včetně kotvení pro žaluzii plochy do 3,0m2 š do 1,0m</t>
  </si>
  <si>
    <t>1361853783</t>
  </si>
  <si>
    <t>475</t>
  </si>
  <si>
    <t>786623041</t>
  </si>
  <si>
    <t>Montáž venkovních žaluzií do okenního nebo dveřního otvoru žaluziové schránky, délky přes 1300 do 2400 mm</t>
  </si>
  <si>
    <t>1356897167</t>
  </si>
  <si>
    <t>https://podminky.urs.cz/item/CS_URS_2024_02/786623041</t>
  </si>
  <si>
    <t>"Ž5, Ž8</t>
  </si>
  <si>
    <t>4+5</t>
  </si>
  <si>
    <t>476</t>
  </si>
  <si>
    <t>28376723</t>
  </si>
  <si>
    <t>kryt podomítkový PUR s izolací XPS 30 mm včetně kotvení pro žaluzii plochy do 4,0m2 š do 2,0m</t>
  </si>
  <si>
    <t>579041223</t>
  </si>
  <si>
    <t>477</t>
  </si>
  <si>
    <t>786623043</t>
  </si>
  <si>
    <t>Montáž venkovních žaluzií do okenního nebo dveřního otvoru žaluziové schránky, délky přes 2400 do 4000 mm</t>
  </si>
  <si>
    <t>268761260</t>
  </si>
  <si>
    <t>https://podminky.urs.cz/item/CS_URS_2024_02/786623043</t>
  </si>
  <si>
    <t>"Ž1, Ž3, Ž6</t>
  </si>
  <si>
    <t>1+1+1</t>
  </si>
  <si>
    <t>478</t>
  </si>
  <si>
    <t>28376724</t>
  </si>
  <si>
    <t>kryt podomítkový PUR s izolací XPS 30 mm včetně kotvení pro žaluzii plochy do 4,0m2 š do 3,0m</t>
  </si>
  <si>
    <t>824940394</t>
  </si>
  <si>
    <t>479</t>
  </si>
  <si>
    <t>786623051</t>
  </si>
  <si>
    <t>Montáž venkovních žaluzií do okenního nebo dveřního otvoru obkladové desky s pouzdrem nebo pouzdra pro skrytý vodící profil žaluzie</t>
  </si>
  <si>
    <t>949223111</t>
  </si>
  <si>
    <t>https://podminky.urs.cz/item/CS_URS_2024_02/786623051</t>
  </si>
  <si>
    <t>2*(1+2+1+3+4+1+1+5)</t>
  </si>
  <si>
    <t>480</t>
  </si>
  <si>
    <t>28376750</t>
  </si>
  <si>
    <t>deska sendvičová s pouzdrem pro zapuštěný vodící profil žaluzie</t>
  </si>
  <si>
    <t>1167928601</t>
  </si>
  <si>
    <t>0,2*2*(2,5+2,5*2+1,75+1,75*3+1,75*4+1,5+1,5+1,5*5)</t>
  </si>
  <si>
    <t>481</t>
  </si>
  <si>
    <t>28376751</t>
  </si>
  <si>
    <t>pouzdro pro skrytý vodící profil žaluzie včetně příslušenství</t>
  </si>
  <si>
    <t>736926701</t>
  </si>
  <si>
    <t>(2,5+2,5*2+1,75+1,75*3+1,75*4+1,5+1,5+1,5*5)*2</t>
  </si>
  <si>
    <t>482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</si>
  <si>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</si>
  <si>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</si>
  <si>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-61771557</t>
  </si>
  <si>
    <t>https://podminky.urs.cz/item/CS_URS_2024_02/998786102</t>
  </si>
  <si>
    <t>Soupis:</t>
  </si>
  <si>
    <t>21 - VYTÁPĚNÍ</t>
  </si>
  <si>
    <t>RUDÍKOV, P.Č. 2250/4, 2261, ST. 63, 2208/9,</t>
  </si>
  <si>
    <t>Ondřej Zikán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</si>
  <si>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</si>
  <si>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</si>
  <si>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</si>
  <si>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</si>
  <si>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</si>
  <si>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</si>
  <si>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>713411121</t>
  </si>
  <si>
    <t>Montáž izolace tepelné potrubí pásy nebo rohožemi s Al fólií staženými drátem 1x</t>
  </si>
  <si>
    <t>1466354159</t>
  </si>
  <si>
    <t>https://podminky.urs.cz/item/CS_URS_2024_02/713411121</t>
  </si>
  <si>
    <t>6+30+12</t>
  </si>
  <si>
    <t>63154570</t>
  </si>
  <si>
    <t>pouzdro izolační potrubní z minerální vlny s Al fólií max. 250/100°C 22/40mm</t>
  </si>
  <si>
    <t>-633681466</t>
  </si>
  <si>
    <t>63154601</t>
  </si>
  <si>
    <t>pouzdro izolační potrubní z minerální vlny s Al fólií max. 250/100°C 28/50mm</t>
  </si>
  <si>
    <t>-578369458</t>
  </si>
  <si>
    <t>63154602</t>
  </si>
  <si>
    <t>pouzdro izolační potrubní z minerální vlny s Al fólií max. 250/100°C 35/50mm</t>
  </si>
  <si>
    <t>1026541231</t>
  </si>
  <si>
    <t>713463131</t>
  </si>
  <si>
    <t>Montáž izolace tepelné potrubí potrubními pouzdry bez úpravy slepenými 1x tl izolace do 25 mm</t>
  </si>
  <si>
    <t>-610216876</t>
  </si>
  <si>
    <t>https://podminky.urs.cz/item/CS_URS_2024_02/713463131</t>
  </si>
  <si>
    <t>150+18</t>
  </si>
  <si>
    <t>28377049</t>
  </si>
  <si>
    <t>pouzdro izolační potrubní z pěnového polyetylenu 28/25mm</t>
  </si>
  <si>
    <t>-1300215031</t>
  </si>
  <si>
    <t>28377056</t>
  </si>
  <si>
    <t>pouzdro izolační potrubní z pěnového polyetylenu 35/25mm</t>
  </si>
  <si>
    <t>-409884177</t>
  </si>
  <si>
    <t>283771300.R</t>
  </si>
  <si>
    <t>spona na návlekovou izolaci</t>
  </si>
  <si>
    <t>TRŽNÍ CENA 2024</t>
  </si>
  <si>
    <t>403446949</t>
  </si>
  <si>
    <t>283771350.R</t>
  </si>
  <si>
    <t>páska samolepící na návlekovou izolaci</t>
  </si>
  <si>
    <t>-1535182169</t>
  </si>
  <si>
    <t>731</t>
  </si>
  <si>
    <t>Ústřední vytápění - kotelny</t>
  </si>
  <si>
    <t>731244493</t>
  </si>
  <si>
    <t>Kotle ocelové teplovodní plynové stacionární kondenzační montáž kotlů kondenzačních ostatních typů o výkonu přes 20 do 28 kW</t>
  </si>
  <si>
    <t>-1717466281</t>
  </si>
  <si>
    <t>https://podminky.urs.cz/item/CS_URS_2024_02/731244493</t>
  </si>
  <si>
    <t>48417691.R</t>
  </si>
  <si>
    <t>kotel ocelový plynový kondenzační závěsný pro vytápění 2,7-24,1kW s možností připojení zásobníku TV, integrovaný třícestný přepínací ventil, oběhové čerpadlo, integrovaná ekvitermní regulace</t>
  </si>
  <si>
    <t>-596333043</t>
  </si>
  <si>
    <t>731810322.R</t>
  </si>
  <si>
    <t>Nucený odtah spalin soustředným potrubím pro kondenzační kotel svislý 80/125 mm přes šikmou střechu, včetně kontrolního kusu, těsnící příruby, nadstřešní části_stavební sada_dodávka a montáž</t>
  </si>
  <si>
    <t>967730107</t>
  </si>
  <si>
    <t>731810342.R</t>
  </si>
  <si>
    <t>Prodloužení soustředného potrubí pro kondenzační kotel průměru 80/125 mm, potrubí, včetně tvarovek - kolen_dodávka a montáž</t>
  </si>
  <si>
    <t>1049239616</t>
  </si>
  <si>
    <t>731KOTX01</t>
  </si>
  <si>
    <t>Tlaková a provozní zkouška odkouření</t>
  </si>
  <si>
    <t>-55731829</t>
  </si>
  <si>
    <t>731KOTX02</t>
  </si>
  <si>
    <t>Montáž regulační automatiky kotle a uvedení do provozu</t>
  </si>
  <si>
    <t>-545714834</t>
  </si>
  <si>
    <t>731KOTX03</t>
  </si>
  <si>
    <t>Uvedení do provozu plynového kotle se vstupní revizí</t>
  </si>
  <si>
    <t>1162533593</t>
  </si>
  <si>
    <t>731KOTX04</t>
  </si>
  <si>
    <t>Multifunkční prostorový regulátor programovatelný, bezdrátový - čidlo venkovní teploty součástí kotle</t>
  </si>
  <si>
    <t>232609637</t>
  </si>
  <si>
    <t>998731101</t>
  </si>
  <si>
    <t>Přesun hmot pro kotelny stanovený z hmotnosti přesunovaného materiálu vodorovná dopravní vzdálenost do 50 m základní v objektech výšky do 6 m</t>
  </si>
  <si>
    <t>-1794796022</t>
  </si>
  <si>
    <t>https://podminky.urs.cz/item/CS_URS_2024_02/998731101</t>
  </si>
  <si>
    <t>998731193</t>
  </si>
  <si>
    <t>Přesun hmot pro kotelny stanovený z hmotnosti přesunovaného materiálu vodorovná dopravní vzdálenost do 50 m Příplatek k cenám za zvětšený přesun přes vymezenou vodorovnou dopravní vzdálenost do 500 m</t>
  </si>
  <si>
    <t>-1536591393</t>
  </si>
  <si>
    <t>https://podminky.urs.cz/item/CS_URS_2024_02/998731193</t>
  </si>
  <si>
    <t>732</t>
  </si>
  <si>
    <t>Ústřední vytápění - strojovny</t>
  </si>
  <si>
    <t>732199100</t>
  </si>
  <si>
    <t>Montáž štítků orientačních</t>
  </si>
  <si>
    <t>1240002243</t>
  </si>
  <si>
    <t>https://podminky.urs.cz/item/CS_URS_2024_02/732199100</t>
  </si>
  <si>
    <t>732211123</t>
  </si>
  <si>
    <t>Nepřímotopné zásobníkové ohřívače TUV stacionární s jedním teplosměnným výměníkem PN 1,0 MPa/1,0 MPa, t = 80°C/110°C objem zásobníku / v.pl. m2 výměníku 500 l / 2,0 m2</t>
  </si>
  <si>
    <t>394817188</t>
  </si>
  <si>
    <t>https://podminky.urs.cz/item/CS_URS_2024_02/732211123</t>
  </si>
  <si>
    <t>732331617</t>
  </si>
  <si>
    <t>Nádoby expanzní tlakové pro topné a chladicí soustavy s membránou bez pojistného ventilu se závitovým připojením PN 0,6 o objemu 80 l</t>
  </si>
  <si>
    <t>396569001</t>
  </si>
  <si>
    <t>https://podminky.urs.cz/item/CS_URS_2024_02/732331617</t>
  </si>
  <si>
    <t>998732111</t>
  </si>
  <si>
    <t>Přesun hmot pro strojovny stanovený z hmotnosti přesunovaného materiálu vodorovná dopravní vzdálenost do 50 m s omezením mechanizace v objektech výšky do 6 m</t>
  </si>
  <si>
    <t>-1929329492</t>
  </si>
  <si>
    <t>https://podminky.urs.cz/item/CS_URS_2024_02/998732111</t>
  </si>
  <si>
    <t>998732193</t>
  </si>
  <si>
    <t>Přesun hmot pro strojovny stanovený z hmotnosti přesunovaného materiálu vodorovná dopravní vzdálenost do 50 m Příplatek k cenám za zvětšený přesun přes vymezenou vodorovnou dopravní vzdálenost do 500 m</t>
  </si>
  <si>
    <t>-513528194</t>
  </si>
  <si>
    <t>https://podminky.urs.cz/item/CS_URS_2024_02/998732193</t>
  </si>
  <si>
    <t>733</t>
  </si>
  <si>
    <t>Ústřední vytápění - rozvodné potrubí</t>
  </si>
  <si>
    <t>733222104</t>
  </si>
  <si>
    <t>Potrubí z trubek měděných polotvrdých spojovaných měkkým pájením Ø 22/1</t>
  </si>
  <si>
    <t>-1266632636</t>
  </si>
  <si>
    <t>https://podminky.urs.cz/item/CS_URS_2024_02/733222104</t>
  </si>
  <si>
    <t>733223105</t>
  </si>
  <si>
    <t>Potrubí z trubek měděných tvrdých spojovaných měkkým pájením Ø 28/1,5</t>
  </si>
  <si>
    <t>692780248</t>
  </si>
  <si>
    <t>https://podminky.urs.cz/item/CS_URS_2024_02/733223105</t>
  </si>
  <si>
    <t>733223106</t>
  </si>
  <si>
    <t>Potrubí z trubek měděných tvrdých spojovaných měkkým pájením Ø 35/1,5</t>
  </si>
  <si>
    <t>1666810515</t>
  </si>
  <si>
    <t>https://podminky.urs.cz/item/CS_URS_2024_02/733223106</t>
  </si>
  <si>
    <t>733224204</t>
  </si>
  <si>
    <t>Potrubí z trubek měděných Příplatek k cenám za potrubí vedené v kotelnách a strojovnách Ø 22/1,5</t>
  </si>
  <si>
    <t>-995169003</t>
  </si>
  <si>
    <t>https://podminky.urs.cz/item/CS_URS_2024_02/733224204</t>
  </si>
  <si>
    <t>733224205</t>
  </si>
  <si>
    <t>Potrubí z trubek měděných Příplatek k cenám za potrubí vedené v kotelnách a strojovnách Ø 28/1,5</t>
  </si>
  <si>
    <t>-1908018185</t>
  </si>
  <si>
    <t>https://podminky.urs.cz/item/CS_URS_2024_02/733224205</t>
  </si>
  <si>
    <t>733224206</t>
  </si>
  <si>
    <t>Potrubí z trubek měděných Příplatek k cenám za potrubí vedené v kotelnách a strojovnách Ø 35/1,5</t>
  </si>
  <si>
    <t>-1923635615</t>
  </si>
  <si>
    <t>https://podminky.urs.cz/item/CS_URS_2024_02/733224206</t>
  </si>
  <si>
    <t>733224222</t>
  </si>
  <si>
    <t>Potrubí z trubek měděných Příplatek k cenám za zhotovení přípojky z trubek měděných Ø 15/1</t>
  </si>
  <si>
    <t>-125150868</t>
  </si>
  <si>
    <t>https://podminky.urs.cz/item/CS_URS_2024_02/733224222</t>
  </si>
  <si>
    <t>733224224</t>
  </si>
  <si>
    <t>Potrubí z trubek měděných Příplatek k cenám za zhotovení přípojky z trubek měděných Ø 22/1</t>
  </si>
  <si>
    <t>-1354797350</t>
  </si>
  <si>
    <t>https://podminky.urs.cz/item/CS_URS_2024_02/733224224</t>
  </si>
  <si>
    <t>733224225</t>
  </si>
  <si>
    <t>Potrubí z trubek měděných Příplatek k cenám za zhotovení přípojky z trubek měděných D 28/1,5</t>
  </si>
  <si>
    <t>-1247975701</t>
  </si>
  <si>
    <t>https://podminky.urs.cz/item/CS_URS_2024_02/733224225</t>
  </si>
  <si>
    <t>733291101</t>
  </si>
  <si>
    <t>Zkouška těsnosti potrubí měděné do D 35x1,5</t>
  </si>
  <si>
    <t>-2050807769</t>
  </si>
  <si>
    <t>https://podminky.urs.cz/item/CS_URS_2024_02/733291101</t>
  </si>
  <si>
    <t>6+180+30</t>
  </si>
  <si>
    <t>733POX01</t>
  </si>
  <si>
    <t>Stavební přípomoci, vrtání, drážkování, sádrování a ostatní pomocné práce</t>
  </si>
  <si>
    <t>h</t>
  </si>
  <si>
    <t>-22148343</t>
  </si>
  <si>
    <t>733POX02</t>
  </si>
  <si>
    <t>Topná, dilatační a provozní zkoužka</t>
  </si>
  <si>
    <t>-169189992</t>
  </si>
  <si>
    <t>998733111</t>
  </si>
  <si>
    <t>Přesun hmot pro rozvody potrubí stanovený z hmotnosti přesunovaného materiálu vodorovná dopravní vzdálenost do 50 m s omezením mechanizace v objektech výšky do 6 m</t>
  </si>
  <si>
    <t>1179361033</t>
  </si>
  <si>
    <t>https://podminky.urs.cz/item/CS_URS_2024_02/998733111</t>
  </si>
  <si>
    <t>998733193</t>
  </si>
  <si>
    <t>Přesun hmot pro rozvody potrubí stanovený z hmotnosti přesunovaného materiálu vodorovná dopravní vzdálenost do 50 m Příplatek k cenám za zvětšený přesun přes vymezenou vodorovnou dopravní vzdálenost do 500 m</t>
  </si>
  <si>
    <t>-60762849</t>
  </si>
  <si>
    <t>https://podminky.urs.cz/item/CS_URS_2024_02/998733193</t>
  </si>
  <si>
    <t>734</t>
  </si>
  <si>
    <t>Ústřední vytápění - armatury</t>
  </si>
  <si>
    <t>734211120</t>
  </si>
  <si>
    <t>Ventil závitový odvzdušňovací G 1/2 PN 14 do 120°C automatický</t>
  </si>
  <si>
    <t>-1725121817</t>
  </si>
  <si>
    <t>https://podminky.urs.cz/item/CS_URS_2024_02/734211120</t>
  </si>
  <si>
    <t>(8*2)+2</t>
  </si>
  <si>
    <t>734242414</t>
  </si>
  <si>
    <t>Ventily zpětné závitové PN 16 do 110°C přímé G 1</t>
  </si>
  <si>
    <t>1665874430</t>
  </si>
  <si>
    <t>https://podminky.urs.cz/item/CS_URS_2024_02/734242414</t>
  </si>
  <si>
    <t>734291123</t>
  </si>
  <si>
    <t>Kohout plnící a vypouštěcí G 1/2 PN 10 do 110°C závitový</t>
  </si>
  <si>
    <t>1124381135</t>
  </si>
  <si>
    <t>https://podminky.urs.cz/item/CS_URS_2024_02/734291123</t>
  </si>
  <si>
    <t>(8*2)+8</t>
  </si>
  <si>
    <t>734291274</t>
  </si>
  <si>
    <t>Ostatní armatury filtry závitové pro topné a chladicí systémy PN 30 do 110°C přímé s vnitřními závity a integrovaným magnetem G 1</t>
  </si>
  <si>
    <t>-788269319</t>
  </si>
  <si>
    <t>https://podminky.urs.cz/item/CS_URS_2024_02/734291274</t>
  </si>
  <si>
    <t>734292715</t>
  </si>
  <si>
    <t>Kohout kulový přímý G 1 PN 42 do 185°C vnitřní závit</t>
  </si>
  <si>
    <t>-1569893489</t>
  </si>
  <si>
    <t>https://podminky.urs.cz/item/CS_URS_2024_02/734292715</t>
  </si>
  <si>
    <t>734MX01</t>
  </si>
  <si>
    <t>Ultrazvukový měřič spotřeby tepla Qp = 0,6m3/h L=110mm G 3/4" vč. příslušenství a teplotních čidel - dodávka a montáž</t>
  </si>
  <si>
    <t>1634295861</t>
  </si>
  <si>
    <t>734MX02</t>
  </si>
  <si>
    <t>Ultrazvukový měřič spotřeby tepla Qp = 1,5m3/h L=130mm G 1" vč. příslušenství a teplotních čidel k ohřívaši teplé vody - dodávka a montáž</t>
  </si>
  <si>
    <t>-1722775088</t>
  </si>
  <si>
    <t>734ARX101</t>
  </si>
  <si>
    <t>kombinovaný automatický vyvažovací ventil 3/4" typu AB-PM - dodávka a montáž</t>
  </si>
  <si>
    <t>1170451423</t>
  </si>
  <si>
    <t>734ARX102</t>
  </si>
  <si>
    <t>pohon kombinovaného ventilu s ovládacím napětím 230V - otevřeno / zavřeno - dodávka a montáž</t>
  </si>
  <si>
    <t>-1702743934</t>
  </si>
  <si>
    <t>734ARX103</t>
  </si>
  <si>
    <t>regulátor tlakového rozdílu 1" typu ASV-BD - dodávka a montáž</t>
  </si>
  <si>
    <t>-854543351</t>
  </si>
  <si>
    <t>734ARX104</t>
  </si>
  <si>
    <t>bytový prostorový termostat digitální s časovým programem ke kombinovanému ventilu, včetně prokabelování trasy a pohonu ventilu 230V - dodávka a montáž</t>
  </si>
  <si>
    <t>-620433942</t>
  </si>
  <si>
    <t>734XEN01</t>
  </si>
  <si>
    <t>Kulový kohout se zajištěním a vypouštěním pro expanzní nádoby 3/4" - dodávka a montáž</t>
  </si>
  <si>
    <t>-322621852</t>
  </si>
  <si>
    <t>998734111</t>
  </si>
  <si>
    <t>Přesun hmot pro armatury stanovený z hmotnosti přesunovaného materiálu vodorovná dopravní vzdálenost do 50 m s omezením mechanizace v objektech výšky do 6 m</t>
  </si>
  <si>
    <t>-113013426</t>
  </si>
  <si>
    <t>https://podminky.urs.cz/item/CS_URS_2024_02/998734111</t>
  </si>
  <si>
    <t>998734193</t>
  </si>
  <si>
    <t>Přesun hmot pro armatury stanovený z hmotnosti přesunovaného materiálu vodorovná dopravní vzdálenost do 50 m Příplatek k cenám za zvětšený přesun přes vymezenou vodorovnou dopravní vzdálenost do 500 m</t>
  </si>
  <si>
    <t>1873685973</t>
  </si>
  <si>
    <t>https://podminky.urs.cz/item/CS_URS_2024_02/998734193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</si>
  <si>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</si>
  <si>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</si>
  <si>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</si>
  <si>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</si>
  <si>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836688559</t>
  </si>
  <si>
    <t>https://podminky.urs.cz/item/CS_URS_2024_02/735000911</t>
  </si>
  <si>
    <t>735164272</t>
  </si>
  <si>
    <t>Otopná tělesa trubková přímotopná elektrická na stěnu výšky tělesa 1810 mm, délky 600 mm</t>
  </si>
  <si>
    <t>2098417468</t>
  </si>
  <si>
    <t>https://podminky.urs.cz/item/CS_URS_2024_02/735164272</t>
  </si>
  <si>
    <t>735191905</t>
  </si>
  <si>
    <t>Ostatní opravy otopných těles odvzdušnění tělesa</t>
  </si>
  <si>
    <t>802630413</t>
  </si>
  <si>
    <t>https://podminky.urs.cz/item/CS_URS_2024_02/735191905</t>
  </si>
  <si>
    <t>735191910</t>
  </si>
  <si>
    <t>Ostatní opravy otopných těles napuštění vody do otopného systému včetně potrubí (bez kotle a ohříváků) otopných těles</t>
  </si>
  <si>
    <t>-1488405843</t>
  </si>
  <si>
    <t>https://podminky.urs.cz/item/CS_URS_2024_02/735191910</t>
  </si>
  <si>
    <t>998735101</t>
  </si>
  <si>
    <t>Přesun hmot pro otopná tělesa stanovený z hmotnosti přesunovaného materiálu vodorovná dopravní vzdálenost do 50 m základní v objektech výšky do 6 m</t>
  </si>
  <si>
    <t>-277751683</t>
  </si>
  <si>
    <t>https://podminky.urs.cz/item/CS_URS_2024_02/998735101</t>
  </si>
  <si>
    <t>998735193</t>
  </si>
  <si>
    <t>Přesun hmot pro otopná tělesa stanovený z hmotnosti přesunovaného materiálu vodorovná dopravní vzdálenost do 50 m Příplatek k cenám za zvětšený přesun přes vymezenou vodorovnou dopravní vzdálenost do 500 m</t>
  </si>
  <si>
    <t>-1034319818</t>
  </si>
  <si>
    <t>https://podminky.urs.cz/item/CS_URS_2024_02/998735193</t>
  </si>
  <si>
    <t>736</t>
  </si>
  <si>
    <t>Ústřední vytápění - plošné vytápění a chlazení</t>
  </si>
  <si>
    <t>736110212</t>
  </si>
  <si>
    <t>Trubkové teplovodní podlahové vytápění rozvod v systémové desce potrubí polyethylen PE-Xa nebo PE-Xb (s kyslíkovou bariérou) rozvodné potrubí 17x2 mm, rozteč 150 mm</t>
  </si>
  <si>
    <t>-871386218</t>
  </si>
  <si>
    <t>https://podminky.urs.cz/item/CS_URS_2024_02/736110212</t>
  </si>
  <si>
    <t>(270+510+135+415+395+355+230+350)*1,3</t>
  </si>
  <si>
    <t>736110251</t>
  </si>
  <si>
    <t>Trubkové teplovodní podlahové vytápění rozvod v systémové desce systémová deska bez tepelné izolace, výšky 20 až 24 mm</t>
  </si>
  <si>
    <t>-237424252</t>
  </si>
  <si>
    <t>https://podminky.urs.cz/item/CS_URS_2024_02/736110251</t>
  </si>
  <si>
    <t>(49,2+89+20,6+78,6+71,3+59,3+37+58,8)*1,3</t>
  </si>
  <si>
    <t>736110652</t>
  </si>
  <si>
    <t>Trubkové teplovodní podlahové vytápění doplňkové prvky okrajový izolační pruh</t>
  </si>
  <si>
    <t>-218110317</t>
  </si>
  <si>
    <t>https://podminky.urs.cz/item/CS_URS_2024_02/736110652</t>
  </si>
  <si>
    <t>736110653</t>
  </si>
  <si>
    <t>Trubkové teplovodní podlahové vytápění doplňkové prvky ochranná trubka</t>
  </si>
  <si>
    <t>1481850000</t>
  </si>
  <si>
    <t>https://podminky.urs.cz/item/CS_URS_2024_02/736110653</t>
  </si>
  <si>
    <t>736110654</t>
  </si>
  <si>
    <t>Trubkové teplovodní podlahové vytápění doplňkové prvky spárový (dilatační) profil</t>
  </si>
  <si>
    <t>-1669151356</t>
  </si>
  <si>
    <t>https://podminky.urs.cz/item/CS_URS_2024_02/736110654</t>
  </si>
  <si>
    <t>736111001</t>
  </si>
  <si>
    <t>Trubkové teplovodní podlahové vytápění rozdělovače mosazné s průtokoměry dvouokruhové</t>
  </si>
  <si>
    <t>-358783540</t>
  </si>
  <si>
    <t>https://podminky.urs.cz/item/CS_URS_2024_02/736111001</t>
  </si>
  <si>
    <t>736111002</t>
  </si>
  <si>
    <t>Trubkové teplovodní podlahové vytápění rozdělovače mosazné s průtokoměry tříokruhové</t>
  </si>
  <si>
    <t>-1639338319</t>
  </si>
  <si>
    <t>https://podminky.urs.cz/item/CS_URS_2024_02/736111002</t>
  </si>
  <si>
    <t>736111003</t>
  </si>
  <si>
    <t>Trubkové teplovodní podlahové vytápění rozdělovače mosazné s průtokoměry čtyřokruhové</t>
  </si>
  <si>
    <t>1176088087</t>
  </si>
  <si>
    <t>https://podminky.urs.cz/item/CS_URS_2024_02/736111003</t>
  </si>
  <si>
    <t>736111004</t>
  </si>
  <si>
    <t>Trubkové teplovodní podlahové vytápění rozdělovače mosazné s průtokoměry pětiokruhové</t>
  </si>
  <si>
    <t>890863185</t>
  </si>
  <si>
    <t>https://podminky.urs.cz/item/CS_URS_2024_02/736111004</t>
  </si>
  <si>
    <t>736111034</t>
  </si>
  <si>
    <t>Trubkové teplovodní podlahové vytápění připojovací šroubení rozdělovače, potrubí 17x2,0 mm</t>
  </si>
  <si>
    <t>748018425</t>
  </si>
  <si>
    <t>https://podminky.urs.cz/item/CS_URS_2024_02/736111034</t>
  </si>
  <si>
    <t>(2+(2*3)+(4*3)+(5*2))*2</t>
  </si>
  <si>
    <t>736111103</t>
  </si>
  <si>
    <t>Trubkové teplovodní podlahové vytápění skříně rozdělovače pod omítku, pro rozdělovač s počtem okruhů 6-9</t>
  </si>
  <si>
    <t>1927901676</t>
  </si>
  <si>
    <t>https://podminky.urs.cz/item/CS_URS_2024_02/736111103</t>
  </si>
  <si>
    <t>736111113</t>
  </si>
  <si>
    <t>Trubkové teplovodní podlahové vytápění skříně rozdělovače na omítku, pro rozdělovač s počtem okruhů 6-9</t>
  </si>
  <si>
    <t>389572467</t>
  </si>
  <si>
    <t>https://podminky.urs.cz/item/CS_URS_2024_02/736111113</t>
  </si>
  <si>
    <t>736111114</t>
  </si>
  <si>
    <t>Trubkové teplovodní podlahové vytápění skříně rozdělovače na omítku, pro rozdělovač s počtem okruhů 9-12</t>
  </si>
  <si>
    <t>-1849897982</t>
  </si>
  <si>
    <t>https://podminky.urs.cz/item/CS_URS_2024_02/736111114</t>
  </si>
  <si>
    <t>22 - VZDUCHOTECHNIKA</t>
  </si>
  <si>
    <t xml:space="preserve">    D1 - Ostatní náklady</t>
  </si>
  <si>
    <t xml:space="preserve">    751 - Vzduchotechnika</t>
  </si>
  <si>
    <t xml:space="preserve">    751.1 - Zařízení č.1</t>
  </si>
  <si>
    <t>D1</t>
  </si>
  <si>
    <t>Ostatní náklady</t>
  </si>
  <si>
    <t>751101103.R01</t>
  </si>
  <si>
    <t>Zprovoznění zařízení, měření, zaregulování a uvedení do provozu rekuperačních VZT jednotek</t>
  </si>
  <si>
    <t>1223945697</t>
  </si>
  <si>
    <t>751101106.R04</t>
  </si>
  <si>
    <t>Dopravní a režijní náklady</t>
  </si>
  <si>
    <t>-1654637971</t>
  </si>
  <si>
    <t>751101107.R05</t>
  </si>
  <si>
    <t>Stavební přípomoci, sekání, vrtání, drážkování, sádrování, stavební zapravení a zahození, úprava povrchů, ostatní pomocné práce, hodinová zúčtovací sazba včetně použitého materiálu</t>
  </si>
  <si>
    <t>hod</t>
  </si>
  <si>
    <t>-1590455237</t>
  </si>
  <si>
    <t>751101108.R06</t>
  </si>
  <si>
    <t>Závěsový a montážní materiál pro uložení potrubí a zařízení</t>
  </si>
  <si>
    <t>648926613</t>
  </si>
  <si>
    <t>751101109.R07</t>
  </si>
  <si>
    <t>Pomocné modulové pozinkované konstrukce pro uložení zařízení</t>
  </si>
  <si>
    <t>1312541108</t>
  </si>
  <si>
    <t>751101110.R08</t>
  </si>
  <si>
    <t>Montážní plošina přenosná - instalace a zpětná demontáž</t>
  </si>
  <si>
    <t>535074571</t>
  </si>
  <si>
    <t>751101111.R09</t>
  </si>
  <si>
    <t>Pryžové podložky pro stacionární vzduchotechnickou jednotku</t>
  </si>
  <si>
    <t>343285809</t>
  </si>
  <si>
    <t>75130018.R12</t>
  </si>
  <si>
    <t>Těsnění prostupů požárními dělícími konstrukcemi - požární ucpávky a tmely pro potrubí</t>
  </si>
  <si>
    <t>512</t>
  </si>
  <si>
    <t>767799765</t>
  </si>
  <si>
    <t>Montáž izolace tepelné potrubí a ohybů pásy nebo rohožemi s povrchovou úpravou hliníkovou fólií připevněnými ocelovým drátem potrubí jednovrstvá</t>
  </si>
  <si>
    <t>-1514656126</t>
  </si>
  <si>
    <t>26+12"odečteno z projektového modelu"</t>
  </si>
  <si>
    <t>38*1,3 'Přepočtené koeficientem množství</t>
  </si>
  <si>
    <t>63153726</t>
  </si>
  <si>
    <t>deska izolační z minerální vlny pro technickou izolaci 150kg/m3 max.teplota do 650°C tl 60mm</t>
  </si>
  <si>
    <t>-1093717573</t>
  </si>
  <si>
    <t>26"odečteno z projektového modelu"</t>
  </si>
  <si>
    <t>26*1,3 'Přepočtené koeficientem množství</t>
  </si>
  <si>
    <t>63153740</t>
  </si>
  <si>
    <t>deska izolační z minerální vlny pro technickou izolaci 45-55kg/m3 max.teplota do 400°C tl 40mm</t>
  </si>
  <si>
    <t>-1779182175</t>
  </si>
  <si>
    <t>12"odečteno z projektového modelu"</t>
  </si>
  <si>
    <t>12*1,3 'Přepočtené koeficientem množství</t>
  </si>
  <si>
    <t>700700191.R01</t>
  </si>
  <si>
    <t>Al páska šířky 50mm</t>
  </si>
  <si>
    <t>868585869</t>
  </si>
  <si>
    <t>751</t>
  </si>
  <si>
    <t>Vzduchotechnika</t>
  </si>
  <si>
    <t>998751201</t>
  </si>
  <si>
    <t>Přesun hmot pro vzduchotechniku stanovený procentní sazbou (%) z ceny vodorovná dopravní vzdálenost do 50 m v objektech výšky do 12 m</t>
  </si>
  <si>
    <t>%</t>
  </si>
  <si>
    <t>-1633370231</t>
  </si>
  <si>
    <t>https://podminky.urs.cz/item/CS_URS_2024_02/998751201</t>
  </si>
  <si>
    <t>998751291</t>
  </si>
  <si>
    <t>Přesun hmot pro vzduchotechniku stanovený procentní sazbou (%) z ceny Příplatek k cenám za zvětšený přesun přes vymezenou největší dopravní vzdálenost do 500 m</t>
  </si>
  <si>
    <t>-713328603</t>
  </si>
  <si>
    <t>https://podminky.urs.cz/item/CS_URS_2024_02/998751291</t>
  </si>
  <si>
    <t>751.1</t>
  </si>
  <si>
    <t>Zařízení č.1</t>
  </si>
  <si>
    <t>751611115</t>
  </si>
  <si>
    <t>Montáž vzduchotechnické jednotky s rekuperací tepla centrální stojaté s výměnou vzduchu přes 500 do 1000 m3/h</t>
  </si>
  <si>
    <t>-1939865502</t>
  </si>
  <si>
    <t>https://podminky.urs.cz/item/CS_URS_2024_02/751611115</t>
  </si>
  <si>
    <t>42944138.R01</t>
  </si>
  <si>
    <t>Kompaktní rekuperační vzduchotechnická jednotka parapetní, deskový protiproudý výměník ZZT s obtokem, filtry na sání a výfuku, výměník pro přímý výpar, elektrický ohřívač, integrovaná regulace (Vp=Vo=840 m3/h, ∆pp=250Pa, ∆po=250Pa)</t>
  </si>
  <si>
    <t>2099779442</t>
  </si>
  <si>
    <t>751614121.R01</t>
  </si>
  <si>
    <t>Montáž monitorovacího, řídícího a ovládacího zařízení bytové jednotky</t>
  </si>
  <si>
    <t>-1220952165</t>
  </si>
  <si>
    <t>40461005.R02</t>
  </si>
  <si>
    <t>Prostorový ovladač bytové jednotky s vazbou na pohon regulátoru průtoku vzduchu</t>
  </si>
  <si>
    <t>-1709222935</t>
  </si>
  <si>
    <t>6"odečteno z projektového modelu"</t>
  </si>
  <si>
    <t>751721111</t>
  </si>
  <si>
    <t>Montáž klimatizační jednotky venkovní jednofázové napájení do 2 vnitřních jednotek</t>
  </si>
  <si>
    <t>-240221110</t>
  </si>
  <si>
    <t>https://podminky.urs.cz/item/CS_URS_2024_02/751721111</t>
  </si>
  <si>
    <t>42952015.R01</t>
  </si>
  <si>
    <t>jednotka klimatizační venkovní jednofázové napájení do 2 vnitřních jednotek o výkonu do 5,5kW</t>
  </si>
  <si>
    <t>-1703800606</t>
  </si>
  <si>
    <t>1"odečteno z projektového modelu"</t>
  </si>
  <si>
    <t>751791121.R02</t>
  </si>
  <si>
    <t xml:space="preserve">CU-chladírenské potrubí 6-10/1 mm izolovaná PEX 9mm vč. náplně  - dodávka a montáž</t>
  </si>
  <si>
    <t>1879485509</t>
  </si>
  <si>
    <t>12*1,2 'Přepočtené koeficientem množství</t>
  </si>
  <si>
    <t>75130015.R03</t>
  </si>
  <si>
    <t>Ochrana kondenzátního potrubí elektrickým topným kabelem ve venkovním prostředí - dodávka a montáž</t>
  </si>
  <si>
    <t>-1067728205</t>
  </si>
  <si>
    <t>751322012.R05</t>
  </si>
  <si>
    <t>Montáž talířového ventilu D přes 100 do 200 mm</t>
  </si>
  <si>
    <t>1452286347</t>
  </si>
  <si>
    <t>42972213</t>
  </si>
  <si>
    <t>ventil talířový pro odvod vzduchu kovový D 125mm</t>
  </si>
  <si>
    <t>-1988696108</t>
  </si>
  <si>
    <t>751322111</t>
  </si>
  <si>
    <t>Montáž talířových ventilů, anemostatů, dýz anemostatu kruhového bez skříně, průměru do 300 mm</t>
  </si>
  <si>
    <t>-1339523661</t>
  </si>
  <si>
    <t>https://podminky.urs.cz/item/CS_URS_2024_02/751322111</t>
  </si>
  <si>
    <t>42972808.R04</t>
  </si>
  <si>
    <t>anemostat kruhový s vířivým efektem pro přívod/odvod vzduchu ocelový D 125mm</t>
  </si>
  <si>
    <t>-2122480075</t>
  </si>
  <si>
    <t>29"odečteno z projektového modelu"</t>
  </si>
  <si>
    <t>751510013.R25</t>
  </si>
  <si>
    <t>Vyústek koncový - plast černý 1x90/1x125 mm s montážním límcem</t>
  </si>
  <si>
    <t>-260999570</t>
  </si>
  <si>
    <t>751510013.R26</t>
  </si>
  <si>
    <t>Rozdělovací box přímý jednořadý s těsněním pr. 150mm, 6 x pr. 90mm</t>
  </si>
  <si>
    <t>-1399113922</t>
  </si>
  <si>
    <t>751510013.R27</t>
  </si>
  <si>
    <t>Rozdělovací box přímý jednořadý s těsněním pr. 150mm, 8 x pr. 90mm</t>
  </si>
  <si>
    <t>-1462925635</t>
  </si>
  <si>
    <t>751510013.R28</t>
  </si>
  <si>
    <t>Tlumič hluku průměru 90 / 25 x 1 m</t>
  </si>
  <si>
    <t>957874955</t>
  </si>
  <si>
    <t>751344121</t>
  </si>
  <si>
    <t>Montáž tlumičů hluku pro čtyřhranné potrubí, průřezu do 0,150 m2</t>
  </si>
  <si>
    <t>970561568</t>
  </si>
  <si>
    <t>https://podminky.urs.cz/item/CS_URS_2024_02/751344121</t>
  </si>
  <si>
    <t>42976041.R07</t>
  </si>
  <si>
    <t>tlumič hluku čtyřhranný Pz 315x200x1500mm</t>
  </si>
  <si>
    <t>689324167</t>
  </si>
  <si>
    <t>4"odečteno z projektového modelu"</t>
  </si>
  <si>
    <t>751344121.R01</t>
  </si>
  <si>
    <t>Montáž přefukových prvků s útlumem hluku, průřezu do 0,150 m2</t>
  </si>
  <si>
    <t>-1319078305</t>
  </si>
  <si>
    <t>42976041.R02</t>
  </si>
  <si>
    <t>Přefukový prvek s útlumem hluku 370x130mm (akustický útlum 6dB)</t>
  </si>
  <si>
    <t>-1721594450</t>
  </si>
  <si>
    <t>751398051</t>
  </si>
  <si>
    <t>Montáž ostatních zařízení protidešťové žaluzie nebo žaluziové klapky na čtyřhranné potrubí, průřezu do 0,150 m2</t>
  </si>
  <si>
    <t>585701914</t>
  </si>
  <si>
    <t>https://podminky.urs.cz/item/CS_URS_2024_02/751398051</t>
  </si>
  <si>
    <t>42972917</t>
  </si>
  <si>
    <t>žaluzie protidešťová s pevnými lamelami, pozink, pro potrubí 315x315mm</t>
  </si>
  <si>
    <t>-301134031</t>
  </si>
  <si>
    <t>751514612</t>
  </si>
  <si>
    <t>Montáž požární klapky do plechového potrubí čtyřhranné s přírubou přes 0,035 do 0,070 m2</t>
  </si>
  <si>
    <t>-704885506</t>
  </si>
  <si>
    <t>https://podminky.urs.cz/item/CS_URS_2024_02/751514612</t>
  </si>
  <si>
    <t>42982458.R01</t>
  </si>
  <si>
    <t>klapka požární čtyřhranná Pz 300x100mm včetně motorického pohonu 230V</t>
  </si>
  <si>
    <t>-47814468</t>
  </si>
  <si>
    <t>751514662.1</t>
  </si>
  <si>
    <t>Montáž škrtící klapky nebo zpětné klapky do plechového potrubí kruhové s přírubou, průměru přes 100 do 200 mm</t>
  </si>
  <si>
    <t>1196762645</t>
  </si>
  <si>
    <t>https://podminky.urs.cz/item/CS_URS_2024_02/751514662.1</t>
  </si>
  <si>
    <t>42981002.R01</t>
  </si>
  <si>
    <t>Regulátor průtoku vzduchu D 125mm, s motorickým pohonem 0-10V s aretací 20%</t>
  </si>
  <si>
    <t>-335870270</t>
  </si>
  <si>
    <t>751514662</t>
  </si>
  <si>
    <t>-1129904453</t>
  </si>
  <si>
    <t>https://podminky.urs.cz/item/CS_URS_2024_02/751514662</t>
  </si>
  <si>
    <t>42981002.R12</t>
  </si>
  <si>
    <t>klapka kruhová regulační Pz D 125mm</t>
  </si>
  <si>
    <t>1949722980</t>
  </si>
  <si>
    <t>3"odečteno z projektového modelu"</t>
  </si>
  <si>
    <t>751510013.R24</t>
  </si>
  <si>
    <t>Vzduchotechnické potrubí z pozinkovaného plechu čtyřhranné s přírubou vč. spojovacího,těsnícího materiálu - dodávka + montáž</t>
  </si>
  <si>
    <t>1694394817</t>
  </si>
  <si>
    <t>38"+20% tvarovky,+10%prořez - odečteno z projektového modelu"</t>
  </si>
  <si>
    <t>751510042</t>
  </si>
  <si>
    <t>Vzduchotechnické potrubí z pozinkovaného plechu kruhové, trouba spirálně vinutá bez příruby, průměru přes 100 do 200 mm</t>
  </si>
  <si>
    <t>-1999325399</t>
  </si>
  <si>
    <t>https://podminky.urs.cz/item/CS_URS_2024_02/751510042</t>
  </si>
  <si>
    <t>52"pr. 125 mm +20% tvarovky,+10%prořez - odečteno z projektového modelu"</t>
  </si>
  <si>
    <t>52*1,3 'Přepočtené koeficientem množství</t>
  </si>
  <si>
    <t>751510013.R29</t>
  </si>
  <si>
    <t>Plastová flexibilní hadice s hladkým antistatickým a antibakteriálním povrchem d = 90/75 mm, včetně potrubí pro instalalci do konstrukce podlahy. spojovacího, těsnícího a montážního materiálu</t>
  </si>
  <si>
    <t>-1526868443</t>
  </si>
  <si>
    <t>200"+20% tvarovky,+10%prořez - odečteno z projektového modelu"</t>
  </si>
  <si>
    <t>200*1,3 'Přepočtené koeficientem množství</t>
  </si>
  <si>
    <t>751537146</t>
  </si>
  <si>
    <t>Montáž potrubí ohebného kruhového izolovaného minerální vatou Al hadice (izolace tepelná i hluková), průměru přes 100 do 150 mm</t>
  </si>
  <si>
    <t>1175273463</t>
  </si>
  <si>
    <t>https://podminky.urs.cz/item/CS_URS_2024_02/751537146</t>
  </si>
  <si>
    <t>32"pr. 125 odečteno z projektového modelu"</t>
  </si>
  <si>
    <t>32*1,3 'Přepočtené koeficientem množství</t>
  </si>
  <si>
    <t>42981730</t>
  </si>
  <si>
    <t>hadice ohebná z Al s tepelnou a hlukovou izolací 25mm, délka 10m D 127mm</t>
  </si>
  <si>
    <t>1779794186</t>
  </si>
  <si>
    <t>23 - ZDRAVOTNĚ TECHNICKÉ INSTALACE</t>
  </si>
  <si>
    <t xml:space="preserve">rozpočet dle PD ZTI, nutná koordinace s projektem Interieru </t>
  </si>
  <si>
    <t>HSV - HSV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</si>
  <si>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</si>
  <si>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</si>
  <si>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</si>
  <si>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</si>
  <si>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</si>
  <si>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132312122</t>
  </si>
  <si>
    <t>Hloubení zapažených rýh šířky do 800 mm ručně s urovnáním dna do předepsaného profilu a spádu v hornině třídy těžitelnosti II skupiny 4 nesoudržných</t>
  </si>
  <si>
    <t>-521555838</t>
  </si>
  <si>
    <t>https://podminky.urs.cz/item/CS_URS_2024_02/132312122</t>
  </si>
  <si>
    <t>"odměřeno z výkresové dokumentace" (65*0,8*0,9)+(1*0,8*1,3)+(1*0,8*1,3)</t>
  </si>
  <si>
    <t>151101101</t>
  </si>
  <si>
    <t>Zřízení pažení a rozepření stěn rýh pro podzemní vedení příložné pro jakoukoliv mezerovitost, hloubky do 2 m</t>
  </si>
  <si>
    <t>15841765</t>
  </si>
  <si>
    <t>https://podminky.urs.cz/item/CS_URS_2024_02/151101101</t>
  </si>
  <si>
    <t>"odměřeno z výkresové dokumentace" ((65*0,9)+(1*1,3)+(1*1,3))*2</t>
  </si>
  <si>
    <t>151101111</t>
  </si>
  <si>
    <t>Odstranění pažení a rozepření stěn rýh pro podzemní vedení s uložením materiálu na vzdálenost do 3 m od kraje výkopu příložné, hloubky do 2 m</t>
  </si>
  <si>
    <t>2016320940</t>
  </si>
  <si>
    <t>https://podminky.urs.cz/item/CS_URS_2024_02/151101111</t>
  </si>
  <si>
    <t xml:space="preserve">"odměřeno z výkresové dokumentace"  ((65*0,9)+(1*1,3)+(1*1,3))*2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</si>
  <si>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</si>
  <si>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</si>
  <si>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-1778358524</t>
  </si>
  <si>
    <t>https://podminky.urs.cz/item/CS_URS_2024_02/162651132</t>
  </si>
  <si>
    <t>"součet položek 7+8+10" (16,72+26,8+5,36)</t>
  </si>
  <si>
    <t>171201231</t>
  </si>
  <si>
    <t>900644562</t>
  </si>
  <si>
    <t>https://podminky.urs.cz/item/CS_URS_2024_02/171201231</t>
  </si>
  <si>
    <t>"součet položek 7+8+10 vynásobený měrnou hmotností" (16,72+26,8+5,36)*1,8</t>
  </si>
  <si>
    <t>171251201</t>
  </si>
  <si>
    <t>Uložení sypaniny na skládky nebo meziskládky bez hutnění s upravením uložené sypaniny do předepsaného tvaru</t>
  </si>
  <si>
    <t>603534860</t>
  </si>
  <si>
    <t>https://podminky.urs.cz/item/CS_URS_2024_02/171251201</t>
  </si>
  <si>
    <t>174211101</t>
  </si>
  <si>
    <t>Zásyp sypaninou z jakékoliv horniny ručně s uložením výkopku ve vrstvách bez zhutnění jam, šachet, rýh nebo kolem objektů v těchto vykopávkách</t>
  </si>
  <si>
    <t>-162966158</t>
  </si>
  <si>
    <t>https://podminky.urs.cz/item/CS_URS_2024_02/174211101</t>
  </si>
  <si>
    <t xml:space="preserve">"štěrkopískem - odměřeno z výkresové dokumentace"  (65*0,8*0,3)+(1*0,8*0,7)+(1*0,8*0,7)</t>
  </si>
  <si>
    <t>-71226721</t>
  </si>
  <si>
    <t xml:space="preserve">"odměřeno z výkresové dokumentace"  (65*0,8*0,5)+(1*0,8*0,5)+(1*0,8*0,5)</t>
  </si>
  <si>
    <t>58331200.R01</t>
  </si>
  <si>
    <t>kamenivo těžené zásypový materiál</t>
  </si>
  <si>
    <t>-914584256</t>
  </si>
  <si>
    <t xml:space="preserve">"položka 7+8+10*měrná hmotnost" (16,72+26,8+5,36)*1,8 </t>
  </si>
  <si>
    <t>451541111</t>
  </si>
  <si>
    <t>Lože pod potrubí, stoky a drobné objekty v otevřeném výkopu ze štěrkodrtě 0-63 mm</t>
  </si>
  <si>
    <t>1153404756</t>
  </si>
  <si>
    <t>https://podminky.urs.cz/item/CS_URS_2024_02/451541111</t>
  </si>
  <si>
    <t>"odměřeno z výkresové dokumentace" (65*0,8*0,1)+(1*0,8*0,1)+(1*0,8*0,1)</t>
  </si>
  <si>
    <t>721</t>
  </si>
  <si>
    <t>Zdravotechnika - vnitřní kanalizace</t>
  </si>
  <si>
    <t>721101.R01</t>
  </si>
  <si>
    <t>1950119620</t>
  </si>
  <si>
    <t>721101.R02</t>
  </si>
  <si>
    <t>Příslušenství montážní organizace - přenosná montážní plošina s pracovní výškou do 3m</t>
  </si>
  <si>
    <t>-2117673430</t>
  </si>
  <si>
    <t>721101.R03</t>
  </si>
  <si>
    <t>Protipožární pěna těsnění prostupů požárních dělících konstrukcí</t>
  </si>
  <si>
    <t>-786609302</t>
  </si>
  <si>
    <t>721101.R04</t>
  </si>
  <si>
    <t>Protipožární ucpávka těsnění prostupů požárních dělících konstrukcí</t>
  </si>
  <si>
    <t>957666762</t>
  </si>
  <si>
    <t>721173401</t>
  </si>
  <si>
    <t>Potrubí z trub PVC SN4 svodné (ležaté) DN 110</t>
  </si>
  <si>
    <t>-357694723</t>
  </si>
  <si>
    <t>https://podminky.urs.cz/item/CS_URS_2024_02/721173401</t>
  </si>
  <si>
    <t>27"+20% tvarovky,+10%prořez - odečteno z projektového modelu"</t>
  </si>
  <si>
    <t>27*1,3 'Přepočtené koeficientem množství</t>
  </si>
  <si>
    <t>721173402</t>
  </si>
  <si>
    <t>Potrubí z trub PVC SN4 svodné (ležaté) DN 125</t>
  </si>
  <si>
    <t>-1525147111</t>
  </si>
  <si>
    <t>https://podminky.urs.cz/item/CS_URS_2024_02/721173402</t>
  </si>
  <si>
    <t>29"+20% tvarovky,+10%prořez - odečteno z projektového modelu"</t>
  </si>
  <si>
    <t>29*1,3 'Přepočtené koeficientem množství</t>
  </si>
  <si>
    <t>721173403</t>
  </si>
  <si>
    <t>Potrubí z trub PVC SN4 svodné (ležaté) DN 160</t>
  </si>
  <si>
    <t>-2092828536</t>
  </si>
  <si>
    <t>https://podminky.urs.cz/item/CS_URS_2024_02/721173403</t>
  </si>
  <si>
    <t>8"+20% tvarovky,+10%prořez - odečteno z projektového modelu"</t>
  </si>
  <si>
    <t>8*1,3 'Přepočtené koeficientem množství</t>
  </si>
  <si>
    <t>721174024</t>
  </si>
  <si>
    <t>Potrubí z trub polypropylenových odpadní (svislé) DN 75</t>
  </si>
  <si>
    <t>-1461312874</t>
  </si>
  <si>
    <t>https://podminky.urs.cz/item/CS_URS_2024_02/721174024</t>
  </si>
  <si>
    <t>30"+20% tvarovky,+10%prořez - odečteno z projektového modelu"</t>
  </si>
  <si>
    <t>30*1,3 'Přepočtené koeficientem množství</t>
  </si>
  <si>
    <t>721174025</t>
  </si>
  <si>
    <t>Potrubí z trub polypropylenových odpadní (svislé) DN 110</t>
  </si>
  <si>
    <t>922228183</t>
  </si>
  <si>
    <t>https://podminky.urs.cz/item/CS_URS_2024_02/721174025</t>
  </si>
  <si>
    <t>721174041</t>
  </si>
  <si>
    <t>Potrubí z trub polypropylenových připojovací DN 32</t>
  </si>
  <si>
    <t>-1883868810</t>
  </si>
  <si>
    <t>https://podminky.urs.cz/item/CS_URS_2024_02/721174041</t>
  </si>
  <si>
    <t>3"+20% tvarovky,+10%prořez - odečteno z projektového modelu"</t>
  </si>
  <si>
    <t>3*1,3 'Přepočtené koeficientem množství</t>
  </si>
  <si>
    <t>721174042</t>
  </si>
  <si>
    <t>Potrubí z trub polypropylenových připojovací DN 40</t>
  </si>
  <si>
    <t>1622936980</t>
  </si>
  <si>
    <t>https://podminky.urs.cz/item/CS_URS_2024_02/721174042</t>
  </si>
  <si>
    <t>10"+20% tvarovky,+10%prořez - odečteno z projektového modelu"</t>
  </si>
  <si>
    <t>10*1,3 'Přepočtené koeficientem množství</t>
  </si>
  <si>
    <t>721174042.R</t>
  </si>
  <si>
    <t>Potrubí z trub polypropylenových DN 40 - SACÍ VEDENÍ</t>
  </si>
  <si>
    <t>-606424121</t>
  </si>
  <si>
    <t>20"+20% tvarovky,+10%prořez - odečteno z projektového modelu"</t>
  </si>
  <si>
    <t>20*1,3 'Přepočtené koeficientem množství</t>
  </si>
  <si>
    <t>721174043</t>
  </si>
  <si>
    <t>Potrubí z trub polypropylenových připojovací DN 50</t>
  </si>
  <si>
    <t>-629895916</t>
  </si>
  <si>
    <t>https://podminky.urs.cz/item/CS_URS_2024_02/721174043</t>
  </si>
  <si>
    <t>16"+20% tvarovky,+10%prořez - odečteno z projektového modelu"</t>
  </si>
  <si>
    <t>16*1,2 'Přepočtené koeficientem množství</t>
  </si>
  <si>
    <t>721174044</t>
  </si>
  <si>
    <t>Potrubí z trub polypropylenových připojovací DN 75</t>
  </si>
  <si>
    <t>521195844</t>
  </si>
  <si>
    <t>https://podminky.urs.cz/item/CS_URS_2024_02/721174044</t>
  </si>
  <si>
    <t>18"+20% tvarovky,+10%prořez - odečteno z projektového modelu"</t>
  </si>
  <si>
    <t>18*1,3 'Přepočtené koeficientem množství</t>
  </si>
  <si>
    <t>721174045</t>
  </si>
  <si>
    <t>Potrubí z trub polypropylenových připojovací DN 110</t>
  </si>
  <si>
    <t>-2044513661</t>
  </si>
  <si>
    <t>https://podminky.urs.cz/item/CS_URS_2024_02/721174045</t>
  </si>
  <si>
    <t>19"+20% tvarovky,+10%prořez - odečteno z projektového modelu"</t>
  </si>
  <si>
    <t>19*1,3 'Přepočtené koeficientem množství</t>
  </si>
  <si>
    <t>721194103</t>
  </si>
  <si>
    <t>Vyměření přípojek na potrubí vyvedení a upevnění odpadních výpustek DN 32</t>
  </si>
  <si>
    <t>-1182861410</t>
  </si>
  <si>
    <t>https://podminky.urs.cz/item/CS_URS_2024_02/721194103</t>
  </si>
  <si>
    <t>"SV VZT" 3</t>
  </si>
  <si>
    <t>721194104</t>
  </si>
  <si>
    <t>Vyměření přípojek na potrubí vyvedení a upevnění odpadních výpustek DN 40</t>
  </si>
  <si>
    <t>-1915616902</t>
  </si>
  <si>
    <t>https://podminky.urs.cz/item/CS_URS_2024_02/721194104</t>
  </si>
  <si>
    <t>"Ui" 2</t>
  </si>
  <si>
    <t>"U" 8</t>
  </si>
  <si>
    <t>"MN" 5</t>
  </si>
  <si>
    <t>721194105</t>
  </si>
  <si>
    <t>Vyměření přípojek na potrubí vyvedení a upevnění odpadních výpustek DN 50</t>
  </si>
  <si>
    <t>-418406407</t>
  </si>
  <si>
    <t>https://podminky.urs.cz/item/CS_URS_2024_02/721194105</t>
  </si>
  <si>
    <t>"Dř" 13</t>
  </si>
  <si>
    <t>"S" 3</t>
  </si>
  <si>
    <t>"AP" 4</t>
  </si>
  <si>
    <t>721194107</t>
  </si>
  <si>
    <t>Vyměření přípojek na potrubí vyvedení a upevnění odpadních výpustek DN 70</t>
  </si>
  <si>
    <t>-1743102675</t>
  </si>
  <si>
    <t>https://podminky.urs.cz/item/CS_URS_2024_02/721194107</t>
  </si>
  <si>
    <t>"V" 1</t>
  </si>
  <si>
    <t>721194109</t>
  </si>
  <si>
    <t>Vyměření přípojek na potrubí vyvedení a upevnění odpadních výpustek DN 110</t>
  </si>
  <si>
    <t>360829310</t>
  </si>
  <si>
    <t>https://podminky.urs.cz/item/CS_URS_2024_02/721194109</t>
  </si>
  <si>
    <t>"WCi" 2</t>
  </si>
  <si>
    <t>"WC" 5</t>
  </si>
  <si>
    <t>"VP" 2</t>
  </si>
  <si>
    <t>"Vy" 3</t>
  </si>
  <si>
    <t>721211421</t>
  </si>
  <si>
    <t>Podlahové vpusti se svislým odtokem DN 50/75/110 mřížka nerez 115x115</t>
  </si>
  <si>
    <t>-895327117</t>
  </si>
  <si>
    <t>https://podminky.urs.cz/item/CS_URS_2024_02/721211421</t>
  </si>
  <si>
    <t>2"odečteno z projektového modelu"</t>
  </si>
  <si>
    <t>721212122</t>
  </si>
  <si>
    <t>Odtokové sprchové žlaby se zápachovou uzávěrkou a krycím roštem délky 750 mm</t>
  </si>
  <si>
    <t>439913182</t>
  </si>
  <si>
    <t>https://podminky.urs.cz/item/CS_URS_2024_02/721212122</t>
  </si>
  <si>
    <t>721212124</t>
  </si>
  <si>
    <t>Odtokové sprchové žlaby se zápachovou uzávěrkou a krycím roštem délky 850 mm</t>
  </si>
  <si>
    <t>1568258795</t>
  </si>
  <si>
    <t>https://podminky.urs.cz/item/CS_URS_2024_02/721212124</t>
  </si>
  <si>
    <t>721226512</t>
  </si>
  <si>
    <t>Zápachové uzávěrky podomítkové (Pe) s krycí deskou pro pračku a myčku DN 50</t>
  </si>
  <si>
    <t>699750718</t>
  </si>
  <si>
    <t>https://podminky.urs.cz/item/CS_URS_2024_02/721226512</t>
  </si>
  <si>
    <t>721273152</t>
  </si>
  <si>
    <t>Ventilační hlavice z polypropylenu (PP) DN 75</t>
  </si>
  <si>
    <t>-1625956029</t>
  </si>
  <si>
    <t>https://podminky.urs.cz/item/CS_URS_2024_02/721273152</t>
  </si>
  <si>
    <t>721273153</t>
  </si>
  <si>
    <t>Ventilační hlavice z polypropylenu (PP) DN 110</t>
  </si>
  <si>
    <t>1291158343</t>
  </si>
  <si>
    <t>https://podminky.urs.cz/item/CS_URS_2024_02/721273153</t>
  </si>
  <si>
    <t>721274125</t>
  </si>
  <si>
    <t>Ventily přivzdušňovací odpadních potrubí vnitřní DN 75</t>
  </si>
  <si>
    <t>-1054802148</t>
  </si>
  <si>
    <t>https://podminky.urs.cz/item/CS_URS_2024_02/721274125</t>
  </si>
  <si>
    <t>3"DN75 odečteno z projektového modelu"</t>
  </si>
  <si>
    <t>721290111</t>
  </si>
  <si>
    <t>Zkouška těsnosti kanalizace v objektech vodou do DN 125</t>
  </si>
  <si>
    <t>709192769</t>
  </si>
  <si>
    <t>https://podminky.urs.cz/item/CS_URS_2024_02/721290111</t>
  </si>
  <si>
    <t>"DN32" 3,9</t>
  </si>
  <si>
    <t>"DN40" 13+26</t>
  </si>
  <si>
    <t>"DN50" 19,2</t>
  </si>
  <si>
    <t>"DN75" 39+23,4</t>
  </si>
  <si>
    <t>"DN110" 35,1+37,7+24,7</t>
  </si>
  <si>
    <t>"DN125" 37,7</t>
  </si>
  <si>
    <t>721290112</t>
  </si>
  <si>
    <t>Zkouška těsnosti kanalizace v objektech vodou DN 150 nebo DN 200</t>
  </si>
  <si>
    <t>-1646491352</t>
  </si>
  <si>
    <t>https://podminky.urs.cz/item/CS_URS_2024_02/721290112</t>
  </si>
  <si>
    <t>"DN160" 10,4</t>
  </si>
  <si>
    <t>998721201</t>
  </si>
  <si>
    <t>Přesun hmot pro vnitřní kanalizace stanovený procentní sazbou (%) z ceny vodorovná dopravní vzdálenost do 50 m v objektech výšky do 6 m</t>
  </si>
  <si>
    <t>981036227</t>
  </si>
  <si>
    <t>https://podminky.urs.cz/item/CS_URS_2024_02/998721201</t>
  </si>
  <si>
    <t>998721292</t>
  </si>
  <si>
    <t>Přesun hmot pro vnitřní kanalizace stanovený procentní sazbou (%) z ceny Příplatek k cenám za zvětšený přesun přes vymezenou největší dopravní vzdálenost do 100 m</t>
  </si>
  <si>
    <t>-1770685206</t>
  </si>
  <si>
    <t>https://podminky.urs.cz/item/CS_URS_2024_02/998721292</t>
  </si>
  <si>
    <t>722</t>
  </si>
  <si>
    <t>Zdravotechnika - vnitřní vodovod</t>
  </si>
  <si>
    <t>28613852</t>
  </si>
  <si>
    <t>trubka vodovodní jednovrstvá PE100 RC PN 16 SDR11 s ochranným pláštěm z PP 50x4,6mm</t>
  </si>
  <si>
    <t>-354035004</t>
  </si>
  <si>
    <t>"součet délek jednotlivých úseků potrubí + přirážka 30% tvarovky a 20% řezání"4</t>
  </si>
  <si>
    <t>4*1,5 'Přepočtené koeficientem množství</t>
  </si>
  <si>
    <t>28613850</t>
  </si>
  <si>
    <t>trubka vodovodní jednovrstvá PE100 RC PN 16 SDR11 s ochranným pláštěm z PP 32x3,0mm</t>
  </si>
  <si>
    <t>-1989043069</t>
  </si>
  <si>
    <t>"součet délek jednotlivých úseků potrubí + přirážka 30% tvarovky a 20% řezání"5</t>
  </si>
  <si>
    <t>5*1,5 'Přepočtené koeficientem množství</t>
  </si>
  <si>
    <t>722130233</t>
  </si>
  <si>
    <t>Potrubí z ocelových trubek pozinkovaných závitových svařovaných běžných DN 25</t>
  </si>
  <si>
    <t>-157367836</t>
  </si>
  <si>
    <t>https://podminky.urs.cz/item/CS_URS_2024_02/722130233</t>
  </si>
  <si>
    <t>"součet délek jednotlivých úseků potrubí + přirážka 30% tvarovky a 20% řezání"20</t>
  </si>
  <si>
    <t>20*1,5 'Přepočtené koeficientem množství</t>
  </si>
  <si>
    <t>722130235</t>
  </si>
  <si>
    <t>Potrubí z ocelových trubek pozinkovaných závitových svařovaných běžných DN 40</t>
  </si>
  <si>
    <t>835322631</t>
  </si>
  <si>
    <t>https://podminky.urs.cz/item/CS_URS_2024_02/722130235</t>
  </si>
  <si>
    <t>"součet délek jednotlivých úseků potrubí + přirážka 30% tvarovky a 20% řezání"3</t>
  </si>
  <si>
    <t>3*1,5 'Přepočtené koeficientem množství</t>
  </si>
  <si>
    <t>722174002</t>
  </si>
  <si>
    <t>Potrubí z plastových trubek z polypropylenu PPR svařovaných polyfúzně PN 16 (SDR 7,4) D 20 x 2,8</t>
  </si>
  <si>
    <t>1697315535</t>
  </si>
  <si>
    <t>https://podminky.urs.cz/item/CS_URS_2024_02/722174002</t>
  </si>
  <si>
    <t>"součet délek jednotlivých úseků potrubí + přirážka 30% tvarovky a 20% řezání" 180+(180*0,3)+(180*0,2)</t>
  </si>
  <si>
    <t>722174002.R</t>
  </si>
  <si>
    <t>Potrubí z plastových trubek z polypropylenu PPR svařovaných polyfúzně PN 16 (SDR 7,4) D 20 x 2,8 - TLAKOVÝ VZDUCH</t>
  </si>
  <si>
    <t>676661324</t>
  </si>
  <si>
    <t>"součet délek jednotlivých úseků potrubí + přirážka 30% tvarovky a 20% řezání" 30</t>
  </si>
  <si>
    <t>722174003</t>
  </si>
  <si>
    <t>Potrubí z plastových trubek z polypropylenu PPR svařovaných polyfúzně PN 16 (SDR 7,4) D 25 x 3,5</t>
  </si>
  <si>
    <t>-967197939</t>
  </si>
  <si>
    <t>https://podminky.urs.cz/item/CS_URS_2024_02/722174003</t>
  </si>
  <si>
    <t>"součet délek jednotlivých úseků potrubí + přirážka 30% tvarovky a 20% řezání" 132+(132*0,3)+(132*0,2)</t>
  </si>
  <si>
    <t>722174004</t>
  </si>
  <si>
    <t>Potrubí z plastových trubek z polypropylenu PPR svařovaných polyfúzně PN 16 (SDR 7,4) D 32 x 4,4</t>
  </si>
  <si>
    <t>-1170698368</t>
  </si>
  <si>
    <t>https://podminky.urs.cz/item/CS_URS_2024_02/722174004</t>
  </si>
  <si>
    <t>"součet délek jednotlivých úseků potrubí + přirážka 30% tvarovky a 20% řezání" 91+(91*0,3)+(91*0,2)</t>
  </si>
  <si>
    <t>722174005</t>
  </si>
  <si>
    <t>Potrubí z plastových trubek z polypropylenu PPR svařovaných polyfúzně PN 16 (SDR 7,4) D 40 x 5,5</t>
  </si>
  <si>
    <t>247307195</t>
  </si>
  <si>
    <t>https://podminky.urs.cz/item/CS_URS_2024_02/722174005</t>
  </si>
  <si>
    <t>"součet délek jednotlivých úseků potrubí + přirážka 30% tvarovky a 20% řezání" 5+(5*0,3)+(5*0,2)</t>
  </si>
  <si>
    <t>722174006</t>
  </si>
  <si>
    <t>Potrubí z plastových trubek z polypropylenu PPR svařovaných polyfúzně PN 16 (SDR 7,4) D 50 x 6,9</t>
  </si>
  <si>
    <t>-919406447</t>
  </si>
  <si>
    <t>https://podminky.urs.cz/item/CS_URS_2024_02/722174006</t>
  </si>
  <si>
    <t>"součet délek jednotlivých úseků potrubí + přirážka 30% tvarovky a 20% řezání" 27+(27*0,3)+(27*0,2)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</si>
  <si>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</si>
  <si>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</si>
  <si>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-749936930</t>
  </si>
  <si>
    <t>https://podminky.urs.cz/item/CS_URS_2024_02/722181231</t>
  </si>
  <si>
    <t>"Studená voda D 20" 80*1,5</t>
  </si>
  <si>
    <t>120*1,2 'Přepočtené koeficientem množství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</si>
  <si>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</si>
  <si>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</si>
  <si>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-1919846829</t>
  </si>
  <si>
    <t>https://podminky.urs.cz/item/CS_URS_2024_02/722181232</t>
  </si>
  <si>
    <t>"Studená voda D 25" 82*1,5</t>
  </si>
  <si>
    <t>"Studená voda D 32" 51*1,5</t>
  </si>
  <si>
    <t>"Studená voda D 40" 3*1,5</t>
  </si>
  <si>
    <t>204*1,2 'Přepočtené koeficientem množství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</si>
  <si>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</si>
  <si>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</si>
  <si>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974116460</t>
  </si>
  <si>
    <t>https://podminky.urs.cz/item/CS_URS_2024_02/722181233</t>
  </si>
  <si>
    <t>"Studená voda D 50" 15*1,5</t>
  </si>
  <si>
    <t>22,5*1,2 'Přepočtené koeficientem množství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</si>
  <si>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</si>
  <si>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</si>
  <si>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-592318579</t>
  </si>
  <si>
    <t>https://podminky.urs.cz/item/CS_URS_2024_02/722181241</t>
  </si>
  <si>
    <t>"Cirkulace D 20" 40*1,5</t>
  </si>
  <si>
    <t>"Teplá voda D 20" 60*1,5</t>
  </si>
  <si>
    <t>150*1,2 'Přepočtené koeficientem množství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</si>
  <si>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</si>
  <si>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</si>
  <si>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-180323414</t>
  </si>
  <si>
    <t>https://podminky.urs.cz/item/CS_URS_2024_02/722181242</t>
  </si>
  <si>
    <t>"Teplá voda D 25" 38*1,5</t>
  </si>
  <si>
    <t>"Cirkulace D 25"12*1,5</t>
  </si>
  <si>
    <t>75*1,2 'Přepočtené koeficientem množství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</si>
  <si>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</si>
  <si>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</si>
  <si>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-1204130229</t>
  </si>
  <si>
    <t>https://podminky.urs.cz/item/CS_URS_2024_02/722181252</t>
  </si>
  <si>
    <t>"Teplá voda D 32" 40*1,5</t>
  </si>
  <si>
    <t>"Teplá voda D 40" 2*1,5</t>
  </si>
  <si>
    <t>63*1,2 'Přepočtené koeficientem množství</t>
  </si>
  <si>
    <t>722181253</t>
  </si>
  <si>
    <t>Ochrana potrubí termoizolačními trubicemi z pěnového polyetylenu PE přilepenými v příčných a podélných spojích, tloušťky izolace přes 20 do 25 mm, vnitřního průměru izolace DN přes 45 do 63 mm</t>
  </si>
  <si>
    <t>-186114453</t>
  </si>
  <si>
    <t>https://podminky.urs.cz/item/CS_URS_2024_02/722181253</t>
  </si>
  <si>
    <t>"Teplá voda D 50" 12*1,5</t>
  </si>
  <si>
    <t>18*1,2 'Přepočtené koeficientem množství</t>
  </si>
  <si>
    <t>722190401</t>
  </si>
  <si>
    <t>Zřízení přípojek na potrubí vyvedení a upevnění výpustek do DN 25</t>
  </si>
  <si>
    <t>-832704570</t>
  </si>
  <si>
    <t>https://podminky.urs.cz/item/CS_URS_2024_02/722190401</t>
  </si>
  <si>
    <t>"U" 8*2</t>
  </si>
  <si>
    <t>"Ui" 2*2</t>
  </si>
  <si>
    <t>"Myčka" 5*1</t>
  </si>
  <si>
    <t>"Sprcha" 3*2</t>
  </si>
  <si>
    <t>"V" 1*2</t>
  </si>
  <si>
    <t>"Dřez" 11*2</t>
  </si>
  <si>
    <t>"Výlevka" 3*3</t>
  </si>
  <si>
    <t>"Hydrant" 1</t>
  </si>
  <si>
    <t>722220111</t>
  </si>
  <si>
    <t>Armatury s jedním závitem nástěnky pro výtokový ventil G 1/2"</t>
  </si>
  <si>
    <t>-621116344</t>
  </si>
  <si>
    <t>https://podminky.urs.cz/item/CS_URS_2024_02/722220111</t>
  </si>
  <si>
    <t>"Umyvadlo" 8*2</t>
  </si>
  <si>
    <t>"AP" 4*1</t>
  </si>
  <si>
    <t>"Myčka"5*1</t>
  </si>
  <si>
    <t>722220231</t>
  </si>
  <si>
    <t>Armatury s jedním závitem přechodové tvarovky PPR, PN 20 (SDR 6) s kovovým závitem vnitřním přechodky dGK D 20 x G 1/2"</t>
  </si>
  <si>
    <t>-2144991980</t>
  </si>
  <si>
    <t>https://podminky.urs.cz/item/CS_URS_2024_02/722220231</t>
  </si>
  <si>
    <t>2*6+2*4+2+2+2+3</t>
  </si>
  <si>
    <t>722220232</t>
  </si>
  <si>
    <t>Armatury s jedním závitem přechodové tvarovky PPR, PN 20 (SDR 6) s kovovým závitem vnitřním přechodky dGK D 25 x G 3/4"</t>
  </si>
  <si>
    <t>-290943187</t>
  </si>
  <si>
    <t>https://podminky.urs.cz/item/CS_URS_2024_02/722220232</t>
  </si>
  <si>
    <t>40*2+2+2</t>
  </si>
  <si>
    <t>722220233</t>
  </si>
  <si>
    <t>Armatury s jedním závitem přechodové tvarovky PPR, PN 20 (SDR 6) s kovovým závitem vnitřním přechodky dGK D 32 x G 1"</t>
  </si>
  <si>
    <t>-2014893274</t>
  </si>
  <si>
    <t>https://podminky.urs.cz/item/CS_URS_2024_02/722220233</t>
  </si>
  <si>
    <t>12*2+2+2</t>
  </si>
  <si>
    <t>722220234</t>
  </si>
  <si>
    <t>Armatury s jedním závitem přechodové tvarovky PPR, PN 20 (SDR 6) s kovovým závitem vnitřním přechodky dGK D 40 x G 5/4"</t>
  </si>
  <si>
    <t>1946913616</t>
  </si>
  <si>
    <t>https://podminky.urs.cz/item/CS_URS_2024_02/722220234</t>
  </si>
  <si>
    <t>722224116</t>
  </si>
  <si>
    <t>Armatury s jedním závitem kohouty plnicí a vypouštěcí PN 10 G 3/4"</t>
  </si>
  <si>
    <t>889462738</t>
  </si>
  <si>
    <t>https://podminky.urs.cz/item/CS_URS_2024_02/722224116</t>
  </si>
  <si>
    <t>722231072</t>
  </si>
  <si>
    <t>Armatury se dvěma závity ventily zpětné mosazné PN 10 do 110°C G 1/2"</t>
  </si>
  <si>
    <t>560375240</t>
  </si>
  <si>
    <t>https://podminky.urs.cz/item/CS_URS_2024_02/722231072</t>
  </si>
  <si>
    <t>722231074</t>
  </si>
  <si>
    <t>Armatury se dvěma závity ventily zpětné mosazné PN 10 do 110°C G 1"</t>
  </si>
  <si>
    <t>-955260605</t>
  </si>
  <si>
    <t>https://podminky.urs.cz/item/CS_URS_2024_02/722231074</t>
  </si>
  <si>
    <t>722231222</t>
  </si>
  <si>
    <t>Armatury se dvěma závity ventily pojistné k bojleru mosazné PN 6 do 100°C G 3/4"</t>
  </si>
  <si>
    <t>-1978057913</t>
  </si>
  <si>
    <t>https://podminky.urs.cz/item/CS_URS_2024_02/722231222</t>
  </si>
  <si>
    <t>722232122</t>
  </si>
  <si>
    <t>Armatury se dvěma závity kulové kohouty PN 42 do 185 °C plnoprůtokové vnitřní závit G 1/2"</t>
  </si>
  <si>
    <t>642323616</t>
  </si>
  <si>
    <t>https://podminky.urs.cz/item/CS_URS_2024_02/722232122</t>
  </si>
  <si>
    <t>6+2</t>
  </si>
  <si>
    <t>722232123</t>
  </si>
  <si>
    <t>Armatury se dvěma závity kulové kohouty PN 42 do 185 °C plnoprůtokové vnitřní závit G 3/4"</t>
  </si>
  <si>
    <t>-1509439850</t>
  </si>
  <si>
    <t>https://podminky.urs.cz/item/CS_URS_2024_02/722232123</t>
  </si>
  <si>
    <t>722232124</t>
  </si>
  <si>
    <t>Armatury se dvěma závity kulové kohouty PN 42 do 185 °C plnoprůtokové vnitřní závit G 1"</t>
  </si>
  <si>
    <t>285509943</t>
  </si>
  <si>
    <t>https://podminky.urs.cz/item/CS_URS_2024_02/722232124</t>
  </si>
  <si>
    <t>722232126</t>
  </si>
  <si>
    <t>Armatury se dvěma závity kulové kohouty PN 42 do 185 °C plnoprůtokové vnitřní závit G 6/4"</t>
  </si>
  <si>
    <t>-1417754434</t>
  </si>
  <si>
    <t>https://podminky.urs.cz/item/CS_URS_2024_02/722232126</t>
  </si>
  <si>
    <t>722234263</t>
  </si>
  <si>
    <t>Armatury se dvěma závity filtry mosazný PN 20 do 80 °C G 1/2"</t>
  </si>
  <si>
    <t>1764147212</t>
  </si>
  <si>
    <t>https://podminky.urs.cz/item/CS_URS_2024_02/722234263</t>
  </si>
  <si>
    <t>1+2</t>
  </si>
  <si>
    <t>722101.R01</t>
  </si>
  <si>
    <t>Automatický termostatický ventil s obtokem pro vyvážení cirkulace teplé vody s vnitřním závitem 1/2"_dodávka a montáž</t>
  </si>
  <si>
    <t>943828348</t>
  </si>
  <si>
    <t>722101.R103</t>
  </si>
  <si>
    <t>Trubní oddělovač DN25_dodávka a montáž</t>
  </si>
  <si>
    <t>-1480273074</t>
  </si>
  <si>
    <t>722250143</t>
  </si>
  <si>
    <t>Požární příslušenství a armatury hydrantový systém s tvarově stálou hadicí prosklený D 25 x 30 m</t>
  </si>
  <si>
    <t>579246128</t>
  </si>
  <si>
    <t>https://podminky.urs.cz/item/CS_URS_2024_02/722250143</t>
  </si>
  <si>
    <t>722262212.R01</t>
  </si>
  <si>
    <t>Vodoměr závitový jednovtokový suchoběžný do 40°C G 1/2"x 110 mm Qn 1,5 m3/h horizontální</t>
  </si>
  <si>
    <t>194447550</t>
  </si>
  <si>
    <t>722263206.R02</t>
  </si>
  <si>
    <t>Vodoměr závitový jednovtokový suchoběžný do 100°C G 1/2"x 110 mm Qn 1,5 m3/h horizontální</t>
  </si>
  <si>
    <t>1187945718</t>
  </si>
  <si>
    <t>722263215</t>
  </si>
  <si>
    <t>Vodoměry pro vodu do 100°C závitové horizontální vícevtokové mokroběžné G 6/4"x 300 mm Qn 10</t>
  </si>
  <si>
    <t>1374170071</t>
  </si>
  <si>
    <t>https://podminky.urs.cz/item/CS_URS_2024_02/722263215</t>
  </si>
  <si>
    <t>722270104.R03</t>
  </si>
  <si>
    <t>Sestavná jednotka využití dešťové vody - dodávka a montáž</t>
  </si>
  <si>
    <t>642203479</t>
  </si>
  <si>
    <t>722290226</t>
  </si>
  <si>
    <t>Zkouška těsnosti vodovodního potrubí DN do 50</t>
  </si>
  <si>
    <t>1417811222</t>
  </si>
  <si>
    <t>https://podminky.urs.cz/item/CS_URS_2024_02/722290226</t>
  </si>
  <si>
    <t>"součet potrubí" 6+7,5+30+4,5+270+198+136,5+7,5+40,5+30</t>
  </si>
  <si>
    <t>722290234</t>
  </si>
  <si>
    <t>Proplach a dezinfekce vodovodního potrubí DN do 80</t>
  </si>
  <si>
    <t>-748835744</t>
  </si>
  <si>
    <t>https://podminky.urs.cz/item/CS_URS_2024_02/722290234</t>
  </si>
  <si>
    <t>"součet potrubí" 6+7,5+30+4,5+270+198+136,5+7,5+40,5</t>
  </si>
  <si>
    <t>998722202</t>
  </si>
  <si>
    <t>Přesun hmot pro vnitřní vodovod stanovený procentní sazbou (%) z ceny vodorovná dopravní vzdálenost do 50 m v objektech výšky přes 6 do 12 m</t>
  </si>
  <si>
    <t>757477990</t>
  </si>
  <si>
    <t>https://podminky.urs.cz/item/CS_URS_2024_02/998722202</t>
  </si>
  <si>
    <t>998722292</t>
  </si>
  <si>
    <t>Přesun hmot pro vnitřní vodovod stanovený procentní sazbou (%) z ceny Příplatek k cenám za zvětšený přesun přes vymezenou největší dopravní vzdálenost do 100 m</t>
  </si>
  <si>
    <t>-404458164</t>
  </si>
  <si>
    <t>https://podminky.urs.cz/item/CS_URS_2024_02/998722292</t>
  </si>
  <si>
    <t>724</t>
  </si>
  <si>
    <t>Zdravotechnika - strojní vybavení</t>
  </si>
  <si>
    <t>724233005</t>
  </si>
  <si>
    <t>Nádoby expanzní tlakové pro rozvody pitné vody s membránou bez pojistného ventilu se závitovým připojením PN 0,8 o objemu 25 l</t>
  </si>
  <si>
    <t>1631652397</t>
  </si>
  <si>
    <t>https://podminky.urs.cz/item/CS_URS_2024_02/724233005</t>
  </si>
  <si>
    <t>725</t>
  </si>
  <si>
    <t>Zdravotechnika - zařizovací předměty</t>
  </si>
  <si>
    <t>725119125</t>
  </si>
  <si>
    <t>Zařízení záchodů montáž klozetových mís závěsných na nosné stěny</t>
  </si>
  <si>
    <t>1085896104</t>
  </si>
  <si>
    <t>https://podminky.urs.cz/item/CS_URS_2024_02/725119125</t>
  </si>
  <si>
    <t>2+5</t>
  </si>
  <si>
    <t>725219102</t>
  </si>
  <si>
    <t>Umyvadla montáž umyvadel ostatních typů na šrouby</t>
  </si>
  <si>
    <t>119403566</t>
  </si>
  <si>
    <t>https://podminky.urs.cz/item/CS_URS_2024_02/725219102</t>
  </si>
  <si>
    <t>2+2+5+1</t>
  </si>
  <si>
    <t>725319111</t>
  </si>
  <si>
    <t>Dřezy bez výtokových armatur montáž dřezů ostatních typů</t>
  </si>
  <si>
    <t>844140910</t>
  </si>
  <si>
    <t>https://podminky.urs.cz/item/CS_URS_2024_02/725319111</t>
  </si>
  <si>
    <t>5+6 "dřezy dodávkou interiéru nebo vybavení ordinací</t>
  </si>
  <si>
    <t>725339111</t>
  </si>
  <si>
    <t>Výlevky montáž výlevky</t>
  </si>
  <si>
    <t>1313687907</t>
  </si>
  <si>
    <t>https://podminky.urs.cz/item/CS_URS_2024_02/725339111</t>
  </si>
  <si>
    <t>725813111</t>
  </si>
  <si>
    <t>Ventily rohové bez připojovací trubičky nebo flexi hadičky G 1/2"</t>
  </si>
  <si>
    <t>2136422655</t>
  </si>
  <si>
    <t>https://podminky.urs.cz/item/CS_URS_2024_02/725813111</t>
  </si>
  <si>
    <t>"Příprava pro zubní soupravu" 2*1</t>
  </si>
  <si>
    <t>"Tlakový vzduch pro zubní soupravu" 3*1</t>
  </si>
  <si>
    <t>725821325</t>
  </si>
  <si>
    <t>Baterie dřezová stojánková páková s vytahovací sprchou a délkou ramínka 220 mm</t>
  </si>
  <si>
    <t>-265189149</t>
  </si>
  <si>
    <t>https://podminky.urs.cz/item/CS_URS_2024_02/725821325</t>
  </si>
  <si>
    <t>1 "baterie k dřezu v místnosti 1.10</t>
  </si>
  <si>
    <t>4 "baterie ke kuchyňským dřezům - bytové kuchyně</t>
  </si>
  <si>
    <t>725829101</t>
  </si>
  <si>
    <t>Baterie dřezové montáž ostatních typů nástěnných pákových nebo klasických</t>
  </si>
  <si>
    <t>-225251973</t>
  </si>
  <si>
    <t>https://podminky.urs.cz/item/CS_URS_2024_02/725829101</t>
  </si>
  <si>
    <t>3 "montáž baterie k výlevce</t>
  </si>
  <si>
    <t>725829111</t>
  </si>
  <si>
    <t>Baterie dřezové montáž ostatních typů stojánkových G 1/2"</t>
  </si>
  <si>
    <t>-767072494</t>
  </si>
  <si>
    <t>https://podminky.urs.cz/item/CS_URS_2024_02/725829111</t>
  </si>
  <si>
    <t>4 "montáž dřezové baterie k dřezům v místnostech 1.11 a 1.12 - dodávka vybavení ordinace</t>
  </si>
  <si>
    <t>2 "montáž dřezové baterie k dřezům v místnostech 1.06 a 1.08</t>
  </si>
  <si>
    <t>725829131</t>
  </si>
  <si>
    <t>Baterie umyvadlové montáž ostatních typů stojánkových G 1/2"</t>
  </si>
  <si>
    <t>-739541676</t>
  </si>
  <si>
    <t>https://podminky.urs.cz/item/CS_URS_2024_02/725829131</t>
  </si>
  <si>
    <t>2+2+6</t>
  </si>
  <si>
    <t>725839101</t>
  </si>
  <si>
    <t>Baterie vanové montáž ostatních typů nástěnných nebo stojánkových G 1/2"</t>
  </si>
  <si>
    <t>-1474452581</t>
  </si>
  <si>
    <t>https://podminky.urs.cz/item/CS_URS_2024_02/725839101</t>
  </si>
  <si>
    <t>725849412</t>
  </si>
  <si>
    <t>Baterie sprchové montáž nástěnných baterií s pevnou výškou sprchy</t>
  </si>
  <si>
    <t>770955829</t>
  </si>
  <si>
    <t>https://podminky.urs.cz/item/CS_URS_2024_02/725849412</t>
  </si>
  <si>
    <t>725862103</t>
  </si>
  <si>
    <t>Zápachové uzávěrky zařizovacích předmětů pro dřezy DN 40/50</t>
  </si>
  <si>
    <t>1980953125</t>
  </si>
  <si>
    <t>https://podminky.urs.cz/item/CS_URS_2024_02/725862103</t>
  </si>
  <si>
    <t>"D" 13</t>
  </si>
  <si>
    <t>725S1a</t>
  </si>
  <si>
    <t>Bezbariérový klozet Wc závěsné Jika Deep zadní odpad + WC prkénko duroplast bílá. Viz vzor v PD + Nádržka pro zazdění k WC - viz. dokumentace interiéru</t>
  </si>
  <si>
    <t>POLOŽKA INTERIÉRU</t>
  </si>
  <si>
    <t>1177010093</t>
  </si>
  <si>
    <t>725S1b</t>
  </si>
  <si>
    <t>Pneumatické oddálené ovládání Pneumatické oddálené ovládání plast alpská bílá. Viz vzor v PD - viz. dokumentace interiéru</t>
  </si>
  <si>
    <t>-845658226</t>
  </si>
  <si>
    <t>725S2a</t>
  </si>
  <si>
    <t>Bezbariérové umyvadlo Bezbariérové umyvadlo 64x55 cm otvor pro baterii uprostřed. Viz vzor v PD - viz. dokumentace interiéru</t>
  </si>
  <si>
    <t>365066597</t>
  </si>
  <si>
    <t>725S2b</t>
  </si>
  <si>
    <t>Baterie pro bezbariérové umyvadlo Umyvadlová baterie s prodlouženou rukojetí chrom. Viz vzor v PD - viz. dokumentace interiéru</t>
  </si>
  <si>
    <t>939105298</t>
  </si>
  <si>
    <t>725S3a</t>
  </si>
  <si>
    <t>Výlevka Závěsná keramická výlevka s plastovou mřížkou. délka 50 cm. Viz vzor v PD - viz. dokumentace interiéru</t>
  </si>
  <si>
    <t>-1800644438</t>
  </si>
  <si>
    <t>725S3b</t>
  </si>
  <si>
    <t>Baterie pro výlevku Páková nástěnná VANOVÁ BATERIE se sprchovým setem. V chromovém provedení. Rozteč baterie 100 mm. Délka ramínka 29 cm Viz vzor v PD - viz. dokumentace interiéru</t>
  </si>
  <si>
    <t>1383564069</t>
  </si>
  <si>
    <t>725S3c</t>
  </si>
  <si>
    <t>Modul pro výlevku Modul pro zavěšení výlevky a instalaci baterie - viz. dokumentace interiéru</t>
  </si>
  <si>
    <t>267203454</t>
  </si>
  <si>
    <t>725S4a</t>
  </si>
  <si>
    <t>Klozet + sedátko závěsné WC 36x53x33, keramika bíla, bez splachovacího okruhu + WC prkénko se softclose (pomalé sklápění) v bílé barvě a délkou sedátka 45 cm. Panty z mosazi se skrytým uchycením. - viz. dokumentace interiéru</t>
  </si>
  <si>
    <t>-1581010204</t>
  </si>
  <si>
    <t>725S4b</t>
  </si>
  <si>
    <t>Ovládací tlačítko WC OVLÁDACÍ TLAČÍTKO PRO PŘEDSTĚNOVÉ INSTALAČNÍ SYSTÉMY, BÍLÁ-MAT Viz vzor v PD - viz. dokumentace interiéru</t>
  </si>
  <si>
    <t>899017226</t>
  </si>
  <si>
    <t>725S5a</t>
  </si>
  <si>
    <t>Umyvadlo nástěnné Nástěnné Umyvadlo s otvorem pro baterii uprostřed. O rozměru 55x48x16,5 cm. - viz. dokumentace interiéru</t>
  </si>
  <si>
    <t>-333571000</t>
  </si>
  <si>
    <t>725S5b</t>
  </si>
  <si>
    <t>Dřezová baterie Páková stojánková dřezová baterie V chromovém provedení. Silikonovou vložku na výtoku lze snadno očistit od vodního kamene (QuickClean) - viz. dokumentace interiéru</t>
  </si>
  <si>
    <t>-1296286474</t>
  </si>
  <si>
    <t>2 "dřezová baterie k dřezům v místnostech 1.06 a 1.08</t>
  </si>
  <si>
    <t>725S5c</t>
  </si>
  <si>
    <t>Sifon k umyvadlu povrch chrom, materiál mosaz, kulatý - viz. dokumentace interiéru</t>
  </si>
  <si>
    <t>1805933905</t>
  </si>
  <si>
    <t>2+5+1</t>
  </si>
  <si>
    <t>725S6a</t>
  </si>
  <si>
    <t>Umyvadlo polozápusné Polozápustné umyvadlo s otvorem pro baterii uprostřed o šířce 55 cm, hloubce 44 cm a výšce 18,5 cm. - viz. dokumentace interiéru</t>
  </si>
  <si>
    <t>736537815</t>
  </si>
  <si>
    <t>725S6b</t>
  </si>
  <si>
    <t>Umyvadlová baterie Páková stojánková umyvadlová baterie bez výpusti. V chromovém provedení. Průtok baterie je 5 litrů/minutu. Výška baterie je 12,6 cm. Viz vzor v PD - viz. dokumentace interiéru</t>
  </si>
  <si>
    <t>64813823</t>
  </si>
  <si>
    <t>725S7a</t>
  </si>
  <si>
    <t>Vana Obdélníková vana ze smaltované oceli 170x75. Levá i pravá orientace. Objem vany je 169 litrů. - viz. dokumentace interiéru</t>
  </si>
  <si>
    <t>560942291</t>
  </si>
  <si>
    <t>725S7b</t>
  </si>
  <si>
    <t>Vanová baterie se sprchovým setem Páková nástěnná VANOVÁ BATERIE se sprchovým setem. V chromovém provedení. Rozteč baterie 150 mm. - viz. dokumentace interiéru</t>
  </si>
  <si>
    <t>459007486</t>
  </si>
  <si>
    <t>725S7c</t>
  </si>
  <si>
    <t>Vanová zástěna Vanová zástěna pro klasické vany o šířce 75 cm a výšce 150 cm. Zástěnu je možné sklopit ke zdi. Sklo je opatřeno úpravou EasyClean. - viz. dokumentace interiéru</t>
  </si>
  <si>
    <t>-1824509779</t>
  </si>
  <si>
    <t>725S8a</t>
  </si>
  <si>
    <t>Umývátko s otvorem pro baterii uprostřed o šířce 36 cm, hloubce 28 cm a výšce 14,5 cm. - viz. dokumentace interiéru</t>
  </si>
  <si>
    <t>940759920</t>
  </si>
  <si>
    <t>725S9a</t>
  </si>
  <si>
    <t>Sprchový set Sprchový systém s pákovou nástěnnou baterií. Chrom. Rozteč baterie je 150 mm. ruční + hlavová sprcha - viz. dokumentace interiéru</t>
  </si>
  <si>
    <t>1795335848</t>
  </si>
  <si>
    <t>725S9b</t>
  </si>
  <si>
    <t>Žlab PODLAHOVÝ ŽLAB S OKRAJEM PRO PERFOROVANÝ ROŠT A S NASTAVITELNÝM LÍMCEM KE STĚNĚ šířka 750, odpad do strany + nerez rošt - viz. dokumentace interiéru</t>
  </si>
  <si>
    <t>-1680895225</t>
  </si>
  <si>
    <t>725S9c</t>
  </si>
  <si>
    <t>Sprchová zástěna sprchový kout 80x90cm, 6mm sklo, chromový profil-čiré sklo, výška 190 cm - viz. dokumentace interiéru</t>
  </si>
  <si>
    <t>531659779</t>
  </si>
  <si>
    <t>725S10a</t>
  </si>
  <si>
    <t>Sprchová zástěna Sprchové dveře včetně niklového profilu v lesklém chromu, výplň je z čirého skla bez dekoru. Posuvný systém otevírání. 120x185 - viz. dokumentace interiéru</t>
  </si>
  <si>
    <t>25688278</t>
  </si>
  <si>
    <t>725S10b</t>
  </si>
  <si>
    <t>Žlab PODLAHOVÝ ŽLAB S OKRAJEM PRO PERFOROVANÝ ROŠT A S NASTAVITELNÝM LÍMCEM KE STĚNĚ šířka 850, odpad do strany + nerez rošt - viz. dokumentace interiéru</t>
  </si>
  <si>
    <t>-336574790</t>
  </si>
  <si>
    <t>998725202</t>
  </si>
  <si>
    <t>Přesun hmot pro zařizovací předměty stanovený procentní sazbou (%) z ceny vodorovná dopravní vzdálenost do 50 m v objektech výšky přes 6 do 12 m</t>
  </si>
  <si>
    <t>-1536574336</t>
  </si>
  <si>
    <t>https://podminky.urs.cz/item/CS_URS_2024_02/998725202</t>
  </si>
  <si>
    <t>998725293</t>
  </si>
  <si>
    <t>Přesun hmot pro zařizovací předměty stanovený procentní sazbou (%) z ceny Příplatek k cenám za zvětšený přesun přes vymezenou největší dopravní vzdálenost do 500 m</t>
  </si>
  <si>
    <t>-858938003</t>
  </si>
  <si>
    <t>https://podminky.urs.cz/item/CS_URS_2024_02/998725293</t>
  </si>
  <si>
    <t>726</t>
  </si>
  <si>
    <t>Zdravotechnika - předstěnové instalace</t>
  </si>
  <si>
    <t>726131001</t>
  </si>
  <si>
    <t>Předstěnové instalační systémy do lehkých stěn s kovovou konstrukcí pro umyvadla stavební výšky do 1120 mm se stojánkovou baterií</t>
  </si>
  <si>
    <t>149678424</t>
  </si>
  <si>
    <t>https://podminky.urs.cz/item/CS_URS_2024_02/726131001</t>
  </si>
  <si>
    <t>726131002</t>
  </si>
  <si>
    <t>Předstěnové instalační systémy do lehkých stěn s kovovou konstrukcí pro umyvadla stavební výšky do 1120 mm pro tělesně postižené</t>
  </si>
  <si>
    <t>1102110138</t>
  </si>
  <si>
    <t>https://podminky.urs.cz/item/CS_URS_2024_02/726131002</t>
  </si>
  <si>
    <t>726131041</t>
  </si>
  <si>
    <t>Předstěnové instalační systémy do lehkých stěn s kovovou konstrukcí pro závěsné klozety ovládání zepředu, stavební výšky 1120 mm</t>
  </si>
  <si>
    <t>-1334934660</t>
  </si>
  <si>
    <t>https://podminky.urs.cz/item/CS_URS_2024_02/726131041</t>
  </si>
  <si>
    <t>5+2</t>
  </si>
  <si>
    <t>726191001</t>
  </si>
  <si>
    <t xml:space="preserve">Zvukoizolační souprava pro klozet a bidet </t>
  </si>
  <si>
    <t>-888468835</t>
  </si>
  <si>
    <t>https://podminky.urs.cz/item/CS_URS_2024_02/726191001</t>
  </si>
  <si>
    <t>726191002</t>
  </si>
  <si>
    <t>Souprava pro předstěnovou montáž</t>
  </si>
  <si>
    <t>1673388627</t>
  </si>
  <si>
    <t>https://podminky.urs.cz/item/CS_URS_2024_02/726191002</t>
  </si>
  <si>
    <t>998726211</t>
  </si>
  <si>
    <t>Přesun hmot pro instalační prefabrikáty stanovený procentní sazbou (%) z ceny vodorovná dopravní vzdálenost do 50 m v objektech výšky do 6 m</t>
  </si>
  <si>
    <t>1074607602</t>
  </si>
  <si>
    <t>https://podminky.urs.cz/item/CS_URS_2024_02/998726211</t>
  </si>
  <si>
    <t>998726293</t>
  </si>
  <si>
    <t>Přesun hmot pro instalační prefabrikáty stanovený procentní sazbou (%) z ceny Příplatek k cenám za zvětšený přesun přes vymezenou největší dopravní vzdálenost do 500 m</t>
  </si>
  <si>
    <t>-707070720</t>
  </si>
  <si>
    <t>https://podminky.urs.cz/item/CS_URS_2024_02/998726293</t>
  </si>
  <si>
    <t>732421.R01</t>
  </si>
  <si>
    <t>Čerpadlo teplovodní mokroběžné závitové cirkulační DN 25 pro TUV - dodávka a montáž</t>
  </si>
  <si>
    <t>-1603459955</t>
  </si>
  <si>
    <t>734411103</t>
  </si>
  <si>
    <t>Teploměry technické s pevným stonkem a jímkou zadní připojení (axiální) průměr 63 mm délka stonku 100 mm</t>
  </si>
  <si>
    <t>2030307777</t>
  </si>
  <si>
    <t>https://podminky.urs.cz/item/CS_URS_2024_02/734411103</t>
  </si>
  <si>
    <t>24 - PLYNOVÁ ZAŘÍZENÍ</t>
  </si>
  <si>
    <t xml:space="preserve">    723 - Zdravotechnika - vnitřní plynovod</t>
  </si>
  <si>
    <t xml:space="preserve">    783 - Dokončovací práce - nátěry</t>
  </si>
  <si>
    <t>723</t>
  </si>
  <si>
    <t>Zdravotechnika - vnitřní plynovod</t>
  </si>
  <si>
    <t>723111202</t>
  </si>
  <si>
    <t>Potrubí z ocelových trubek závitových černých spojovaných svařováním, bezešvých běžných DN 15</t>
  </si>
  <si>
    <t>-519451079</t>
  </si>
  <si>
    <t>https://podminky.urs.cz/item/CS_URS_2024_02/723111202</t>
  </si>
  <si>
    <t>1 "dodávka a montáž, včetně přirážky na prořez</t>
  </si>
  <si>
    <t>723111203</t>
  </si>
  <si>
    <t>Potrubí z ocelových trubek závitových černých spojovaných svařováním, bezešvých běžných DN 20</t>
  </si>
  <si>
    <t>991222137</t>
  </si>
  <si>
    <t>https://podminky.urs.cz/item/CS_URS_2024_02/723111203</t>
  </si>
  <si>
    <t>723111204</t>
  </si>
  <si>
    <t>Potrubí z ocelových trubek závitových černých spojovaných svařováním, bezešvých běžných DN 25</t>
  </si>
  <si>
    <t>1053510221</t>
  </si>
  <si>
    <t>https://podminky.urs.cz/item/CS_URS_2024_02/723111204</t>
  </si>
  <si>
    <t>2 "dodávka a montáž, včetně přirážky na prořez</t>
  </si>
  <si>
    <t>723111205</t>
  </si>
  <si>
    <t>Potrubí z ocelových trubek závitových černých spojovaných svařováním, bezešvých běžných DN 32</t>
  </si>
  <si>
    <t>-1903947627</t>
  </si>
  <si>
    <t>https://podminky.urs.cz/item/CS_URS_2024_02/723111205</t>
  </si>
  <si>
    <t>36 "dodávka a montáž, včetně přirážky na prořez</t>
  </si>
  <si>
    <t>723150367</t>
  </si>
  <si>
    <t>Potrubí z ocelových trubek hladkých černých spojovaných chráničky Ø 57/3,2</t>
  </si>
  <si>
    <t>891184247</t>
  </si>
  <si>
    <t>https://podminky.urs.cz/item/CS_URS_2024_02/723150367</t>
  </si>
  <si>
    <t>723RM1011</t>
  </si>
  <si>
    <t>Manometr komplet vč. smyčky a uzávěru 0-600 kPa průměr 100mm</t>
  </si>
  <si>
    <t>1074417943</t>
  </si>
  <si>
    <t>723RM1012</t>
  </si>
  <si>
    <t>Manometr komplet vč. smyčky a uzávěru 0-6 kPa průměr 100mm</t>
  </si>
  <si>
    <t>584106746</t>
  </si>
  <si>
    <t>723160204</t>
  </si>
  <si>
    <t>Přípojky k plynoměrům spojované na závit bez ochozu G 1"</t>
  </si>
  <si>
    <t>-1040471149</t>
  </si>
  <si>
    <t>https://podminky.urs.cz/item/CS_URS_2024_02/723160204</t>
  </si>
  <si>
    <t>723160334</t>
  </si>
  <si>
    <t>Přípojky k plynoměrům rozpěrky přípojek G 1"</t>
  </si>
  <si>
    <t>-1744368647</t>
  </si>
  <si>
    <t>https://podminky.urs.cz/item/CS_URS_2024_02/723160334</t>
  </si>
  <si>
    <t>723190907</t>
  </si>
  <si>
    <t>Opravy plynovodního potrubí odvzdušnění a napuštění potrubí</t>
  </si>
  <si>
    <t>-481860889</t>
  </si>
  <si>
    <t>https://podminky.urs.cz/item/CS_URS_2024_02/723190907</t>
  </si>
  <si>
    <t>1+1+2+36</t>
  </si>
  <si>
    <t>723221302</t>
  </si>
  <si>
    <t>Armatury s jedním závitem ventily vzorkovací rohové PN 5 vnější závit G 1/2"</t>
  </si>
  <si>
    <t>-1228186941</t>
  </si>
  <si>
    <t>https://podminky.urs.cz/item/CS_URS_2024_02/723221302</t>
  </si>
  <si>
    <t>1 "dodávka a montáž</t>
  </si>
  <si>
    <t>723230104</t>
  </si>
  <si>
    <t>Armatury se dvěma závity s protipožární armaturou PN 5 kulové uzávěry přímé závity vnitřní G 1" FF</t>
  </si>
  <si>
    <t>1421533117</t>
  </si>
  <si>
    <t>https://podminky.urs.cz/item/CS_URS_2024_02/723230104</t>
  </si>
  <si>
    <t>723231162</t>
  </si>
  <si>
    <t>Armatury se dvěma závity kohouty kulové PN 42 do 185°C plnoprůtokové vnitřní závit těžká řada G 1/2"</t>
  </si>
  <si>
    <t>-1783310664</t>
  </si>
  <si>
    <t>https://podminky.urs.cz/item/CS_URS_2024_02/723231162</t>
  </si>
  <si>
    <t>723231165</t>
  </si>
  <si>
    <t>Armatury se dvěma závity kohouty kulové PN 42 do 185°C plnoprůtokové vnitřní závit těžká řada G 1 1/4"</t>
  </si>
  <si>
    <t>2132585131</t>
  </si>
  <si>
    <t>https://podminky.urs.cz/item/CS_URS_2024_02/723231165</t>
  </si>
  <si>
    <t>723234311</t>
  </si>
  <si>
    <t>Armatury se dvěma závity středotlaké regulátory tlaku plynu jednostupňové pro zemní plyn, výkon do 6 m3/hod</t>
  </si>
  <si>
    <t>1431558502</t>
  </si>
  <si>
    <t>https://podminky.urs.cz/item/CS_URS_2024_02/723234311</t>
  </si>
  <si>
    <t>723261912</t>
  </si>
  <si>
    <t xml:space="preserve">Montáž plynoměrů při rekonstrukci plynoinstalací s odvzdušněním a odzkoušením maximální průtok Q (m3/h) 6 m3/h </t>
  </si>
  <si>
    <t>2045014549</t>
  </si>
  <si>
    <t>https://podminky.urs.cz/item/CS_URS_2024_02/723261912</t>
  </si>
  <si>
    <t>38822269</t>
  </si>
  <si>
    <t>plynoměr membránový nízkotlaký se šroubením Qmax 6m3/h, PN 0,05MPa, rozteč 100</t>
  </si>
  <si>
    <t>849155442</t>
  </si>
  <si>
    <t>723RPL101</t>
  </si>
  <si>
    <t>Revize plynovodu</t>
  </si>
  <si>
    <t>1444493076</t>
  </si>
  <si>
    <t>723RPL102</t>
  </si>
  <si>
    <t>Tlaková zkouška plynovodu</t>
  </si>
  <si>
    <t>-1970380338</t>
  </si>
  <si>
    <t>998723101</t>
  </si>
  <si>
    <t>Přesun hmot pro vnitřní plynovod stanovený z hmotnosti přesunovaného materiálu vodorovná dopravní vzdálenost do 50 m základní v objektech výšky do 6 m</t>
  </si>
  <si>
    <t>-1648478077</t>
  </si>
  <si>
    <t>https://podminky.urs.cz/item/CS_URS_2024_02/998723101</t>
  </si>
  <si>
    <t>998723192</t>
  </si>
  <si>
    <t>Přesun hmot pro vnitřní plynovod stanovený z hmotnosti přesunovaného materiálu vodorovná dopravní vzdálenost do 50 m Příplatek k cenám za zvětšený přesun přes vymezenou vodorovnou dopravní vzdálenost do 100 m</t>
  </si>
  <si>
    <t>610892391</t>
  </si>
  <si>
    <t>https://podminky.urs.cz/item/CS_URS_2024_02/998723192</t>
  </si>
  <si>
    <t>783</t>
  </si>
  <si>
    <t>Dokončovací práce - nátěry</t>
  </si>
  <si>
    <t>783614651</t>
  </si>
  <si>
    <t>Základní antikorozní nátěr armatur a kovových potrubí jednonásobný potrubí do DN 50 mm syntetický standardní</t>
  </si>
  <si>
    <t>-740039089</t>
  </si>
  <si>
    <t>https://podminky.urs.cz/item/CS_URS_2024_02/783614651</t>
  </si>
  <si>
    <t>783617611</t>
  </si>
  <si>
    <t>Krycí nátěr (email) armatur a kovových potrubí potrubí do DN 50 mm dvojnásobný syntetický standardní</t>
  </si>
  <si>
    <t>1870139532</t>
  </si>
  <si>
    <t>https://podminky.urs.cz/item/CS_URS_2024_02/783617611</t>
  </si>
  <si>
    <t>25 - Elektro</t>
  </si>
  <si>
    <t>1 - Dodávky zařízení</t>
  </si>
  <si>
    <t xml:space="preserve">    11 - Silnoproud</t>
  </si>
  <si>
    <t xml:space="preserve">    12 - Slaboproud</t>
  </si>
  <si>
    <t xml:space="preserve">    13 - Fotovoltaika FVE</t>
  </si>
  <si>
    <t>2 - Materiál elektromontážní</t>
  </si>
  <si>
    <t xml:space="preserve">    21 - Silnoproud</t>
  </si>
  <si>
    <t xml:space="preserve">    22 - Hromosvod</t>
  </si>
  <si>
    <t xml:space="preserve">    23 - Uzemnění</t>
  </si>
  <si>
    <t xml:space="preserve">    24 - Slaboproud</t>
  </si>
  <si>
    <t xml:space="preserve">    24.1 - Vstupní systém DES</t>
  </si>
  <si>
    <t xml:space="preserve">    25 - EZS</t>
  </si>
  <si>
    <t>3 - Materiál zemní+stavební</t>
  </si>
  <si>
    <t xml:space="preserve">    31 - Uzemnění</t>
  </si>
  <si>
    <t>41 - Elektromontáže</t>
  </si>
  <si>
    <t xml:space="preserve">    42 - Hromosvod</t>
  </si>
  <si>
    <t xml:space="preserve">    43 - Uzemnění</t>
  </si>
  <si>
    <t xml:space="preserve">    44 - Slaboproud</t>
  </si>
  <si>
    <t xml:space="preserve">    45 - Vstupní systém DES</t>
  </si>
  <si>
    <t xml:space="preserve">    46 - Fotovoltaika FVE</t>
  </si>
  <si>
    <t xml:space="preserve">    47 - EZS</t>
  </si>
  <si>
    <t>5 - Ostatní</t>
  </si>
  <si>
    <t>Dodávky zařízení</t>
  </si>
  <si>
    <t>Silnoproud</t>
  </si>
  <si>
    <t>000000000.6</t>
  </si>
  <si>
    <t xml:space="preserve">Rozvaděč RH                   ozn.RH</t>
  </si>
  <si>
    <t>-86837108</t>
  </si>
  <si>
    <t>000000000.7</t>
  </si>
  <si>
    <t xml:space="preserve">Rozvaděč RS                   ozn.RS1</t>
  </si>
  <si>
    <t>281204906</t>
  </si>
  <si>
    <t>000000000.8</t>
  </si>
  <si>
    <t xml:space="preserve">Rozvaděč RS                   ozn.RS2</t>
  </si>
  <si>
    <t>1819966616</t>
  </si>
  <si>
    <t>000000000.9</t>
  </si>
  <si>
    <t xml:space="preserve">Rozvaděč RB                   ozn.RB1</t>
  </si>
  <si>
    <t>1227295256</t>
  </si>
  <si>
    <t>000000000.10</t>
  </si>
  <si>
    <t xml:space="preserve">Rozvaděč RB                   ozn.RB2</t>
  </si>
  <si>
    <t>-131559692</t>
  </si>
  <si>
    <t>000000000.11</t>
  </si>
  <si>
    <t xml:space="preserve">Rozvaděč RB                   ozn.RB3</t>
  </si>
  <si>
    <t>-1908603880</t>
  </si>
  <si>
    <t>000000000.12</t>
  </si>
  <si>
    <t xml:space="preserve">Rozvaděč RB                   ozn.RB4</t>
  </si>
  <si>
    <t>1513504320</t>
  </si>
  <si>
    <t>900721211</t>
  </si>
  <si>
    <t xml:space="preserve">Přípojková skříň 1sada vel. 00/160A výklenek        ozn.PS</t>
  </si>
  <si>
    <t>-1627824687</t>
  </si>
  <si>
    <t>900721623.1</t>
  </si>
  <si>
    <t xml:space="preserve">Elměrový rozv přímý 3f, 5x elměr+HDO výklenek  ozn.RE</t>
  </si>
  <si>
    <t>-1057951862</t>
  </si>
  <si>
    <t>900509001.1</t>
  </si>
  <si>
    <t>svítidlo typ D</t>
  </si>
  <si>
    <t>1643128463</t>
  </si>
  <si>
    <t>900509002.1</t>
  </si>
  <si>
    <t>svítidlo typ D NZ</t>
  </si>
  <si>
    <t>1927337882</t>
  </si>
  <si>
    <t>900509003.1</t>
  </si>
  <si>
    <t>svítidlo typ E</t>
  </si>
  <si>
    <t>59874820</t>
  </si>
  <si>
    <t>900509004.1</t>
  </si>
  <si>
    <t>svítidlo typ E NZ</t>
  </si>
  <si>
    <t>-42127142</t>
  </si>
  <si>
    <t>900509005.1</t>
  </si>
  <si>
    <t>svítidlo typ F</t>
  </si>
  <si>
    <t>374348877</t>
  </si>
  <si>
    <t>900509006.1</t>
  </si>
  <si>
    <t>svítidlo typ K</t>
  </si>
  <si>
    <t>679833522</t>
  </si>
  <si>
    <t>900509007.1</t>
  </si>
  <si>
    <t>svítidlo typ L</t>
  </si>
  <si>
    <t>2058879516</t>
  </si>
  <si>
    <t>900509008.1</t>
  </si>
  <si>
    <t>svítidlo typ M</t>
  </si>
  <si>
    <t>482557818</t>
  </si>
  <si>
    <t>900509009.1</t>
  </si>
  <si>
    <t>svítidlo typ N</t>
  </si>
  <si>
    <t>-2122079261</t>
  </si>
  <si>
    <t>900509010.1</t>
  </si>
  <si>
    <t>svítidlo typ O</t>
  </si>
  <si>
    <t>-1694104536</t>
  </si>
  <si>
    <t>900509011.1</t>
  </si>
  <si>
    <t>svítidlo typ P</t>
  </si>
  <si>
    <t>-565287396</t>
  </si>
  <si>
    <t>900509012.1</t>
  </si>
  <si>
    <t>svítidlo typ Q</t>
  </si>
  <si>
    <t>-1273835499</t>
  </si>
  <si>
    <t>900509013.1</t>
  </si>
  <si>
    <t xml:space="preserve">svítidlo typ R venkovní kruhové přisazené TRITON 1  18W 230V 3000K IP65 TRITON 1 LED-1L14B07/IN-182 x 3000</t>
  </si>
  <si>
    <t>-1653238295</t>
  </si>
  <si>
    <t>900509014</t>
  </si>
  <si>
    <t>svítidlo typ NO</t>
  </si>
  <si>
    <t>-1955632967</t>
  </si>
  <si>
    <t>900509016</t>
  </si>
  <si>
    <t>LED pásek 14.4W/m IP20 24VDC 5m v nosné liště</t>
  </si>
  <si>
    <t>kpl</t>
  </si>
  <si>
    <t>601960799</t>
  </si>
  <si>
    <t>900509017</t>
  </si>
  <si>
    <t>trafo LED pásku 230VAC/24VDC 150 v krytu</t>
  </si>
  <si>
    <t>1029350684</t>
  </si>
  <si>
    <t>900509018</t>
  </si>
  <si>
    <t>ALprofil PQ17.4x8.2mm přisaz. 5m + difuzor pro LED</t>
  </si>
  <si>
    <t>-1544444080</t>
  </si>
  <si>
    <t>Slaboproud</t>
  </si>
  <si>
    <t>000000000.13</t>
  </si>
  <si>
    <t xml:space="preserve">Datový rack                    ozn.DT</t>
  </si>
  <si>
    <t>1036707969</t>
  </si>
  <si>
    <t>000000000.14</t>
  </si>
  <si>
    <t xml:space="preserve">Bateriový zdroj                ozn.UPS</t>
  </si>
  <si>
    <t>1611910985</t>
  </si>
  <si>
    <t>Fotovoltaika FVE</t>
  </si>
  <si>
    <t>900620001</t>
  </si>
  <si>
    <t>fotoVolt panel 500Wp dle dodavatele</t>
  </si>
  <si>
    <t>1966237353</t>
  </si>
  <si>
    <t>900620401</t>
  </si>
  <si>
    <t>měnič napětí 10kW dl dodavatele</t>
  </si>
  <si>
    <t>-401068204</t>
  </si>
  <si>
    <t>900620201</t>
  </si>
  <si>
    <t>konstr. na šikmé střechy pro panely FVE dle dodavatele</t>
  </si>
  <si>
    <t>342091505</t>
  </si>
  <si>
    <t>900620321.1</t>
  </si>
  <si>
    <t>ostrov zdroj, baterie pro HFVE 14kWh dle dodavatele</t>
  </si>
  <si>
    <t>1788187541</t>
  </si>
  <si>
    <t>900620121</t>
  </si>
  <si>
    <t>montážní a elektroinstalační materiál pro FVE</t>
  </si>
  <si>
    <t>-1924016249</t>
  </si>
  <si>
    <t>Materiál elektromontážní</t>
  </si>
  <si>
    <t>000435236.1</t>
  </si>
  <si>
    <t>rozvodnice RE/ jistič 3pól/ch.B/10kA/20A</t>
  </si>
  <si>
    <t>243089604</t>
  </si>
  <si>
    <t>900434300</t>
  </si>
  <si>
    <t>rozvodnice RE/ jistič 1pól/ch.B/10kA/ 2A</t>
  </si>
  <si>
    <t>-290592172</t>
  </si>
  <si>
    <t>900435239.1</t>
  </si>
  <si>
    <t>rozvodnice RE/ jistič 3pól/ch.B/10kA/50A</t>
  </si>
  <si>
    <t>1612961090</t>
  </si>
  <si>
    <t>900435241</t>
  </si>
  <si>
    <t>rozvodnice RE/ jistič 3pól/ch.B/15kA/100A</t>
  </si>
  <si>
    <t>-701423085</t>
  </si>
  <si>
    <t>900434683</t>
  </si>
  <si>
    <t>rozvodnice RE/ jistič/ pracovní spoušť 230Vstř</t>
  </si>
  <si>
    <t>192223890</t>
  </si>
  <si>
    <t>000409820.1</t>
  </si>
  <si>
    <t>SESTAVA spínač/strojek 10A/250Vstř řaz. 1</t>
  </si>
  <si>
    <t>1520264133</t>
  </si>
  <si>
    <t>000410101.1</t>
  </si>
  <si>
    <t>kryt spínače 1-duchý pro ř.1,6,7,1/0</t>
  </si>
  <si>
    <t>-1256571944</t>
  </si>
  <si>
    <t>000409822.2</t>
  </si>
  <si>
    <t>SESTAVA přepínač/strojek 10A/250Vstř řaz.6</t>
  </si>
  <si>
    <t>-701427207</t>
  </si>
  <si>
    <t>-815852603</t>
  </si>
  <si>
    <t>000409822.3</t>
  </si>
  <si>
    <t>SESTAVA přepínač/strojek 10A/250Vstř řaz.7</t>
  </si>
  <si>
    <t>-48163044</t>
  </si>
  <si>
    <t>1514584796</t>
  </si>
  <si>
    <t>000409829.3</t>
  </si>
  <si>
    <t>SESTAVA přepínač/strojek 10A/250Vstř řaz.5</t>
  </si>
  <si>
    <t>1803904200</t>
  </si>
  <si>
    <t>000410102.3</t>
  </si>
  <si>
    <t>kryt spínače dělený pro ř.5,6+6,1/0+1/0</t>
  </si>
  <si>
    <t>-1857219579</t>
  </si>
  <si>
    <t>000409829.4</t>
  </si>
  <si>
    <t>SESTAVA přepínač/strojek 10A/250Vstř řaz.6+6</t>
  </si>
  <si>
    <t>11937771</t>
  </si>
  <si>
    <t>1170400802</t>
  </si>
  <si>
    <t>000409829.5</t>
  </si>
  <si>
    <t>strojek snímač pohybu 10A/250Vstř IP41</t>
  </si>
  <si>
    <t>1050121886</t>
  </si>
  <si>
    <t>000410102.2</t>
  </si>
  <si>
    <t>kryt snímače pohybu</t>
  </si>
  <si>
    <t>-2091902954</t>
  </si>
  <si>
    <t>000420091.2</t>
  </si>
  <si>
    <t xml:space="preserve">rámeček pro 1 přístroj  /spínače</t>
  </si>
  <si>
    <t>-1196651514</t>
  </si>
  <si>
    <t>000420092.2</t>
  </si>
  <si>
    <t>rámeček pro 2 přístroje /spínače</t>
  </si>
  <si>
    <t>1044847565</t>
  </si>
  <si>
    <t>000311216.2</t>
  </si>
  <si>
    <t>krabice přístrojová pod omítku /spínače</t>
  </si>
  <si>
    <t>549781815</t>
  </si>
  <si>
    <t>000311316</t>
  </si>
  <si>
    <t>krabice pod omítku +svork. a víčko /spínače</t>
  </si>
  <si>
    <t>208561471</t>
  </si>
  <si>
    <t>000420001</t>
  </si>
  <si>
    <t>zásuvka 16A/250Vstř do krabice pod omítku</t>
  </si>
  <si>
    <t>-2118290680</t>
  </si>
  <si>
    <t>000420005</t>
  </si>
  <si>
    <t>zásuvka 16A/250Vstř do krabice pod omítku chráněná</t>
  </si>
  <si>
    <t>2016039495</t>
  </si>
  <si>
    <t>900420004</t>
  </si>
  <si>
    <t>kabelový vývod s 5pól svorkovnicí do kr. pod om.</t>
  </si>
  <si>
    <t>-98744007</t>
  </si>
  <si>
    <t>900420014</t>
  </si>
  <si>
    <t>zásuvka potenciálová 2výv pro lékařské účely</t>
  </si>
  <si>
    <t>780700307</t>
  </si>
  <si>
    <t>000420091.1</t>
  </si>
  <si>
    <t xml:space="preserve">rámeček pro 1 přístroj  /zásuvky+slabo</t>
  </si>
  <si>
    <t>623470721</t>
  </si>
  <si>
    <t>000420092.3</t>
  </si>
  <si>
    <t>rámeček pro 2 přístroje /zásuvky+slabo</t>
  </si>
  <si>
    <t>558028865</t>
  </si>
  <si>
    <t>000420093.1</t>
  </si>
  <si>
    <t>rámeček pro 3 přístroje /zásuvky+slabo</t>
  </si>
  <si>
    <t>-832400308</t>
  </si>
  <si>
    <t>000420094</t>
  </si>
  <si>
    <t>rámeček pro 4 přístroje /zásuvky+slabo</t>
  </si>
  <si>
    <t>83759255</t>
  </si>
  <si>
    <t>000420095</t>
  </si>
  <si>
    <t>rámeček pro 5 přístroje /zásuvky+slabo</t>
  </si>
  <si>
    <t>-1416965874</t>
  </si>
  <si>
    <t>000311216.1</t>
  </si>
  <si>
    <t>krabice přístrojová pod omítku /zásuvky+slabo</t>
  </si>
  <si>
    <t>2030810899</t>
  </si>
  <si>
    <t>000311316.1</t>
  </si>
  <si>
    <t>krabice pod omítku +svork. a víčko /zásuvky+slabo</t>
  </si>
  <si>
    <t>-1369483371</t>
  </si>
  <si>
    <t>000171107</t>
  </si>
  <si>
    <t>vodič CY 4 ZŽ /H07V-U/</t>
  </si>
  <si>
    <t>-1158697241</t>
  </si>
  <si>
    <t>000171108.1</t>
  </si>
  <si>
    <t>vodič CY 6 ZŽ /H07V-U/</t>
  </si>
  <si>
    <t>525875675</t>
  </si>
  <si>
    <t>000171109</t>
  </si>
  <si>
    <t>vodič CY 10 ZŽ /H07V-U/</t>
  </si>
  <si>
    <t>1890989765</t>
  </si>
  <si>
    <t>000171111</t>
  </si>
  <si>
    <t>vodič CY 25 ZŽ /H07V-R/</t>
  </si>
  <si>
    <t>-1323583242</t>
  </si>
  <si>
    <t>000101105</t>
  </si>
  <si>
    <t>kabel CYKY-O 3x1,5</t>
  </si>
  <si>
    <t>1191755563</t>
  </si>
  <si>
    <t>000101105.1</t>
  </si>
  <si>
    <t>kabel CYKY-J 3x1,5</t>
  </si>
  <si>
    <t>1271988241</t>
  </si>
  <si>
    <t>000101305</t>
  </si>
  <si>
    <t>kabel CYKY-J 5x1,5</t>
  </si>
  <si>
    <t>-1751044838</t>
  </si>
  <si>
    <t>000101405</t>
  </si>
  <si>
    <t>kabel CYKY-O 7x1,5</t>
  </si>
  <si>
    <t>-413345512</t>
  </si>
  <si>
    <t>000101106</t>
  </si>
  <si>
    <t>kabel CYKY-J 3x2,5</t>
  </si>
  <si>
    <t>867661675</t>
  </si>
  <si>
    <t>000101306</t>
  </si>
  <si>
    <t>kabel CYKY-J 5x2,5</t>
  </si>
  <si>
    <t>-1791381148</t>
  </si>
  <si>
    <t>000101308</t>
  </si>
  <si>
    <t>kabel CYKY-J 5x6</t>
  </si>
  <si>
    <t>-874177518</t>
  </si>
  <si>
    <t>000101309</t>
  </si>
  <si>
    <t>kabel CYKY-J 5x10</t>
  </si>
  <si>
    <t>-312284438</t>
  </si>
  <si>
    <t>000101310</t>
  </si>
  <si>
    <t>kabel CYKY-J 5x16</t>
  </si>
  <si>
    <t>2087996810</t>
  </si>
  <si>
    <t>000101210.1</t>
  </si>
  <si>
    <t>kabel CYKY-J 4x25</t>
  </si>
  <si>
    <t>614865003</t>
  </si>
  <si>
    <t>000321123</t>
  </si>
  <si>
    <t>trubka ohebná PVC monoflex pr.20</t>
  </si>
  <si>
    <t>1098683108</t>
  </si>
  <si>
    <t>900413101.1</t>
  </si>
  <si>
    <t>tlačítko pdo sklem CS a TS</t>
  </si>
  <si>
    <t>960787007</t>
  </si>
  <si>
    <t>000000252</t>
  </si>
  <si>
    <t>bezpečnostní tabulka plast</t>
  </si>
  <si>
    <t>-835805340</t>
  </si>
  <si>
    <t>000000933</t>
  </si>
  <si>
    <t>ohnivzdorná přepážka sádroperlit(obecná položka)</t>
  </si>
  <si>
    <t>1477404812</t>
  </si>
  <si>
    <t>000000302</t>
  </si>
  <si>
    <t>hmoždinka plastová HM8/8x40mm vč. vrutu</t>
  </si>
  <si>
    <t>-1544140267</t>
  </si>
  <si>
    <t>Hromosvod</t>
  </si>
  <si>
    <t>000298478</t>
  </si>
  <si>
    <t>Vodič HVI light D23mm šedý volitelná délka</t>
  </si>
  <si>
    <t>1534987352</t>
  </si>
  <si>
    <t>000298443</t>
  </si>
  <si>
    <t xml:space="preserve">podp mezi krovy rozt550-900mm s TR 48mm     105240</t>
  </si>
  <si>
    <t>387609904</t>
  </si>
  <si>
    <t>000298001</t>
  </si>
  <si>
    <t>GFK JÍMAČ PRO HVI Light NA MEZIKROKVOVÝ DRŽÁK 1955/2500MM</t>
  </si>
  <si>
    <t>1577844422</t>
  </si>
  <si>
    <t>000298485</t>
  </si>
  <si>
    <t>přip členy + montážní materiál pro vodič HV 819147</t>
  </si>
  <si>
    <t>1188817514</t>
  </si>
  <si>
    <t>000298428</t>
  </si>
  <si>
    <t xml:space="preserve">PV pro vodiče HVI/CUI D20-23mm s plastovou  275259</t>
  </si>
  <si>
    <t>1409714342</t>
  </si>
  <si>
    <t>000298366</t>
  </si>
  <si>
    <t>Krabice pro ZS pro zateplovací systém rozmě 476050</t>
  </si>
  <si>
    <t>2058288448</t>
  </si>
  <si>
    <t>000297725</t>
  </si>
  <si>
    <t xml:space="preserve">UNI-zk sv nerez        459129</t>
  </si>
  <si>
    <t>-588249239</t>
  </si>
  <si>
    <t>000298421.1</t>
  </si>
  <si>
    <t>adaptér D20mm pro vodič HVI pro naklapnutí</t>
  </si>
  <si>
    <t>-159467372</t>
  </si>
  <si>
    <t>000298478.1</t>
  </si>
  <si>
    <t>6m</t>
  </si>
  <si>
    <t>-1442295305</t>
  </si>
  <si>
    <t>000999999</t>
  </si>
  <si>
    <t>podružný materiál</t>
  </si>
  <si>
    <t>1409161099</t>
  </si>
  <si>
    <t>Uzemnění</t>
  </si>
  <si>
    <t>000295001</t>
  </si>
  <si>
    <t>vedení FeZn 30/4 (0,96kg/m)</t>
  </si>
  <si>
    <t>1182927668</t>
  </si>
  <si>
    <t>000295011.1</t>
  </si>
  <si>
    <t>vedení FeZn pr.10mm(0,63kg/m)</t>
  </si>
  <si>
    <t>394421321</t>
  </si>
  <si>
    <t>000295071</t>
  </si>
  <si>
    <t>svorka zemnící pásek/pásek 4šrouby FeZn</t>
  </si>
  <si>
    <t>-1008932058</t>
  </si>
  <si>
    <t>000295075.1</t>
  </si>
  <si>
    <t>svorka zemnící pásek/drát 4šrouby FeZn</t>
  </si>
  <si>
    <t>-790288141</t>
  </si>
  <si>
    <t>000199097</t>
  </si>
  <si>
    <t>ekvipotenciální svorkovnice EPS 3 v krabici KO100E</t>
  </si>
  <si>
    <t>-1023968207</t>
  </si>
  <si>
    <t>000295442</t>
  </si>
  <si>
    <t>svorka zemnicí Bernard/ZSA16 nerez</t>
  </si>
  <si>
    <t>456789560</t>
  </si>
  <si>
    <t>000295444</t>
  </si>
  <si>
    <t>páska nerez uzemňovací ZSA16-délka 0,5 m</t>
  </si>
  <si>
    <t>-1872914237</t>
  </si>
  <si>
    <t>000420053.1</t>
  </si>
  <si>
    <t>kryt zásuvky komunikační 2xRJ45</t>
  </si>
  <si>
    <t>1732668330</t>
  </si>
  <si>
    <t>000420205.1</t>
  </si>
  <si>
    <t>SESTAVA zásuvka komunik ModularJack RJ45-8 cat.6/U</t>
  </si>
  <si>
    <t>-1248074070</t>
  </si>
  <si>
    <t>000420212.1</t>
  </si>
  <si>
    <t>nosná maska pro 2xZásuvka ModularJack</t>
  </si>
  <si>
    <t>802051857</t>
  </si>
  <si>
    <t>000420034.1</t>
  </si>
  <si>
    <t>SESTAVA strojek zásuvky TV-R-SAT koncová</t>
  </si>
  <si>
    <t>1244311337</t>
  </si>
  <si>
    <t>000420050.1</t>
  </si>
  <si>
    <t>kryt zásuvky TV-R-SAT</t>
  </si>
  <si>
    <t>238362337</t>
  </si>
  <si>
    <t>000209405</t>
  </si>
  <si>
    <t>datový kabel UTP cat.6 305m</t>
  </si>
  <si>
    <t>1990969339</t>
  </si>
  <si>
    <t>000209405.2</t>
  </si>
  <si>
    <t>koaxiální kabel 75 Ohm 3,6 venkovní</t>
  </si>
  <si>
    <t>-394555229</t>
  </si>
  <si>
    <t>000209406</t>
  </si>
  <si>
    <t>všesměrová TV anétna</t>
  </si>
  <si>
    <t>-371523296</t>
  </si>
  <si>
    <t>000209407</t>
  </si>
  <si>
    <t>TV zesilovač</t>
  </si>
  <si>
    <t>295958962</t>
  </si>
  <si>
    <t>000209408</t>
  </si>
  <si>
    <t>TV rozbočovač 1IN/12OUT</t>
  </si>
  <si>
    <t>2141629899</t>
  </si>
  <si>
    <t>000209409</t>
  </si>
  <si>
    <t>přep. ochrana pro koaxiální vedení</t>
  </si>
  <si>
    <t>-789150423</t>
  </si>
  <si>
    <t>900464331</t>
  </si>
  <si>
    <t>autonomní požární hlásič +zál. AKU</t>
  </si>
  <si>
    <t>1172324226</t>
  </si>
  <si>
    <t>900311316.1</t>
  </si>
  <si>
    <t>Rámečky a krabice součástí silnoproudých rozvodů</t>
  </si>
  <si>
    <t xml:space="preserve">info </t>
  </si>
  <si>
    <t>-1387879072</t>
  </si>
  <si>
    <t>24.1</t>
  </si>
  <si>
    <t>Vstupní systém DES</t>
  </si>
  <si>
    <t>000492341</t>
  </si>
  <si>
    <t>vstupPanel Sfera AUDIO/VIDEO JEDNOTKA 1M</t>
  </si>
  <si>
    <t>168062470</t>
  </si>
  <si>
    <t>000492335</t>
  </si>
  <si>
    <t>vstupPanel Sfera 4-TLAČÍTKOVÝ MODUL 1M</t>
  </si>
  <si>
    <t>-1714057773</t>
  </si>
  <si>
    <t>000492136</t>
  </si>
  <si>
    <t>vstupPanel Nová Sfera KRYT TLAČÍT 4tlačítek</t>
  </si>
  <si>
    <t>609126021</t>
  </si>
  <si>
    <t>000492141</t>
  </si>
  <si>
    <t>vstupPanel Nová Sfera KRYT AUDIO bez tlačít</t>
  </si>
  <si>
    <t>-819113304</t>
  </si>
  <si>
    <t>000492163</t>
  </si>
  <si>
    <t>vstupPanel Nová Sfera RÁMEČEK+SPODEK 2modul</t>
  </si>
  <si>
    <t>-44898778</t>
  </si>
  <si>
    <t>000492173</t>
  </si>
  <si>
    <t>vstupPanel Nová Sfera STŘÍŠKA VENKOVNÍ 2mod</t>
  </si>
  <si>
    <t>-1420219951</t>
  </si>
  <si>
    <t>000492183</t>
  </si>
  <si>
    <t>vstupPanel Nová Sfera KRABICE ZAPUŠTĚNÁ 2mod</t>
  </si>
  <si>
    <t>1204313689</t>
  </si>
  <si>
    <t>000492555</t>
  </si>
  <si>
    <t>kabel 2-vodič kroucený vodotěsný cívka200m</t>
  </si>
  <si>
    <t>981473188</t>
  </si>
  <si>
    <t>000492559</t>
  </si>
  <si>
    <t>konfigurátor 1 -balení 10ks</t>
  </si>
  <si>
    <t>bal</t>
  </si>
  <si>
    <t>-1823811545</t>
  </si>
  <si>
    <t>000492559.1</t>
  </si>
  <si>
    <t>konfigurátor 2 -balení 10ks</t>
  </si>
  <si>
    <t>-813756871</t>
  </si>
  <si>
    <t>000492559.2</t>
  </si>
  <si>
    <t>konfigurátor 3 -balení 10ks</t>
  </si>
  <si>
    <t>-1227734970</t>
  </si>
  <si>
    <t>000492559.3</t>
  </si>
  <si>
    <t>konfigurátor 4 -balení 10ks</t>
  </si>
  <si>
    <t>-1123242122</t>
  </si>
  <si>
    <t>000492512</t>
  </si>
  <si>
    <t>napájecí zdroj aud/vid lokální 1200mA 6DIN</t>
  </si>
  <si>
    <t>1645643639</t>
  </si>
  <si>
    <t>000492472</t>
  </si>
  <si>
    <t>audio telefon Standard bílá</t>
  </si>
  <si>
    <t>479999558</t>
  </si>
  <si>
    <t>000492612</t>
  </si>
  <si>
    <t>video distributor pro 4 byty</t>
  </si>
  <si>
    <t>-2085204771</t>
  </si>
  <si>
    <t>000492473</t>
  </si>
  <si>
    <t>elektrický dveřní zámek 12V DC</t>
  </si>
  <si>
    <t>-489609128</t>
  </si>
  <si>
    <t>2043673050</t>
  </si>
  <si>
    <t>000409820.2</t>
  </si>
  <si>
    <t>SESTAVA spínač/strojek 10A/250Vstř řaz. 1/0</t>
  </si>
  <si>
    <t>1694336393</t>
  </si>
  <si>
    <t>000410101.3</t>
  </si>
  <si>
    <t>kryt spínače 1-duchý pro ř.1/0 se symb. zvonku a jmen.</t>
  </si>
  <si>
    <t>-1847816035</t>
  </si>
  <si>
    <t>EZS</t>
  </si>
  <si>
    <t>900900951.1</t>
  </si>
  <si>
    <t>klávesnice EZS Jablotron systému JA100+</t>
  </si>
  <si>
    <t>823024148</t>
  </si>
  <si>
    <t>900900952</t>
  </si>
  <si>
    <t>sběrnicový PIR detekor JA100P</t>
  </si>
  <si>
    <t>231546287</t>
  </si>
  <si>
    <t>900900953.1</t>
  </si>
  <si>
    <t>JA-122PB PIR detektor pohybu s tříštěním skla</t>
  </si>
  <si>
    <t>-1703723659</t>
  </si>
  <si>
    <t>900900954.1</t>
  </si>
  <si>
    <t>SA-201A Detektor magnetický dveřní kontakt</t>
  </si>
  <si>
    <t>824586135</t>
  </si>
  <si>
    <t>900900955.1</t>
  </si>
  <si>
    <t>ústředna EZS záložní baterie</t>
  </si>
  <si>
    <t>1756090211</t>
  </si>
  <si>
    <t>900900956.1</t>
  </si>
  <si>
    <t>JA-103K Ústředna s LAN komunikátorem</t>
  </si>
  <si>
    <t>427165373</t>
  </si>
  <si>
    <t>900900957.1</t>
  </si>
  <si>
    <t>expanzní modul pro rozšíření linky</t>
  </si>
  <si>
    <t>745911031</t>
  </si>
  <si>
    <t>900900958.1</t>
  </si>
  <si>
    <t>modul venkovní sirény s opt. signalizací</t>
  </si>
  <si>
    <t>-75093991</t>
  </si>
  <si>
    <t>900900959.1</t>
  </si>
  <si>
    <t>kabel CC-01 pro EZS zařízení</t>
  </si>
  <si>
    <t>1886915793</t>
  </si>
  <si>
    <t>900900960</t>
  </si>
  <si>
    <t>trubka ohebná PVC monoflex 1420</t>
  </si>
  <si>
    <t>1740045742</t>
  </si>
  <si>
    <t>Materiál zemní+stavební</t>
  </si>
  <si>
    <t>000046221</t>
  </si>
  <si>
    <t>asfalt 80</t>
  </si>
  <si>
    <t>1280537262</t>
  </si>
  <si>
    <t>Elektromontáže</t>
  </si>
  <si>
    <t>210120103.1</t>
  </si>
  <si>
    <t>patrona nožové pojistky 100A/gG</t>
  </si>
  <si>
    <t>-264363343</t>
  </si>
  <si>
    <t>210191511</t>
  </si>
  <si>
    <t>kabelová skříň plast PS /osazení bez ukonč.</t>
  </si>
  <si>
    <t>1474153393</t>
  </si>
  <si>
    <t>210191531.1</t>
  </si>
  <si>
    <t>kabelová skříň elektroměrová RE /osaz.bez ukončení</t>
  </si>
  <si>
    <t>101595135</t>
  </si>
  <si>
    <t>210120452.1</t>
  </si>
  <si>
    <t>jistič vč.zapojení 3pól/100A</t>
  </si>
  <si>
    <t>-787721305</t>
  </si>
  <si>
    <t>210120401.1</t>
  </si>
  <si>
    <t>jistič vč.zapojení 1pól/25A</t>
  </si>
  <si>
    <t>-762511081</t>
  </si>
  <si>
    <t>-514129564</t>
  </si>
  <si>
    <t>210120801.1</t>
  </si>
  <si>
    <t>přístroj modulový na lištu DIN vč.zapoj.do25A/1pól</t>
  </si>
  <si>
    <t>-2075877741</t>
  </si>
  <si>
    <t>210200012.15</t>
  </si>
  <si>
    <t>-2102067006</t>
  </si>
  <si>
    <t>210200012.16</t>
  </si>
  <si>
    <t>svítidlo typ DNO</t>
  </si>
  <si>
    <t>1427255957</t>
  </si>
  <si>
    <t>210200012.17</t>
  </si>
  <si>
    <t>-1132580273</t>
  </si>
  <si>
    <t>210200012.18</t>
  </si>
  <si>
    <t>svítidlo typ ENO</t>
  </si>
  <si>
    <t>1092708817</t>
  </si>
  <si>
    <t>210200012.19</t>
  </si>
  <si>
    <t>1432830973</t>
  </si>
  <si>
    <t>210200012.20</t>
  </si>
  <si>
    <t>-1441560566</t>
  </si>
  <si>
    <t>210200012.21</t>
  </si>
  <si>
    <t>-387108101</t>
  </si>
  <si>
    <t>210200012.22</t>
  </si>
  <si>
    <t>-1249403754</t>
  </si>
  <si>
    <t>210200012.23</t>
  </si>
  <si>
    <t>-2053880604</t>
  </si>
  <si>
    <t>210200012.24</t>
  </si>
  <si>
    <t>-625754666</t>
  </si>
  <si>
    <t>210200012.25</t>
  </si>
  <si>
    <t>1214603903</t>
  </si>
  <si>
    <t>210200012.26</t>
  </si>
  <si>
    <t>863568640</t>
  </si>
  <si>
    <t>210200012.27</t>
  </si>
  <si>
    <t>svítidlo typ R</t>
  </si>
  <si>
    <t>946964696</t>
  </si>
  <si>
    <t>210200012.13</t>
  </si>
  <si>
    <t>-6524516</t>
  </si>
  <si>
    <t>210200012.14</t>
  </si>
  <si>
    <t>LED pásek v nosné liště</t>
  </si>
  <si>
    <t>-947480871</t>
  </si>
  <si>
    <t>210200013</t>
  </si>
  <si>
    <t>trafo LED vč. zapojení</t>
  </si>
  <si>
    <t>-646862277</t>
  </si>
  <si>
    <t>210200014</t>
  </si>
  <si>
    <t>AL profil bez zapojení</t>
  </si>
  <si>
    <t>-664344653</t>
  </si>
  <si>
    <t>210110041.1</t>
  </si>
  <si>
    <t>spínač zapuštěný vč.zapojení 1pólový/řazení 1</t>
  </si>
  <si>
    <t>723679518</t>
  </si>
  <si>
    <t>210110045</t>
  </si>
  <si>
    <t>přepínač zapuštěný vč.zapojení střídavý/řazení 6</t>
  </si>
  <si>
    <t>883261174</t>
  </si>
  <si>
    <t>210110045.1</t>
  </si>
  <si>
    <t>přepínač zapuštěný vč.zapojení střídavý/řazení 7</t>
  </si>
  <si>
    <t>-814105550</t>
  </si>
  <si>
    <t>210110045.2</t>
  </si>
  <si>
    <t>přepínač zapuštěný vč.zapojení střídavý/řazení 5</t>
  </si>
  <si>
    <t>2099700288</t>
  </si>
  <si>
    <t>210110045.3</t>
  </si>
  <si>
    <t>přepínač zapuštěný vč.zapojení střídavý/řazení 6+6</t>
  </si>
  <si>
    <t>356233369</t>
  </si>
  <si>
    <t>210010301</t>
  </si>
  <si>
    <t>krabice přístrojová bez zapojení</t>
  </si>
  <si>
    <t>1664099833</t>
  </si>
  <si>
    <t>210010322</t>
  </si>
  <si>
    <t>krabicová rozvodka vč.svorkovn.a zapojení</t>
  </si>
  <si>
    <t>-2109215085</t>
  </si>
  <si>
    <t>210111012</t>
  </si>
  <si>
    <t>zásuvka domovní zapuštěná vč.zapojení průběžně</t>
  </si>
  <si>
    <t>-1799491724</t>
  </si>
  <si>
    <t>-1347635355</t>
  </si>
  <si>
    <t>210111012.1</t>
  </si>
  <si>
    <t>zásuvka potenciálová vč.zapojení</t>
  </si>
  <si>
    <t>-1245627685</t>
  </si>
  <si>
    <t>210111011</t>
  </si>
  <si>
    <t>kabelový vývod vč.zapojení</t>
  </si>
  <si>
    <t>-1261779876</t>
  </si>
  <si>
    <t>-962587407</t>
  </si>
  <si>
    <t>406225624</t>
  </si>
  <si>
    <t>210800610</t>
  </si>
  <si>
    <t>vodič Cu(-CY,CYA) v zatažené trubce do 1x35</t>
  </si>
  <si>
    <t>-994123390</t>
  </si>
  <si>
    <t>-1948732458</t>
  </si>
  <si>
    <t>7739710</t>
  </si>
  <si>
    <t>-139751237</t>
  </si>
  <si>
    <t>210800103</t>
  </si>
  <si>
    <t>kabel Cu(-CYKY) pod omítkou do 2x4/3x2,5/5x1,5</t>
  </si>
  <si>
    <t>-25325094</t>
  </si>
  <si>
    <t>1450276159</t>
  </si>
  <si>
    <t>1663664125</t>
  </si>
  <si>
    <t>210810008</t>
  </si>
  <si>
    <t>kabel(-CYKY) volně uložený do 3x6/4x4/7x2,5</t>
  </si>
  <si>
    <t>-1502872226</t>
  </si>
  <si>
    <t>1618930996</t>
  </si>
  <si>
    <t>210800112</t>
  </si>
  <si>
    <t>kabel Cu(-CYKY) pod omítkou do 5x6</t>
  </si>
  <si>
    <t>1369348684</t>
  </si>
  <si>
    <t>1199575881</t>
  </si>
  <si>
    <t>210800113</t>
  </si>
  <si>
    <t>kabel Cu(-CYKY) pod omítkou do 5x10</t>
  </si>
  <si>
    <t>-953398721</t>
  </si>
  <si>
    <t>210800114</t>
  </si>
  <si>
    <t>kabel Cu(-CYKY) pod omítkou do 5x16</t>
  </si>
  <si>
    <t>-421493238</t>
  </si>
  <si>
    <t>210800115</t>
  </si>
  <si>
    <t>kabel Cu(-CYKY) pod omítkou do 4x25</t>
  </si>
  <si>
    <t>541367541</t>
  </si>
  <si>
    <t>210010003</t>
  </si>
  <si>
    <t>trubka plast ohebná,pod omítkou, pr.23</t>
  </si>
  <si>
    <t>-1275930122</t>
  </si>
  <si>
    <t>210110021</t>
  </si>
  <si>
    <t>tlačítko bezpečnostní vč. zapojení</t>
  </si>
  <si>
    <t>-85970560</t>
  </si>
  <si>
    <t>210020952.1</t>
  </si>
  <si>
    <t>bezpečnostní tabulka plastová</t>
  </si>
  <si>
    <t>1562001212</t>
  </si>
  <si>
    <t>210020941</t>
  </si>
  <si>
    <t>ohnivzdorná přepážka ze sádroperlitu</t>
  </si>
  <si>
    <t>2128889418</t>
  </si>
  <si>
    <t>210010702</t>
  </si>
  <si>
    <t>osazení do cihly hmoždinky HM8</t>
  </si>
  <si>
    <t>-1573972245</t>
  </si>
  <si>
    <t>210220201.1</t>
  </si>
  <si>
    <t>jímací tyč do 3m montáž na hřeben</t>
  </si>
  <si>
    <t>-342647315</t>
  </si>
  <si>
    <t>210220301.1</t>
  </si>
  <si>
    <t>svorka hromosvodová do 2 šroubů</t>
  </si>
  <si>
    <t>157162958</t>
  </si>
  <si>
    <t>-248809587</t>
  </si>
  <si>
    <t>699502415</t>
  </si>
  <si>
    <t>305381234</t>
  </si>
  <si>
    <t>210220401</t>
  </si>
  <si>
    <t>označení svodu štítkem</t>
  </si>
  <si>
    <t>-1626092261</t>
  </si>
  <si>
    <t>210220372</t>
  </si>
  <si>
    <t>ochranný úhelník nebo trubka/ do zdiva</t>
  </si>
  <si>
    <t>-373919535</t>
  </si>
  <si>
    <t>210220458</t>
  </si>
  <si>
    <t>nátěr svodového vodiče</t>
  </si>
  <si>
    <t>-1369367052</t>
  </si>
  <si>
    <t>210220101.1</t>
  </si>
  <si>
    <t>svod vč.podpěr drát do pr.10mm</t>
  </si>
  <si>
    <t>1721993570</t>
  </si>
  <si>
    <t>210100272.1</t>
  </si>
  <si>
    <t>ukončení kabelu smršťovací trubicí do 1x120</t>
  </si>
  <si>
    <t>-1105620068</t>
  </si>
  <si>
    <t>210220025</t>
  </si>
  <si>
    <t>uzemň.vedení v zemi/město úplná mtž FeZn do 120mm2</t>
  </si>
  <si>
    <t>523152017</t>
  </si>
  <si>
    <t>210192562</t>
  </si>
  <si>
    <t>ochranná svorkovnice(nulový můstek)vč.zapoj.do 63A</t>
  </si>
  <si>
    <t>-581614349</t>
  </si>
  <si>
    <t>210220321</t>
  </si>
  <si>
    <t>svorka na potrubí vč.pásku (Bernard)</t>
  </si>
  <si>
    <t>1918697671</t>
  </si>
  <si>
    <t>210220441</t>
  </si>
  <si>
    <t>ochrana zemní svorky asfaltovým nátěrem</t>
  </si>
  <si>
    <t>1872021553</t>
  </si>
  <si>
    <t>210111312</t>
  </si>
  <si>
    <t>zásuvka domovní sdělovací 2násobná vč.zapojení</t>
  </si>
  <si>
    <t>1528138583</t>
  </si>
  <si>
    <t>210111311.1</t>
  </si>
  <si>
    <t>zásuvka televizní vč.zapojení</t>
  </si>
  <si>
    <t>1188790655</t>
  </si>
  <si>
    <t>210950341</t>
  </si>
  <si>
    <t>vodič/kabel v trubce jednotková hmotnost do 0,4kg</t>
  </si>
  <si>
    <t>-1202052743</t>
  </si>
  <si>
    <t>1027383871</t>
  </si>
  <si>
    <t>210111312.1</t>
  </si>
  <si>
    <t>TV komponent vč. zapojení a nastavení</t>
  </si>
  <si>
    <t>1805768744</t>
  </si>
  <si>
    <t>210111313</t>
  </si>
  <si>
    <t>-706245775</t>
  </si>
  <si>
    <t>210111314</t>
  </si>
  <si>
    <t>-693558259</t>
  </si>
  <si>
    <t>210111315</t>
  </si>
  <si>
    <t>-200762049</t>
  </si>
  <si>
    <t>210140621</t>
  </si>
  <si>
    <t>vrátný elektrický vč.zapojení</t>
  </si>
  <si>
    <t>1035881092</t>
  </si>
  <si>
    <t>210140621.1</t>
  </si>
  <si>
    <t>-1723907212</t>
  </si>
  <si>
    <t>210140611</t>
  </si>
  <si>
    <t>telefon domovní vč.zapojení</t>
  </si>
  <si>
    <t>1936006401</t>
  </si>
  <si>
    <t>210120801.2</t>
  </si>
  <si>
    <t>1593916597</t>
  </si>
  <si>
    <t>210010003.2</t>
  </si>
  <si>
    <t>trubka plast ohebná,pod omítkou pr.23</t>
  </si>
  <si>
    <t>502925098</t>
  </si>
  <si>
    <t>210140613</t>
  </si>
  <si>
    <t>dveřní el. zámek vč. zapojení</t>
  </si>
  <si>
    <t>310540712</t>
  </si>
  <si>
    <t>210110041.2</t>
  </si>
  <si>
    <t>spínač zapuštěný vč.zapojení 1pólový/řazení 1/0</t>
  </si>
  <si>
    <t>1237962692</t>
  </si>
  <si>
    <t>210180614.1</t>
  </si>
  <si>
    <t>manipulace, montáž, doprava komponentů FVE</t>
  </si>
  <si>
    <t>1328409267</t>
  </si>
  <si>
    <t>210180615</t>
  </si>
  <si>
    <t>PD pro PDS /FVE</t>
  </si>
  <si>
    <t>143943721</t>
  </si>
  <si>
    <t>210180616</t>
  </si>
  <si>
    <t>Revize FVE</t>
  </si>
  <si>
    <t>-1385635656</t>
  </si>
  <si>
    <t>910010502</t>
  </si>
  <si>
    <t>přístup. modul klávesnice EZS vč. zapojení</t>
  </si>
  <si>
    <t>-127647073</t>
  </si>
  <si>
    <t>910010503</t>
  </si>
  <si>
    <t>sběrnicivý PIR detektor vč. zapojení</t>
  </si>
  <si>
    <t>947061442</t>
  </si>
  <si>
    <t>910010503.1</t>
  </si>
  <si>
    <t>detektor tříštění skla vč. zapojení</t>
  </si>
  <si>
    <t>1452699408</t>
  </si>
  <si>
    <t>910010504</t>
  </si>
  <si>
    <t>magnetický dveřní kontakt vč. zapojení</t>
  </si>
  <si>
    <t>-1618015432</t>
  </si>
  <si>
    <t>910010555</t>
  </si>
  <si>
    <t>ústředna EZS vč. zapojení a nastavení</t>
  </si>
  <si>
    <t>-1897293101</t>
  </si>
  <si>
    <t>910010505</t>
  </si>
  <si>
    <t>expandér pro rozšíření linky</t>
  </si>
  <si>
    <t>-314210913</t>
  </si>
  <si>
    <t>910010556</t>
  </si>
  <si>
    <t>modul venkovní sirény vč. zapojení</t>
  </si>
  <si>
    <t>-886058983</t>
  </si>
  <si>
    <t>210850010</t>
  </si>
  <si>
    <t>kabel CC-01 volně uložený do 2 párů</t>
  </si>
  <si>
    <t>352284976</t>
  </si>
  <si>
    <t>210010003.1</t>
  </si>
  <si>
    <t>trubka plast ohebná,pod omítkou,typ 2323/pr.23</t>
  </si>
  <si>
    <t>-59322128</t>
  </si>
  <si>
    <t>Ostatní</t>
  </si>
  <si>
    <t>219005001</t>
  </si>
  <si>
    <t>řezání kapsy do pr.100mm ve stěně nebo podlaze</t>
  </si>
  <si>
    <t>-175905498</t>
  </si>
  <si>
    <t>219002611</t>
  </si>
  <si>
    <t>vysekání rýhy/zeď cihla/ hl.do 30mm/š.do 30mm</t>
  </si>
  <si>
    <t>-1052959779</t>
  </si>
  <si>
    <t>219002612</t>
  </si>
  <si>
    <t>vysekání rýhy/zeď cihla/ hl.do 30mm/š.do 70mm</t>
  </si>
  <si>
    <t>-1387835</t>
  </si>
  <si>
    <t>219002614</t>
  </si>
  <si>
    <t>vysekání rýhy/zeď cihla/ hl.do 30mm/š.do 150mm</t>
  </si>
  <si>
    <t>-1319461900</t>
  </si>
  <si>
    <t>219003613</t>
  </si>
  <si>
    <t>omítka na stěně/jednotl.plocha do 1,00m2/vč.malty</t>
  </si>
  <si>
    <t>-1485302367</t>
  </si>
  <si>
    <t>219003513</t>
  </si>
  <si>
    <t>omítka na stropě/jednotl.plocha do 1,00m2/vč.malty</t>
  </si>
  <si>
    <t>-1079478736</t>
  </si>
  <si>
    <t>219000103</t>
  </si>
  <si>
    <t>dozory správce sítě(rozvodného závodu)</t>
  </si>
  <si>
    <t>-256884225</t>
  </si>
  <si>
    <t>219000104</t>
  </si>
  <si>
    <t>součinnost správce sítě(rozvodného závodu)</t>
  </si>
  <si>
    <t>-1150831815</t>
  </si>
  <si>
    <t>219000106</t>
  </si>
  <si>
    <t>montáž zařízení dodavatelem</t>
  </si>
  <si>
    <t>618676540</t>
  </si>
  <si>
    <t>K037</t>
  </si>
  <si>
    <t>doprava dodávek</t>
  </si>
  <si>
    <t>-1503543649</t>
  </si>
  <si>
    <t>K038</t>
  </si>
  <si>
    <t>přesun dodávek</t>
  </si>
  <si>
    <t>-1569501379</t>
  </si>
  <si>
    <t>K039</t>
  </si>
  <si>
    <t>prořez</t>
  </si>
  <si>
    <t>18252707</t>
  </si>
  <si>
    <t>K040</t>
  </si>
  <si>
    <t>materiál podružný</t>
  </si>
  <si>
    <t>2041811700</t>
  </si>
  <si>
    <t>K030</t>
  </si>
  <si>
    <t>kompletační činnost</t>
  </si>
  <si>
    <t>-563822771</t>
  </si>
  <si>
    <t>K031</t>
  </si>
  <si>
    <t>revize</t>
  </si>
  <si>
    <t>1955753098</t>
  </si>
  <si>
    <t>K032</t>
  </si>
  <si>
    <t>investorská činnost</t>
  </si>
  <si>
    <t>-573082862</t>
  </si>
  <si>
    <t>K033</t>
  </si>
  <si>
    <t>projekt skutečného provedení</t>
  </si>
  <si>
    <t>1924046587</t>
  </si>
  <si>
    <t>K034</t>
  </si>
  <si>
    <t>autorský dozor</t>
  </si>
  <si>
    <t>1494356185</t>
  </si>
  <si>
    <t>K041</t>
  </si>
  <si>
    <t>PPV pro elektromontáže</t>
  </si>
  <si>
    <t>-553566074</t>
  </si>
  <si>
    <t>K042</t>
  </si>
  <si>
    <t>zařízení staveniště</t>
  </si>
  <si>
    <t>564533634</t>
  </si>
  <si>
    <t xml:space="preserve">26 - Vybavení dle návrhu interier - pevně spojené  se stavbou</t>
  </si>
  <si>
    <t>OST - Ostatní</t>
  </si>
  <si>
    <t xml:space="preserve">    2 - Nábytek netypový</t>
  </si>
  <si>
    <t xml:space="preserve">    3 - Doplňky</t>
  </si>
  <si>
    <t xml:space="preserve">    4 - Povrchy mimo stavební část</t>
  </si>
  <si>
    <t>OST</t>
  </si>
  <si>
    <t>Nábytek netypový</t>
  </si>
  <si>
    <t>T1</t>
  </si>
  <si>
    <t xml:space="preserve">KUCHYNĚ 0.15 dle specifikace PD/arch. studie </t>
  </si>
  <si>
    <t>KPL</t>
  </si>
  <si>
    <t>2047666495</t>
  </si>
  <si>
    <t>Poznámka k položce:_x000d_
Kuchyňská sestava cca 5,8 m - barevnost a rozměry obdobně jako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Viefe Curve Nerez 200 mm, obklad za linkou lamino Alpská bíla</t>
  </si>
  <si>
    <t>T4</t>
  </si>
  <si>
    <t xml:space="preserve">KUCHYNĚ 2,09 dle specifikace PD/arch. studie </t>
  </si>
  <si>
    <t>83177969</t>
  </si>
  <si>
    <t>Poznámka k položce:_x000d_
Kuchyňská sestava cca 3,9 m - barevnost a rozměry obdobně jako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Viefe Curve Nerez 200 mm, obklad za linkou lamino Alpská bíla</t>
  </si>
  <si>
    <t>T5</t>
  </si>
  <si>
    <t xml:space="preserve">KUCHYNĚ 2.05, 2.13 zrcadlově dle specifikace PD/arch. studie </t>
  </si>
  <si>
    <t>-1826298296</t>
  </si>
  <si>
    <t>Poznámka k položce:_x000d_
Kuchyňská sestava cca 4,5 m - barevnost a rozměry viz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Viefe Curve Nerez 200 mm, obklad za linkou lamino Alpská bíla</t>
  </si>
  <si>
    <t>T02</t>
  </si>
  <si>
    <t xml:space="preserve">D+M ČAJOVÁ KUCHYŇKA dle TO2 dle specifikace PD/arch. studie </t>
  </si>
  <si>
    <t>-2020418663</t>
  </si>
  <si>
    <t>T03</t>
  </si>
  <si>
    <t>D+M DESKA POD UMYVADLO Sestava polic z kompaktních desek 1605x310, honey castello oak k358</t>
  </si>
  <si>
    <t>-568638275</t>
  </si>
  <si>
    <t>T13.1</t>
  </si>
  <si>
    <t>D+M DESKA POD UMYVADLO 2.07 Sestava polic z kompaktních desek 1580x310, honey castello oak k358 pw</t>
  </si>
  <si>
    <t>-1375458810</t>
  </si>
  <si>
    <t>T14.1</t>
  </si>
  <si>
    <t>D+M DESKA POD UMYVADLO 2.03 Sestava polic z kompaktních desek 1605x310, honey castello oak k358 pw</t>
  </si>
  <si>
    <t>-2012947219</t>
  </si>
  <si>
    <t>T15.1</t>
  </si>
  <si>
    <t>D+M DESKA POD UMYVADLO 2.11 Sestava polic z kompaktních desek 1620x310, honey castello oak k358 pw</t>
  </si>
  <si>
    <t>-339505726</t>
  </si>
  <si>
    <t>T16.1</t>
  </si>
  <si>
    <t>D+M DESKA POD UMYVADLO 0.17 Sestava polic z kompaktních desek 1005x310, honey castello oak k358 pw</t>
  </si>
  <si>
    <t>-140554265</t>
  </si>
  <si>
    <t>Doplňky</t>
  </si>
  <si>
    <t>Pol17</t>
  </si>
  <si>
    <t>Zásobník na ručníky dle specifikace PD</t>
  </si>
  <si>
    <t>-1265124943</t>
  </si>
  <si>
    <t>Poznámka k položce:_x000d_
Nerezový zásobník na papírové ručníky, povrch hladký, matný, uzamykatelný, na stěnu, 340x110x265</t>
  </si>
  <si>
    <t>Pol18</t>
  </si>
  <si>
    <t>Držák na toaletní papír dle specifikace PD</t>
  </si>
  <si>
    <t>-1109973261</t>
  </si>
  <si>
    <t>Poznámka k položce:_x000d_
Nerezový zásobník na toaletní papír, povrch hladký, matný, ø 290 x 100 mm</t>
  </si>
  <si>
    <t>Pol19</t>
  </si>
  <si>
    <t>Koš na papírové ručníky dle specifikace PD - závěsný</t>
  </si>
  <si>
    <t>1244652233</t>
  </si>
  <si>
    <t>Poznámka k položce:_x000d_
Nerezový závěsný odpadkový koš, objem 26,5 l, rozměry 360 x 160 x 435 mm, povrch matný, závěsný</t>
  </si>
  <si>
    <t>Pol21</t>
  </si>
  <si>
    <t>WC kartáč dle specifikace PD</t>
  </si>
  <si>
    <t>-134768393</t>
  </si>
  <si>
    <t>Poznámka k položce:_x000d_
WC štětka v chromovém provedení, závěsná, montáž vrtáním.</t>
  </si>
  <si>
    <t>Pol22</t>
  </si>
  <si>
    <t>Madla dle specifikace PD</t>
  </si>
  <si>
    <t>-957428314</t>
  </si>
  <si>
    <t>Poznámka k položce:_x000d_
Nástěnné madlo lomené , nerezové, o velikosti 97x48 cm a oblém designu + Madlo v barevném provedení nerez, montáž vrtáním. 83x25</t>
  </si>
  <si>
    <t>Pol23</t>
  </si>
  <si>
    <t>Zrcadlo WC invalidé dle specifikace PD</t>
  </si>
  <si>
    <t>-2041267321</t>
  </si>
  <si>
    <t>Poznámka k položce:_x000d_
Nástěnné výklopně zrcadlo o velikosti 60x40 cm, v bílé barvě a hranatém designu</t>
  </si>
  <si>
    <t>Pol41</t>
  </si>
  <si>
    <t>Mýdlenka dle specifikace PD</t>
  </si>
  <si>
    <t>-2125696788</t>
  </si>
  <si>
    <t xml:space="preserve">Poznámka k položce:_x000d_
zásobník na mýdlo a dezinfekční prostředky bezdotykový se  senzorem, nerez</t>
  </si>
  <si>
    <t>Pol42</t>
  </si>
  <si>
    <t>Háček dle specifikace PD</t>
  </si>
  <si>
    <t>KS</t>
  </si>
  <si>
    <t>-812676465</t>
  </si>
  <si>
    <t>Poznámka k položce:_x000d_
51,2x17,5x41,1 Povrchová úprava: bílá, Materiál: kov. Specifikace viz PD</t>
  </si>
  <si>
    <t>Pol43</t>
  </si>
  <si>
    <t>Kokedama dle specifikace PD</t>
  </si>
  <si>
    <t>1204049375</t>
  </si>
  <si>
    <t xml:space="preserve">Poznámka k položce:_x000d_
Závěsná mechová koule  osázená květinou (různé druhy)</t>
  </si>
  <si>
    <t>Pol44</t>
  </si>
  <si>
    <t>Schránky dle specifikace PD</t>
  </si>
  <si>
    <t>44903098</t>
  </si>
  <si>
    <t xml:space="preserve">Poznámka k položce:_x000d_
sestava 8 ks poštovnách schránek z pozink. plechu umístěných v nice. Rozměr 370x110x265, odstín RAL 7016, zámek, jmenovka, doplněno o prosklenou zamykatelnou výklopnou vitrínu  740x710x33, lakováno RAL 7016</t>
  </si>
  <si>
    <t>Povrchy mimo stavební část</t>
  </si>
  <si>
    <t>Pol11</t>
  </si>
  <si>
    <t>NÁSTĚNKOVÝ OBKLAD 1 dle specifikace PD</t>
  </si>
  <si>
    <t>-2001770475</t>
  </si>
  <si>
    <t>Poznámka k položce:_x000d_
Přírodní linoleum nástěnkové s vysokým obsahem korku, tloušťka 6,00 mm, ohebnost průměr méně než 50mm, odolnost ohni dle ASTM třída B, bez obsahu PVC a PET, váha 4,70kg/m2, odstín lomená bílá</t>
  </si>
  <si>
    <t>Pol35</t>
  </si>
  <si>
    <t>INTERIÉROVÁ STĚRKA 1 dle specifikace PD</t>
  </si>
  <si>
    <t>280655166</t>
  </si>
  <si>
    <t>Poznámka k položce:_x000d_
betonová stěrka odstín bílá, Odstín nutno vyvzorkovat na stavbě</t>
  </si>
  <si>
    <t>Pol36</t>
  </si>
  <si>
    <t xml:space="preserve">INTERIÉROVÁ STĚRKA 2 dle specifikace PD </t>
  </si>
  <si>
    <t>396062558</t>
  </si>
  <si>
    <t>Poznámka k položce:_x000d_
omyvatelná betonová stěrka šedo béžová, Odstín nutno vyvzorkovat na stavbě</t>
  </si>
  <si>
    <t>Pol37</t>
  </si>
  <si>
    <t>OBKLAD HALA</t>
  </si>
  <si>
    <t>-384631347</t>
  </si>
  <si>
    <t xml:space="preserve">Poznámka k položce:_x000d_
dlaždice 60x120, 8,5 mm, dekor  pruhy kámen, ŠEDÁ, slinutá, rektifikovaná</t>
  </si>
  <si>
    <t>Pol38</t>
  </si>
  <si>
    <t>OBKLAD HALA 2</t>
  </si>
  <si>
    <t>367196227</t>
  </si>
  <si>
    <t>Poznámka k položce:_x000d_
dlaždice 60x120, 8,5 mm, dekor pruhy kámen, BÍLÁ, slinutá, rektifikovaná</t>
  </si>
  <si>
    <t>19,75</t>
  </si>
  <si>
    <t>33,9</t>
  </si>
  <si>
    <t>67,162</t>
  </si>
  <si>
    <t>50,85</t>
  </si>
  <si>
    <t>3 - S004 - Opěrná stěna</t>
  </si>
  <si>
    <t xml:space="preserve">      22 - Opěrná stěna</t>
  </si>
  <si>
    <t>-1159128611</t>
  </si>
  <si>
    <t>-1409015955</t>
  </si>
  <si>
    <t>ornice*0,2</t>
  </si>
  <si>
    <t>484566549</t>
  </si>
  <si>
    <t>174339807</t>
  </si>
  <si>
    <t>131251104</t>
  </si>
  <si>
    <t>Hloubení nezapažených jam a zářezů strojně s urovnáním dna do předepsaného profilu a spádu v hornině třídy těžitelnosti I skupiny 3 přes 100 do 500 m3</t>
  </si>
  <si>
    <t>-1335815934</t>
  </si>
  <si>
    <t>https://podminky.urs.cz/item/CS_URS_2024_02/131251104</t>
  </si>
  <si>
    <t xml:space="preserve">"upřesní se dle průběhu terenu </t>
  </si>
  <si>
    <t>3,4*(2,25)*11,05</t>
  </si>
  <si>
    <t>2,7*(2,25)*5,9</t>
  </si>
  <si>
    <t>"svahování"</t>
  </si>
  <si>
    <t>3,4*1,5*11,05</t>
  </si>
  <si>
    <t>2,7*1*5,9</t>
  </si>
  <si>
    <t>114535315</t>
  </si>
  <si>
    <t>"dočištění a drobné odkopávky" 1</t>
  </si>
  <si>
    <t>132212221</t>
  </si>
  <si>
    <t>Hloubení zapažených rýh šířky přes 800 do 2 000 mm ručně s urovnáním dna do předepsaného profilu a spádu v hornině třídy těžitelnosti I skupiny 3 soudržných</t>
  </si>
  <si>
    <t>-2050517025</t>
  </si>
  <si>
    <t>https://podminky.urs.cz/item/CS_URS_2024_02/132212221</t>
  </si>
  <si>
    <t xml:space="preserve">"základová deska </t>
  </si>
  <si>
    <t>2,25*0,3*(5,9+11,05)</t>
  </si>
  <si>
    <t>1015662764</t>
  </si>
  <si>
    <t>"za stěnu"</t>
  </si>
  <si>
    <t>3,08*1,5*11,05</t>
  </si>
  <si>
    <t>2,39*1,5*(5,9-4)</t>
  </si>
  <si>
    <t>((2,43+1,86)/2)*1,5*4</t>
  </si>
  <si>
    <t>"před stěnu"0,8*0,5*5,9+1*11,05*0,5</t>
  </si>
  <si>
    <t xml:space="preserve">"svahování </t>
  </si>
  <si>
    <t>-1819983252</t>
  </si>
  <si>
    <t>1438883869</t>
  </si>
  <si>
    <t>1852178984</t>
  </si>
  <si>
    <t>nakypření se neuvažuje</t>
  </si>
  <si>
    <t>"výkop"+192,661+1+11,44</t>
  </si>
  <si>
    <t>"zásyp"-150,93</t>
  </si>
  <si>
    <t>-611480298</t>
  </si>
  <si>
    <t>54,171*5 'Přepočtené koeficientem množství</t>
  </si>
  <si>
    <t>-894720316</t>
  </si>
  <si>
    <t>54,171*1,8 'Přepočtené koeficientem množství</t>
  </si>
  <si>
    <t>631311123</t>
  </si>
  <si>
    <t>Mazanina z betonu prostého bez zvýšených nároků na prostředí tl. přes 80 do 120 mm tř. C 12/15</t>
  </si>
  <si>
    <t>-787637727</t>
  </si>
  <si>
    <t>https://podminky.urs.cz/item/CS_URS_2024_02/631311123</t>
  </si>
  <si>
    <t>"podkaldní beton pod ŽB kce"</t>
  </si>
  <si>
    <t>2,25*(5,9+11,05)*0,1</t>
  </si>
  <si>
    <t>631319012</t>
  </si>
  <si>
    <t>Příplatek k cenám mazanin za úpravu povrchu mazaniny přehlazením, mazanina tl. přes 80 do 120 mm</t>
  </si>
  <si>
    <t>-1857576022</t>
  </si>
  <si>
    <t>https://podminky.urs.cz/item/CS_URS_2024_02/631319012</t>
  </si>
  <si>
    <t>Opěrná stěna</t>
  </si>
  <si>
    <t>311322611</t>
  </si>
  <si>
    <t>Nadzákladové zdi z betonu železového (bez výztuže) nosné odolného proti agresivnímu prostředí tř. C 30/37</t>
  </si>
  <si>
    <t>-1507516733</t>
  </si>
  <si>
    <t>https://podminky.urs.cz/item/CS_URS_2024_02/311322611</t>
  </si>
  <si>
    <t>4*((1,8+2,43)/2)*0,25</t>
  </si>
  <si>
    <t>(5,9-4)*2,4*0,25</t>
  </si>
  <si>
    <t>11,05*3,4*0,25</t>
  </si>
  <si>
    <t>311351121</t>
  </si>
  <si>
    <t>Bednění nadzákladových zdí nosných rovné oboustranné za každou stranu zřízení</t>
  </si>
  <si>
    <t>-861247446</t>
  </si>
  <si>
    <t>https://podminky.urs.cz/item/CS_URS_2024_02/311351121</t>
  </si>
  <si>
    <t>4*((1,8+2,43)/2)*2</t>
  </si>
  <si>
    <t>(5,9-4)*2,4*2</t>
  </si>
  <si>
    <t>11,05*3,4*2</t>
  </si>
  <si>
    <t>0,25*(1,86+3,08)</t>
  </si>
  <si>
    <t>311351122</t>
  </si>
  <si>
    <t>Bednění nadzákladových zdí nosných rovné oboustranné za každou stranu odstranění</t>
  </si>
  <si>
    <t>-308567700</t>
  </si>
  <si>
    <t>https://podminky.urs.cz/item/CS_URS_2024_02/311351122</t>
  </si>
  <si>
    <t>71803062</t>
  </si>
  <si>
    <t>12,648*0,15</t>
  </si>
  <si>
    <t>313351911</t>
  </si>
  <si>
    <t>Bednění nadzákladových zdí obkladových Příplatek k cenám za pohledový beton</t>
  </si>
  <si>
    <t>-752855864</t>
  </si>
  <si>
    <t>https://podminky.urs.cz/item/CS_URS_2024_02/313351911</t>
  </si>
  <si>
    <t>4*((1,8+2,43-1-1)/2)*0,25</t>
  </si>
  <si>
    <t>(5,9-4)*(2,4-0,7)</t>
  </si>
  <si>
    <t>11,05*(3,4-0,9)</t>
  </si>
  <si>
    <t xml:space="preserve">"shora </t>
  </si>
  <si>
    <t>(0,25+0,5)*(5,9+11,05)</t>
  </si>
  <si>
    <t>"čela</t>
  </si>
  <si>
    <t>783813101</t>
  </si>
  <si>
    <t>Penetrační nátěr omítek hladkých betonových povrchů syntetický</t>
  </si>
  <si>
    <t>-1449093747</t>
  </si>
  <si>
    <t>https://podminky.urs.cz/item/CS_URS_2024_02/783813101</t>
  </si>
  <si>
    <t>612111001</t>
  </si>
  <si>
    <t>Ubroušení výstupků betonu po odbednění neomítaných vnitřních ploch ze spár bednicích desek do roviny povrchu stěn</t>
  </si>
  <si>
    <t>-670939811</t>
  </si>
  <si>
    <t>https://podminky.urs.cz/item/CS_URS_2024_02/612111001</t>
  </si>
  <si>
    <t>273322611</t>
  </si>
  <si>
    <t>Základy z betonu železového (bez výztuže) desky z betonu se zvýšenými nároky na prostředí tř. C 30/37</t>
  </si>
  <si>
    <t>-759142102</t>
  </si>
  <si>
    <t>https://podminky.urs.cz/item/CS_URS_2024_02/273322611</t>
  </si>
  <si>
    <t>2,25*(5,9+11,05)*0,3</t>
  </si>
  <si>
    <t>1*0,3*2,25</t>
  </si>
  <si>
    <t>-205763802</t>
  </si>
  <si>
    <t>0,3*(5,9+11,05+2,25)*2</t>
  </si>
  <si>
    <t>2,25*1</t>
  </si>
  <si>
    <t>-1647591650</t>
  </si>
  <si>
    <t>-749871060</t>
  </si>
  <si>
    <t>12,116*0,15</t>
  </si>
  <si>
    <t>-1851404901</t>
  </si>
  <si>
    <t>-295121414</t>
  </si>
  <si>
    <t>98788554</t>
  </si>
  <si>
    <t>3,95*1,6 'Přepočtené koeficientem množství</t>
  </si>
  <si>
    <t>798793810</t>
  </si>
  <si>
    <t>-13115101</t>
  </si>
  <si>
    <t>39,5*1,1845 'Přepočtené koeficientem množství</t>
  </si>
  <si>
    <t>-703172084</t>
  </si>
  <si>
    <t>-1172684952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</si>
  <si>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</si>
  <si>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</si>
  <si>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1726423649</t>
  </si>
  <si>
    <t>https://podminky.urs.cz/item/CS_URS_2024_02/998011001</t>
  </si>
  <si>
    <t>998711101</t>
  </si>
  <si>
    <t>Přesun hmot pro izolace proti vodě, vlhkosti a plynům stanovený z hmotnosti přesunovaného materiálu vodorovná dopravní vzdálenost do 50 m základní v objektech výšky do 6 m</t>
  </si>
  <si>
    <t>2129188315</t>
  </si>
  <si>
    <t>https://podminky.urs.cz/item/CS_URS_2024_02/998711101</t>
  </si>
  <si>
    <t>-1675131777</t>
  </si>
  <si>
    <t>-345477901</t>
  </si>
  <si>
    <t>1632065124</t>
  </si>
  <si>
    <t>101,062*0,6 'Přepočtené koeficientem množství</t>
  </si>
  <si>
    <t>-1622984741</t>
  </si>
  <si>
    <t>2041862977</t>
  </si>
  <si>
    <t>62855001</t>
  </si>
  <si>
    <t>pás asfaltový natavitelný modifikovaný SBS s vložkou z polyesterové rohože a spalitelnou PE fólií nebo jemnozrnným minerálním posypem na horním povrchu tl 4,0mm</t>
  </si>
  <si>
    <t>211267516</t>
  </si>
  <si>
    <t>hydro1+hydro3</t>
  </si>
  <si>
    <t>101,062*1,165 'Přepočtené koeficientem množství</t>
  </si>
  <si>
    <t>767163223</t>
  </si>
  <si>
    <t>Montáž zábradlí přímého v exteriéru na lodžii nebo francouzském okně kotveného do betonu</t>
  </si>
  <si>
    <t>212563150</t>
  </si>
  <si>
    <t>https://podminky.urs.cz/item/CS_URS_2024_02/767163223</t>
  </si>
  <si>
    <t>"Z02"22</t>
  </si>
  <si>
    <t>zábradlí s prutovou výplní, horní kotvení, kulatý sloupek dle specifikace PD</t>
  </si>
  <si>
    <t>1398700435</t>
  </si>
  <si>
    <t>998767101</t>
  </si>
  <si>
    <t>Přesun hmot pro zámečnické konstrukce stanovený z hmotnosti přesunovaného materiálu vodorovná dopravní vzdálenost do 50 m základní v objektech výšky do 6 m</t>
  </si>
  <si>
    <t>952164248</t>
  </si>
  <si>
    <t>https://podminky.urs.cz/item/CS_URS_2024_02/998767101</t>
  </si>
  <si>
    <t>žlab</t>
  </si>
  <si>
    <t>Délka liniového žlabu</t>
  </si>
  <si>
    <t>4 - Dopravní řešení</t>
  </si>
  <si>
    <t xml:space="preserve">    5 - Komunikace pozemní</t>
  </si>
  <si>
    <t xml:space="preserve">      51 - Komunikace</t>
  </si>
  <si>
    <t xml:space="preserve">      911 - Obruby</t>
  </si>
  <si>
    <t xml:space="preserve">      913 - Značení</t>
  </si>
  <si>
    <t xml:space="preserve">      56 - Žlaby</t>
  </si>
  <si>
    <t xml:space="preserve">    95 - Odstranění stáv. zpevněných ploch</t>
  </si>
  <si>
    <t xml:space="preserve">    997 - Přesun sutě</t>
  </si>
  <si>
    <t>M - Práce a dodávky M</t>
  </si>
  <si>
    <t xml:space="preserve">    46-M - Zemní práce při extr.mont.pracích</t>
  </si>
  <si>
    <t>VRN - Vedlejší rozpočtové náklady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</si>
  <si>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</si>
  <si>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</si>
  <si>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1595512664</t>
  </si>
  <si>
    <t>https://podminky.urs.cz/item/CS_URS_2024_02/181111111</t>
  </si>
  <si>
    <t>747151784</t>
  </si>
  <si>
    <t>181411132</t>
  </si>
  <si>
    <t>Založení trávníku na půdě předem připravené plochy do 1000 m2 výsevem včetně utažení parkového na svahu přes 1:5 do 1:2</t>
  </si>
  <si>
    <t>-1677048495</t>
  </si>
  <si>
    <t>https://podminky.urs.cz/item/CS_URS_2024_02/181411132</t>
  </si>
  <si>
    <t>00572474</t>
  </si>
  <si>
    <t>osivo směs travní krajinná-svahová</t>
  </si>
  <si>
    <t>-529206673</t>
  </si>
  <si>
    <t>75*0,005 'Přepočtené koeficientem množství</t>
  </si>
  <si>
    <t>-2061132236</t>
  </si>
  <si>
    <t>491+11,25+7,5</t>
  </si>
  <si>
    <t>-441259571</t>
  </si>
  <si>
    <t>6,4+140</t>
  </si>
  <si>
    <t>139001101</t>
  </si>
  <si>
    <t>Příplatek k cenám hloubených vykopávek za ztížení vykopávky v blízkosti podzemního vedení nebo výbušnin pro jakoukoliv třídu horniny</t>
  </si>
  <si>
    <t>1933243519</t>
  </si>
  <si>
    <t>https://podminky.urs.cz/item/CS_URS_2024_02/139001101</t>
  </si>
  <si>
    <t>171151103</t>
  </si>
  <si>
    <t>Uložení sypanin do násypů strojně s rozprostřením sypaniny ve vrstvách a s hrubým urovnáním zhutněných z hornin soudržných jakékoliv třídy těžitelnosti</t>
  </si>
  <si>
    <t>102913193</t>
  </si>
  <si>
    <t>https://podminky.urs.cz/item/CS_URS_2024_02/171151103</t>
  </si>
  <si>
    <t>-1158180445</t>
  </si>
  <si>
    <t>7,5+5,395+140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</si>
  <si>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</si>
  <si>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</si>
  <si>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-423297262</t>
  </si>
  <si>
    <t>https://podminky.urs.cz/item/CS_URS_2024_02/162251101</t>
  </si>
  <si>
    <t>70796216</t>
  </si>
  <si>
    <t>974446456</t>
  </si>
  <si>
    <t>"výkop"509,75+146,4</t>
  </si>
  <si>
    <t>"zásyp"-152,895</t>
  </si>
  <si>
    <t>-45137094</t>
  </si>
  <si>
    <t xml:space="preserve">Poznámka k položce:_x000d_
30 km celkem_x000d_
</t>
  </si>
  <si>
    <t>503,255*20 'Přepočtené koeficientem množství</t>
  </si>
  <si>
    <t>-1290949496</t>
  </si>
  <si>
    <t xml:space="preserve">Poznámka k položce:_x000d_
1600 kg/m3_x000d_
</t>
  </si>
  <si>
    <t>503,255*1,85 'Přepočtené koeficientem množství</t>
  </si>
  <si>
    <t>-500111986</t>
  </si>
  <si>
    <t>32*0,6*0,4</t>
  </si>
  <si>
    <t>58343959</t>
  </si>
  <si>
    <t>kamenivo drcené hrubé frakce 32/63</t>
  </si>
  <si>
    <t>2136324415</t>
  </si>
  <si>
    <t>7,68*1,8 'Přepočtené koeficientem množství</t>
  </si>
  <si>
    <t>-1616588107</t>
  </si>
  <si>
    <t>69311060</t>
  </si>
  <si>
    <t>geotextilie netkaná separační, ochranná, filtrační, drenážní PP 200g/m2</t>
  </si>
  <si>
    <t>1466969897</t>
  </si>
  <si>
    <t>67,5*1,15 'Přepočtené koeficientem množství</t>
  </si>
  <si>
    <t>212532111</t>
  </si>
  <si>
    <t>Lože pro trativody z kameniva hrubého drceného</t>
  </si>
  <si>
    <t>1132200825</t>
  </si>
  <si>
    <t>https://podminky.urs.cz/item/CS_URS_2024_02/212532111</t>
  </si>
  <si>
    <t>0,4*0,4*32</t>
  </si>
  <si>
    <t>212755218</t>
  </si>
  <si>
    <t>Trativody bez lože z drenážních trubek plastových flexibilních D 200 mm</t>
  </si>
  <si>
    <t>779732847</t>
  </si>
  <si>
    <t>https://podminky.urs.cz/item/CS_URS_2024_02/212755218</t>
  </si>
  <si>
    <t>155131311</t>
  </si>
  <si>
    <t>Zřízení protierozního zpevnění svahů geomříží nebo georohoží včetně plošného kotvení ocelovými skobami, ve sklonu do 1:2</t>
  </si>
  <si>
    <t>1335866003</t>
  </si>
  <si>
    <t>https://podminky.urs.cz/item/CS_URS_2024_02/155131311</t>
  </si>
  <si>
    <t>69321021</t>
  </si>
  <si>
    <t>geomříž jednoosá tuhá HDPE s tahovou pevností 50kN/m</t>
  </si>
  <si>
    <t>768688754</t>
  </si>
  <si>
    <t>30*1,1845 'Přepočtené koeficientem množství</t>
  </si>
  <si>
    <t>Komunikace pozemní</t>
  </si>
  <si>
    <t>181252305</t>
  </si>
  <si>
    <t>Úprava pláně na stavbách silnic a dálnic strojně na násypech se zhutněním</t>
  </si>
  <si>
    <t>-273859554</t>
  </si>
  <si>
    <t>https://podminky.urs.cz/item/CS_URS_2024_02/181252305</t>
  </si>
  <si>
    <t>Komunikace</t>
  </si>
  <si>
    <t>213141111.1</t>
  </si>
  <si>
    <t>357221229</t>
  </si>
  <si>
    <t>https://podminky.urs.cz/item/CS_URS_2024_02/213141111.1</t>
  </si>
  <si>
    <t>69311013</t>
  </si>
  <si>
    <t>geotextilie tkaná PES 200/50kN/m</t>
  </si>
  <si>
    <t>303606657</t>
  </si>
  <si>
    <t>439*1,15 'Přepočtené koeficientem množství</t>
  </si>
  <si>
    <t>69311155</t>
  </si>
  <si>
    <t>geotextilie tkaná PES 600/100kN/m</t>
  </si>
  <si>
    <t>1170644169</t>
  </si>
  <si>
    <t>722*1,1 'Přepočtené koeficientem množství</t>
  </si>
  <si>
    <t>561081111</t>
  </si>
  <si>
    <t>Zřízení podkladu ze zeminy upravené hydraulickými pojivy vápnem, cementem nebo směsnými pojivy (materiál ve specifikaci) s rozprostřením, promísením, vlhčením, zhutněním a ošetřením vodou plochy do 1 000 m2, tloušťka po zhutnění přes 450 do 500 mm</t>
  </si>
  <si>
    <t>-1619244264</t>
  </si>
  <si>
    <t>https://podminky.urs.cz/item/CS_URS_2024_02/561081111</t>
  </si>
  <si>
    <t>439*0,5</t>
  </si>
  <si>
    <t>58530170</t>
  </si>
  <si>
    <t>vápno nehašené CL 90-Q pro úpravu zemin standardní</t>
  </si>
  <si>
    <t>1516671485</t>
  </si>
  <si>
    <t xml:space="preserve">Poznámka k položce:_x000d_
6 % </t>
  </si>
  <si>
    <t>219,5*0,06 'Přepočtené koeficientem množství</t>
  </si>
  <si>
    <t>564851111</t>
  </si>
  <si>
    <t>Podklad ze štěrkodrti ŠD s rozprostřením a zhutněním plochy přes 100 m2, po zhutnění tl. 150 mm</t>
  </si>
  <si>
    <t>-1851029911</t>
  </si>
  <si>
    <t>https://podminky.urs.cz/item/CS_URS_2024_02/564851111</t>
  </si>
  <si>
    <t>Poznámka k položce:_x000d_
ŠDb</t>
  </si>
  <si>
    <t>151+255</t>
  </si>
  <si>
    <t>564861111</t>
  </si>
  <si>
    <t>Podklad ze štěrkodrti ŠD s rozprostřením a zhutněním plochy přes 100 m2, po zhutnění tl. 200 mm</t>
  </si>
  <si>
    <t>-228703184</t>
  </si>
  <si>
    <t>https://podminky.urs.cz/item/CS_URS_2024_02/564861111</t>
  </si>
  <si>
    <t>Poznámka k položce:_x000d_
ŠDa+ ŠDb</t>
  </si>
  <si>
    <t>1+1+450+86</t>
  </si>
  <si>
    <t>564871111</t>
  </si>
  <si>
    <t>Podklad ze štěrkodrti ŠD s rozprostřením a zhutněním plochy přes 100 m2, po zhutnění tl. 250 mm</t>
  </si>
  <si>
    <t>-231978332</t>
  </si>
  <si>
    <t>https://podminky.urs.cz/item/CS_URS_2024_02/564871111</t>
  </si>
  <si>
    <t>564871116</t>
  </si>
  <si>
    <t>Podklad ze štěrkodrti ŠD s rozprostřením a zhutněním plochy přes 100 m2, po zhutnění tl. 300 mm</t>
  </si>
  <si>
    <t>-2075884775</t>
  </si>
  <si>
    <t>https://podminky.urs.cz/item/CS_URS_2024_02/564871116</t>
  </si>
  <si>
    <t>1+878</t>
  </si>
  <si>
    <t>567122114</t>
  </si>
  <si>
    <t>Podklad ze směsi stmelené cementem SC bez dilatačních spár, s rozprostřením a zhutněním SC C 8/10 (KSC I), po zhutnění tl. 150 mm</t>
  </si>
  <si>
    <t>-1645569111</t>
  </si>
  <si>
    <t>https://podminky.urs.cz/item/CS_URS_2024_02/567122114</t>
  </si>
  <si>
    <t>567132115</t>
  </si>
  <si>
    <t>Podklad ze směsi stmelené cementem SC bez dilatačních spár, s rozprostřením a zhutněním SC C 8/10 (KSC I), po zhutnění tl. 200 mm</t>
  </si>
  <si>
    <t>1590620411</t>
  </si>
  <si>
    <t>https://podminky.urs.cz/item/CS_URS_2024_02/567132115</t>
  </si>
  <si>
    <t>573191111</t>
  </si>
  <si>
    <t>Postřik infiltrační kationaktivní emulzí v množství 1,00 kg/m2</t>
  </si>
  <si>
    <t>993280981</t>
  </si>
  <si>
    <t>https://podminky.urs.cz/item/CS_URS_2024_02/573191111</t>
  </si>
  <si>
    <t>573211109</t>
  </si>
  <si>
    <t>Postřik spojovací PS bez posypu kamenivem z asfaltu silničního, v množství 0,50 kg/m2</t>
  </si>
  <si>
    <t>-367903122</t>
  </si>
  <si>
    <t>https://podminky.urs.cz/item/CS_URS_2024_02/573211109</t>
  </si>
  <si>
    <t>577134111</t>
  </si>
  <si>
    <t>Asfaltový beton vrstva obrusná ACO 11 (ABS) s rozprostřením a se zhutněním z nemodifikovaného asfaltu v pruhu šířky do 3 m tř. I (ACO 11+), po zhutnění tl. 40 mm</t>
  </si>
  <si>
    <t>-802688643</t>
  </si>
  <si>
    <t>https://podminky.urs.cz/item/CS_URS_2024_02/577134111</t>
  </si>
  <si>
    <t>577155112</t>
  </si>
  <si>
    <t>Asfaltový beton vrstva ložní ACL 16 (ABH) s rozprostřením a zhutněním z nemodifikovaného asfaltu v pruhu šířky do 3 m, po zhutnění tl. 60 mm</t>
  </si>
  <si>
    <t>572645431</t>
  </si>
  <si>
    <t>https://podminky.urs.cz/item/CS_URS_2024_02/577155112</t>
  </si>
  <si>
    <t>577145112</t>
  </si>
  <si>
    <t>Asfaltový beton vrstva ložní ACL 16 (ABH) s rozprostřením a zhutněním z nemodifikovaného asfaltu v pruhu šířky do 3 m, po zhutnění tl. 50 mm</t>
  </si>
  <si>
    <t>1065496591</t>
  </si>
  <si>
    <t>https://podminky.urs.cz/item/CS_URS_2024_02/577145112</t>
  </si>
  <si>
    <t>596212212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</si>
  <si>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100 do 300 m2</t>
  </si>
  <si>
    <t>-1861801295</t>
  </si>
  <si>
    <t>https://podminky.urs.cz/item/CS_URS_2024_02/596212212</t>
  </si>
  <si>
    <t>59245020</t>
  </si>
  <si>
    <t>dlažba skladebná betonová 200x100mm tl 80mm přírodní</t>
  </si>
  <si>
    <t>2025508443</t>
  </si>
  <si>
    <t>252*1,02 'Přepočtené koeficientem množství</t>
  </si>
  <si>
    <t>59245005</t>
  </si>
  <si>
    <t>dlažba skladebná betonová 200x100mm tl 80mm barevná</t>
  </si>
  <si>
    <t>551583934</t>
  </si>
  <si>
    <t>7,7</t>
  </si>
  <si>
    <t>7,7*1,05 'Přepočtené koeficientem množství</t>
  </si>
  <si>
    <t>596412212</t>
  </si>
  <si>
    <t>Kladení dlažby z betonových vegetačních dlaždic pozemních komunikací s ložem z kameniva těženého nebo drceného tl. do 50 mm, s vyplněním spár a vegetačních otvorů, s hutněním vibrováním tl. 80 mm, pro plochy přes 100 do 300 m2</t>
  </si>
  <si>
    <t>729048612</t>
  </si>
  <si>
    <t>https://podminky.urs.cz/item/CS_URS_2024_02/596412212</t>
  </si>
  <si>
    <t>59245035</t>
  </si>
  <si>
    <t>dlažba plošná vegetační betonová 200x200mm tl 80mm přírodní</t>
  </si>
  <si>
    <t>-1350880896</t>
  </si>
  <si>
    <t>190*1,02 'Přepočtené koeficientem množství</t>
  </si>
  <si>
    <t>919122122</t>
  </si>
  <si>
    <t>Utěsnění dilatačních spár zálivkou za tepla v cementobetonovém nebo živičném krytu včetně adhezního nátěru s těsnicím profilem pod zálivkou, pro komůrky šířky 15 mm, hloubky 30 mm</t>
  </si>
  <si>
    <t>-1653923341</t>
  </si>
  <si>
    <t>https://podminky.urs.cz/item/CS_URS_2024_02/919122122</t>
  </si>
  <si>
    <t>K027</t>
  </si>
  <si>
    <t>D+M vozovkové výztužné vrstvy z geomřížoviny</t>
  </si>
  <si>
    <t>1840575855</t>
  </si>
  <si>
    <t>Poznámka k položce:_x000d_
2x vrstva, sečnová tuhost při 0,5 % deformaci 480 KN/m</t>
  </si>
  <si>
    <t>596211111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</si>
  <si>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</si>
  <si>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-1719244922</t>
  </si>
  <si>
    <t>https://podminky.urs.cz/item/CS_URS_2024_02/596211111</t>
  </si>
  <si>
    <t>59245018</t>
  </si>
  <si>
    <t>dlažba skladebná betonová 200x100mm tl 60mm přírodní</t>
  </si>
  <si>
    <t>-699798417</t>
  </si>
  <si>
    <t>240*1,02 'Přepočtené koeficientem množství</t>
  </si>
  <si>
    <t>59245006</t>
  </si>
  <si>
    <t>dlažba pro nevidomé betonová 200x100mm tl 60mm barevná</t>
  </si>
  <si>
    <t>441508873</t>
  </si>
  <si>
    <t>9+6,08</t>
  </si>
  <si>
    <t>15,08*1,02 'Přepočtené koeficientem množství</t>
  </si>
  <si>
    <t>899133112</t>
  </si>
  <si>
    <t>Výměna (výšková úprava) poklopu s použitím plastových vyrovnávacích prvků kanalizačního s rámem osazeného na betonové šachtě samonivelačního</t>
  </si>
  <si>
    <t>-1226191443</t>
  </si>
  <si>
    <t>https://podminky.urs.cz/item/CS_URS_2024_02/899133112</t>
  </si>
  <si>
    <t>911121111</t>
  </si>
  <si>
    <t>Montáž zábradlí ocelového přichyceného vruty do betonového podkladu</t>
  </si>
  <si>
    <t>-1483900363</t>
  </si>
  <si>
    <t>https://podminky.urs.cz/item/CS_URS_2024_02/911121111</t>
  </si>
  <si>
    <t>55342030</t>
  </si>
  <si>
    <t>zábradlí Pz, sloupky 40x40mm, výplň 6 vodorovných prutů, madlo kruhové pr. 42,4mm</t>
  </si>
  <si>
    <t>-165819806</t>
  </si>
  <si>
    <t>-121450663</t>
  </si>
  <si>
    <t>RMAT0001</t>
  </si>
  <si>
    <t xml:space="preserve">zábradlí silniční, vodorovná madla, pozink </t>
  </si>
  <si>
    <t>2072780083</t>
  </si>
  <si>
    <t>911</t>
  </si>
  <si>
    <t>Obruby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</si>
  <si>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</si>
  <si>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</si>
  <si>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923034935</t>
  </si>
  <si>
    <t>https://podminky.urs.cz/item/CS_URS_2024_02/916131213</t>
  </si>
  <si>
    <t>59217029</t>
  </si>
  <si>
    <t>obrubník silniční betonový nájezdový 1000x150x150mm</t>
  </si>
  <si>
    <t>40011152</t>
  </si>
  <si>
    <t>59217030</t>
  </si>
  <si>
    <t>obrubník silniční betonový přechodový 1000x150x150-250mm</t>
  </si>
  <si>
    <t>1270012516</t>
  </si>
  <si>
    <t>-1139695594</t>
  </si>
  <si>
    <t>59217031</t>
  </si>
  <si>
    <t>obrubník silniční betonový 1000x150x250mm</t>
  </si>
  <si>
    <t>-536451696</t>
  </si>
  <si>
    <t>80*1,02 'Přepočtené koeficientem množství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</si>
  <si>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</si>
  <si>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</si>
  <si>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-574218149</t>
  </si>
  <si>
    <t>https://podminky.urs.cz/item/CS_URS_2024_02/916231213</t>
  </si>
  <si>
    <t>59217019</t>
  </si>
  <si>
    <t>obrubník betonový chodníkový 1000x100x200mm</t>
  </si>
  <si>
    <t>1559135133</t>
  </si>
  <si>
    <t>211*1,02 'Přepočtené koeficientem množství</t>
  </si>
  <si>
    <t>916991121</t>
  </si>
  <si>
    <t>Lože pod obrubníky, krajníky nebo obruby z dlažebních kostek z betonu prostého</t>
  </si>
  <si>
    <t>-524294638</t>
  </si>
  <si>
    <t>https://podminky.urs.cz/item/CS_URS_2024_02/916991121</t>
  </si>
  <si>
    <t>0,2*0,3*(7+4+80+211)</t>
  </si>
  <si>
    <t>913</t>
  </si>
  <si>
    <t>Značení</t>
  </si>
  <si>
    <t>913111111</t>
  </si>
  <si>
    <t>Montáž a demontáž dočasných dopravních značek zařízení pro upevnění samostatných značek podstavce plastového</t>
  </si>
  <si>
    <t>790603369</t>
  </si>
  <si>
    <t>https://podminky.urs.cz/item/CS_URS_2024_02/913111111</t>
  </si>
  <si>
    <t>913111211</t>
  </si>
  <si>
    <t>Montáž a demontáž dočasných dopravních značek Příplatek za první a každý další den použití dočasných dopravních značek k ceně 11-1111</t>
  </si>
  <si>
    <t>-247791748</t>
  </si>
  <si>
    <t>https://podminky.urs.cz/item/CS_URS_2024_02/913111211</t>
  </si>
  <si>
    <t>2*180 'Přepočtené koeficientem množství</t>
  </si>
  <si>
    <t>913111112</t>
  </si>
  <si>
    <t>Montáž a demontáž dočasných dopravních značek zařízení pro upevnění samostatných značek sloupku délky do 2 m</t>
  </si>
  <si>
    <t>1581726565</t>
  </si>
  <si>
    <t>https://podminky.urs.cz/item/CS_URS_2024_02/913111112</t>
  </si>
  <si>
    <t>913111212</t>
  </si>
  <si>
    <t>Montáž a demontáž dočasných dopravních značek Příplatek za první a každý další den použití dočasných dopravních značek k ceně 11-1112</t>
  </si>
  <si>
    <t>-1688435673</t>
  </si>
  <si>
    <t>https://podminky.urs.cz/item/CS_URS_2024_02/913111212</t>
  </si>
  <si>
    <t>913111115</t>
  </si>
  <si>
    <t>Montáž a demontáž dočasných dopravních značek samostatných značek základních</t>
  </si>
  <si>
    <t>-949504506</t>
  </si>
  <si>
    <t>https://podminky.urs.cz/item/CS_URS_2024_02/913111115</t>
  </si>
  <si>
    <t>913111215</t>
  </si>
  <si>
    <t>Montáž a demontáž dočasných dopravních značek Příplatek za první a každý další den použití dočasných dopravních značek k ceně 11-1115</t>
  </si>
  <si>
    <t>673624316</t>
  </si>
  <si>
    <t>https://podminky.urs.cz/item/CS_URS_2024_02/913111215</t>
  </si>
  <si>
    <t>914111111</t>
  </si>
  <si>
    <t>Montáž svislé dopravní značky základní velikosti do 1 m2 objímkami na sloupky nebo konzoly</t>
  </si>
  <si>
    <t>177727605</t>
  </si>
  <si>
    <t>https://podminky.urs.cz/item/CS_URS_2024_02/914111111</t>
  </si>
  <si>
    <t>40445625</t>
  </si>
  <si>
    <t>informativní značky provozní IP8, IP9, IP11-IP13 500x700mm</t>
  </si>
  <si>
    <t>-1495448057</t>
  </si>
  <si>
    <t>40445608</t>
  </si>
  <si>
    <t>značky upravující přednost P1, P4 700mm</t>
  </si>
  <si>
    <t>-884500454</t>
  </si>
  <si>
    <t>914511111</t>
  </si>
  <si>
    <t>Montáž sloupku dopravních značek délky do 3,5 m do betonového základu</t>
  </si>
  <si>
    <t>1214602551</t>
  </si>
  <si>
    <t>https://podminky.urs.cz/item/CS_URS_2024_02/914511111</t>
  </si>
  <si>
    <t>40445225</t>
  </si>
  <si>
    <t>sloupek pro dopravní značku Zn D 60mm v 3,5m</t>
  </si>
  <si>
    <t>-1428039020</t>
  </si>
  <si>
    <t>915111111</t>
  </si>
  <si>
    <t>Vodorovné dopravní značení stříkané barvou dělící čára šířky 125 mm souvislá bílá základní</t>
  </si>
  <si>
    <t>-1513794118</t>
  </si>
  <si>
    <t>https://podminky.urs.cz/item/CS_URS_2024_02/915111111</t>
  </si>
  <si>
    <t>0,69/0,125</t>
  </si>
  <si>
    <t>915131111</t>
  </si>
  <si>
    <t>Vodorovné dopravní značení stříkané barvou přechody pro chodce, šipky, symboly bílé základní</t>
  </si>
  <si>
    <t>1213626818</t>
  </si>
  <si>
    <t>https://podminky.urs.cz/item/CS_URS_2024_02/915131111</t>
  </si>
  <si>
    <t>Žlaby</t>
  </si>
  <si>
    <t>916991121.1</t>
  </si>
  <si>
    <t>-487452851</t>
  </si>
  <si>
    <t>https://podminky.urs.cz/item/CS_URS_2024_02/916991121.1</t>
  </si>
  <si>
    <t>žlab*0,3*0,5</t>
  </si>
  <si>
    <t>935113112</t>
  </si>
  <si>
    <t>Osazení odvodňovacího žlabu s krycím roštem polymerbetonového šířky přes 200 mm</t>
  </si>
  <si>
    <t>-1824702088</t>
  </si>
  <si>
    <t>https://podminky.urs.cz/item/CS_URS_2024_02/935113112</t>
  </si>
  <si>
    <t>59227110</t>
  </si>
  <si>
    <t>žlab odvodňovací z polymerbetonu bez spádu dna pozinkovaná hrana š 300mm</t>
  </si>
  <si>
    <t>572028120</t>
  </si>
  <si>
    <t>56241040</t>
  </si>
  <si>
    <t>rošt můstkový C250 litina pro žlab š 300mm</t>
  </si>
  <si>
    <t>-1319217479</t>
  </si>
  <si>
    <t>59227028</t>
  </si>
  <si>
    <t>čelo plné na začátek a konec odvodňovacího žlabu polymerbeton pozink hrana š 300mm</t>
  </si>
  <si>
    <t>395500038</t>
  </si>
  <si>
    <t>Odstranění stáv. zpevněných ploch</t>
  </si>
  <si>
    <t>113154124</t>
  </si>
  <si>
    <t>Frézování živičného podkladu nebo krytu s naložením na dopravní prostředek plochy do 500 m2 bez překážek v trase pruhu šířky přes 0,5 m do 1 m, tloušťky vrstvy 100 mm</t>
  </si>
  <si>
    <t>1233940800</t>
  </si>
  <si>
    <t>https://podminky.urs.cz/item/CS_URS_2023_02/113154124</t>
  </si>
  <si>
    <t>113201112</t>
  </si>
  <si>
    <t>Vytrhání obrub s vybouráním lože, s přemístěním hmot na skládku na vzdálenost do 3 m nebo s naložením na dopravní prostředek silničních ležatých</t>
  </si>
  <si>
    <t>-1949138740</t>
  </si>
  <si>
    <t>https://podminky.urs.cz/item/CS_URS_2024_02/113201112</t>
  </si>
  <si>
    <t>113106571</t>
  </si>
  <si>
    <t>Rozebrání dlažeb vozovek a ploch s přemístěním hmot na skládku na vzdálenost do 3 m nebo s naložením na dopravní prostředek, s jakoukoliv výplní spár strojně plochy jednotlivě přes 200 m2 ze zámkové dlažby s ložem z kameniva</t>
  </si>
  <si>
    <t>1609137661</t>
  </si>
  <si>
    <t>https://podminky.urs.cz/item/CS_URS_2024_02/113106571</t>
  </si>
  <si>
    <t>130+442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</si>
  <si>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</si>
  <si>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</si>
  <si>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1623215413</t>
  </si>
  <si>
    <t>https://podminky.urs.cz/item/CS_URS_2024_02/113107222</t>
  </si>
  <si>
    <t xml:space="preserve">Poznámka k položce:_x000d_
upřesní se dle skut. stavu </t>
  </si>
  <si>
    <t>817*2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</si>
  <si>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</si>
  <si>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</si>
  <si>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-1236472625</t>
  </si>
  <si>
    <t>https://podminky.urs.cz/item/CS_URS_2024_02/113107342</t>
  </si>
  <si>
    <t>919735111</t>
  </si>
  <si>
    <t>Řezání stávajícího živičného krytu nebo podkladu hloubky do 50 mm</t>
  </si>
  <si>
    <t>1724691663</t>
  </si>
  <si>
    <t>https://podminky.urs.cz/item/CS_URS_2024_02/919735111</t>
  </si>
  <si>
    <t>75*2</t>
  </si>
  <si>
    <t>919735112</t>
  </si>
  <si>
    <t>Řezání stávajícího živičného krytu nebo podkladu hloubky přes 50 do 100 mm</t>
  </si>
  <si>
    <t>-650204722</t>
  </si>
  <si>
    <t>https://podminky.urs.cz/item/CS_URS_2024_02/919735112</t>
  </si>
  <si>
    <t>997</t>
  </si>
  <si>
    <t>Přesun sutě</t>
  </si>
  <si>
    <t>997013501</t>
  </si>
  <si>
    <t>Odvoz suti a vybouraných hmot na skládku nebo meziskládku se složením, na vzdálenost do 1 km</t>
  </si>
  <si>
    <t>1957171169</t>
  </si>
  <si>
    <t>https://podminky.urs.cz/item/CS_URS_2024_02/997013501</t>
  </si>
  <si>
    <t>997013509</t>
  </si>
  <si>
    <t>Odvoz suti a vybouraných hmot na skládku nebo meziskládku se složením, na vzdálenost Příplatek k ceně za každý další započatý 1 km přes 1 km</t>
  </si>
  <si>
    <t>-244561401</t>
  </si>
  <si>
    <t>https://podminky.urs.cz/item/CS_URS_2024_02/997013509</t>
  </si>
  <si>
    <t xml:space="preserve">Poznámka k položce:_x000d_
celkem 30 km </t>
  </si>
  <si>
    <t>754,38*29 'Přepočtené koeficientem množství</t>
  </si>
  <si>
    <t>997013861</t>
  </si>
  <si>
    <t>Poplatek za uložení stavebního odpadu na recyklační skládce (skládkovné) z prostého betonu zatříděného do Katalogu odpadů pod kódem 17 01 01</t>
  </si>
  <si>
    <t>-862830158</t>
  </si>
  <si>
    <t>https://podminky.urs.cz/item/CS_URS_2024_02/997013861</t>
  </si>
  <si>
    <t>997013873.1</t>
  </si>
  <si>
    <t>1576229735</t>
  </si>
  <si>
    <t>https://podminky.urs.cz/item/CS_URS_2024_02/997013873.1</t>
  </si>
  <si>
    <t>Poznámka k položce:_x000d_
cena se upřesní dle místa uložení suti</t>
  </si>
  <si>
    <t>754,38-20,25-117</t>
  </si>
  <si>
    <t>997013875</t>
  </si>
  <si>
    <t>Poplatek za uložení stavebního odpadu na recyklační skládce (skládkovné) asfaltového bez obsahu dehtu zatříděného do Katalogu odpadů pod kódem 17 03 02</t>
  </si>
  <si>
    <t>-1826692169</t>
  </si>
  <si>
    <t>https://podminky.urs.cz/item/CS_URS_2024_02/997013875</t>
  </si>
  <si>
    <t>9,9+10,35</t>
  </si>
  <si>
    <t>998225111</t>
  </si>
  <si>
    <t>Přesun hmot pro komunikace s krytem z kameniva, monolitickým betonovým nebo živičným dopravní vzdálenost do 200 m jakékoliv délky objektu</t>
  </si>
  <si>
    <t>-235861985</t>
  </si>
  <si>
    <t>https://podminky.urs.cz/item/CS_URS_2024_02/998225111</t>
  </si>
  <si>
    <t>Práce a dodávky M</t>
  </si>
  <si>
    <t>46-M</t>
  </si>
  <si>
    <t>Zemní práce při extr.mont.pracích</t>
  </si>
  <si>
    <t>460791216</t>
  </si>
  <si>
    <t>Montáž trubek ochranných uložených volně do rýhy plastových ohebných, vnitřního průměru přes 133 do 172 mm</t>
  </si>
  <si>
    <t>-139505002</t>
  </si>
  <si>
    <t>https://podminky.urs.cz/item/CS_URS_2024_02/460791216</t>
  </si>
  <si>
    <t>34571358</t>
  </si>
  <si>
    <t>trubka elektroinstalační ohebná dvouplášťová korugovaná HDPE+LDPE (chránička) D 136/160mm</t>
  </si>
  <si>
    <t>734548643</t>
  </si>
  <si>
    <t>200*1,05 'Přepočtené koeficientem množství</t>
  </si>
  <si>
    <t>702423</t>
  </si>
  <si>
    <t>KABELOVÝ PROSTUP DO OBJEKTU PŘES ZÁKLAD BETONOVÝ SVĚTLÉ ŠÍŘKY PŘES 200 MM</t>
  </si>
  <si>
    <t>KUS</t>
  </si>
  <si>
    <t>Poznámka k položce:_x000d_
&lt;=&gt; Výpočet: 1</t>
  </si>
  <si>
    <t>899623141</t>
  </si>
  <si>
    <t>Obetonování potrubí nebo zdiva stok betonem prostým v otevřeném výkopu, betonem tř. C 12/15</t>
  </si>
  <si>
    <t>-1904713114</t>
  </si>
  <si>
    <t>https://podminky.urs.cz/item/CS_URS_2024_02/899623141</t>
  </si>
  <si>
    <t>87733</t>
  </si>
  <si>
    <t>CHRÁNIČKY PŮLENÉ Z TRUB PLAST DN DO 150MM</t>
  </si>
  <si>
    <t>Poznámka k položce:_x000d_
HDPE 110 mm &lt;=&gt; Výpočet: 200</t>
  </si>
  <si>
    <t>89712</t>
  </si>
  <si>
    <t>VPUSŤ KANALIZAČNÍ ULIČNÍ KOMPLETNÍ Z BETONOVÝCH DÍLCŮ</t>
  </si>
  <si>
    <t>Vedlejší rozpočtové náklady</t>
  </si>
  <si>
    <t>034303000</t>
  </si>
  <si>
    <t>Dopravní značení na staveništi - návrh a projednání dočasného dopravního značení</t>
  </si>
  <si>
    <t>1983163841</t>
  </si>
  <si>
    <t>https://podminky.urs.cz/item/CS_URS_2023_02/034303000</t>
  </si>
  <si>
    <t>043103000</t>
  </si>
  <si>
    <t>Zkoušky bez rozlišení - zkoušení materiálů zkušebnou zhotovitele, zkouška modulu přetvárnosti zemní pláně , obsah dehtu</t>
  </si>
  <si>
    <t>1024</t>
  </si>
  <si>
    <t>-623290614</t>
  </si>
  <si>
    <t>https://podminky.urs.cz/item/CS_URS_2023_02/043103000</t>
  </si>
  <si>
    <t>02943</t>
  </si>
  <si>
    <t>OSTATNÍ POŽADAVKY - VYPRACOVÁNÍ RDS</t>
  </si>
  <si>
    <t>Poznámka k položce:_x000d_
zahrnuje do upřesňující průzkumy, výrobní výkresy BOZP stavby &lt;=&gt; Výpočet: 1</t>
  </si>
  <si>
    <t>51 - SO05</t>
  </si>
  <si>
    <t xml:space="preserve">    8 - Trubní vedení</t>
  </si>
  <si>
    <t xml:space="preserve">    02 - Likvidace dešťových vod</t>
  </si>
  <si>
    <t>356000513</t>
  </si>
  <si>
    <t>"odměřeno z výkresové dokumentace" (30*0,8*0,9)+(13,5*0,8*1,3)+(16*0,8*1,3)</t>
  </si>
  <si>
    <t>-457580057</t>
  </si>
  <si>
    <t>"odměřeno z výkresové dokumentace" ((30*0,9)+(13,5*1,3)+(16*1,3))*2</t>
  </si>
  <si>
    <t>-2093412206</t>
  </si>
  <si>
    <t xml:space="preserve">"odměřeno z výkresové dokumentace"  ((30*0,9)+(13,5*1,3)+(16*1,3))*2</t>
  </si>
  <si>
    <t>-1271663471</t>
  </si>
  <si>
    <t>"součet položek 7+8+10" (23,72+23,8+4,76)</t>
  </si>
  <si>
    <t>-33539318</t>
  </si>
  <si>
    <t>"součet položek 7+8+10 vynásobený měrnou hmotností" (23,72+23,8+4,76)*1,8</t>
  </si>
  <si>
    <t>1218608810</t>
  </si>
  <si>
    <t>-522642513</t>
  </si>
  <si>
    <t xml:space="preserve">"štěrkopískem - odměřeno z výkresové dokumentace"  (30*0,8*0,3)+(13,5*0,8*0,7)+(16*0,8*0,7)</t>
  </si>
  <si>
    <t>967044602</t>
  </si>
  <si>
    <t xml:space="preserve">"odměřeno z výkresové dokumentace"  (30*0,8*0,5)+(13,5*0,8*0,5)+(16*0,8*0,5)</t>
  </si>
  <si>
    <t>2025324977</t>
  </si>
  <si>
    <t xml:space="preserve">"položka 7+8+10*měrná hmotnost" (23,72+23,8+4,76)*1,8 </t>
  </si>
  <si>
    <t>-880746749</t>
  </si>
  <si>
    <t>"odměřeno z výkresové dokumentace" (30*0,8*0,1)+(13,5*0,8*0,1)+(16*0,8*0,1)</t>
  </si>
  <si>
    <t>Trubní vedení</t>
  </si>
  <si>
    <t>871161141</t>
  </si>
  <si>
    <t>Montáž potrubí z PE100 SDR 11 otevřený výkop svařovaných na tupo D 32 x 3,0 mm, vč. tvarovek</t>
  </si>
  <si>
    <t>-1035634587</t>
  </si>
  <si>
    <t>https://podminky.urs.cz/item/CS_URS_2024_02/871161141</t>
  </si>
  <si>
    <t>286135950</t>
  </si>
  <si>
    <t>potrubí dvouvrstvé PE100 s 10% signalizační vrstvou, SDR 11, vč. tvarovek</t>
  </si>
  <si>
    <t>-1507122289</t>
  </si>
  <si>
    <t>871315221</t>
  </si>
  <si>
    <t>Kanalizační potrubí z tvrdého PVC jednovrstvé tuhost třídy SN8 DN 160</t>
  </si>
  <si>
    <t>219256182</t>
  </si>
  <si>
    <t>877261122</t>
  </si>
  <si>
    <t>Montáž elektro navrtávacích T-kusů s 360° odbočkou na vodovodním potrubí z PE trub d 110/32</t>
  </si>
  <si>
    <t>-117852878</t>
  </si>
  <si>
    <t>891163111</t>
  </si>
  <si>
    <t>Montáž vodovodního ventilu hlavního pro přípojky DN 25</t>
  </si>
  <si>
    <t>720031693</t>
  </si>
  <si>
    <t>pc.V01</t>
  </si>
  <si>
    <t>šoupě přípojkové 32 - 1" oboustran.vnitřní závit</t>
  </si>
  <si>
    <t>1343770348</t>
  </si>
  <si>
    <t>pc.V02</t>
  </si>
  <si>
    <t>zemní souprava teleskopická pro domovní armatury 3/4" - 2"</t>
  </si>
  <si>
    <t>1827008444</t>
  </si>
  <si>
    <t>pc.V03</t>
  </si>
  <si>
    <t>poklop pro armatury pro přípojky těžký</t>
  </si>
  <si>
    <t>-1519278045</t>
  </si>
  <si>
    <t>pc.V04</t>
  </si>
  <si>
    <t>univerzální podkladová deska pod šoupátkový poklop</t>
  </si>
  <si>
    <t>1859358764</t>
  </si>
  <si>
    <t>pc.V05</t>
  </si>
  <si>
    <t>vyhledávací vodič CYKY 4mm2</t>
  </si>
  <si>
    <t>-685586316</t>
  </si>
  <si>
    <t>pc.V06</t>
  </si>
  <si>
    <t>ochranná folie pro podzemní vedení vodovodu a kanalizace</t>
  </si>
  <si>
    <t>1256213437</t>
  </si>
  <si>
    <t>pc.V07</t>
  </si>
  <si>
    <t>napojení na stávající vodovodní potrubí - ostatní nespecifikované práce</t>
  </si>
  <si>
    <t>-2091165488</t>
  </si>
  <si>
    <t>286140080</t>
  </si>
  <si>
    <t>navrtávací T-kus s 360° odbočkou, d 100-32</t>
  </si>
  <si>
    <t>-1939835462</t>
  </si>
  <si>
    <t>892233121</t>
  </si>
  <si>
    <t>Proplach a desinfekce vodovodního potrubí DN od 40 do 70</t>
  </si>
  <si>
    <t>1578879632</t>
  </si>
  <si>
    <t>892241111</t>
  </si>
  <si>
    <t>Tlaková zkouška vodovodního potrubí do 80</t>
  </si>
  <si>
    <t>-875314898</t>
  </si>
  <si>
    <t>https://podminky.urs.cz/item/CS_URS_2024_02/892241111</t>
  </si>
  <si>
    <t>893811152</t>
  </si>
  <si>
    <t>Osazení vodoměrné šachty kruhové z PP samonosné pro běžné zatížení průměru do 1,0 m hloubky do 1,5 m</t>
  </si>
  <si>
    <t>-419426339</t>
  </si>
  <si>
    <t>https://podminky.urs.cz/item/CS_URS_2024_02/893811152</t>
  </si>
  <si>
    <t>562305830</t>
  </si>
  <si>
    <t>šachta vodoměrná samonosná kruhová typ VS K S 1,0/1,5 m včetně vodoměrné sestavy DN25 - Qp = 2,5m3/h</t>
  </si>
  <si>
    <t>1010488800</t>
  </si>
  <si>
    <t>894812311</t>
  </si>
  <si>
    <t>Revizní a čistící šachta z PP typ DN 600/160 šachtové dno průtočné</t>
  </si>
  <si>
    <t>-1417202787</t>
  </si>
  <si>
    <t>https://podminky.urs.cz/item/CS_URS_2024_02/894812311</t>
  </si>
  <si>
    <t>894812332</t>
  </si>
  <si>
    <t>Revizní a čistící šachta z PP DN 600 šachtová roura korugovaná světlé hloubky 2000 mm</t>
  </si>
  <si>
    <t>-560094372</t>
  </si>
  <si>
    <t>https://podminky.urs.cz/item/CS_URS_2024_02/894812332</t>
  </si>
  <si>
    <t>894812339</t>
  </si>
  <si>
    <t>Příplatek k rourám revizní a čistící šachty z PP DN 600 za uříznutí šachtové roury</t>
  </si>
  <si>
    <t>194933232</t>
  </si>
  <si>
    <t>https://podminky.urs.cz/item/CS_URS_2024_02/894812339</t>
  </si>
  <si>
    <t>894812377</t>
  </si>
  <si>
    <t>Revizní a čistící šachta z PP DN 600 poklop litinový pro třídu zatížení D400 s teleskopickým adaptérem</t>
  </si>
  <si>
    <t>874689291</t>
  </si>
  <si>
    <t>https://podminky.urs.cz/item/CS_URS_2024_02/894812377</t>
  </si>
  <si>
    <t>895941111</t>
  </si>
  <si>
    <t>Zřízení vpusti kanalizační uliční z betonových dílců typ UV-50 normální</t>
  </si>
  <si>
    <t>CS ÚRS 2020 01</t>
  </si>
  <si>
    <t>-888325232</t>
  </si>
  <si>
    <t>pc.K01</t>
  </si>
  <si>
    <t>Propojení na stávající kanalizaci - kanalizační potrubí - zřízení otvoru, utěsnění otvoru po montáži potrubí</t>
  </si>
  <si>
    <t>450615835</t>
  </si>
  <si>
    <t>02</t>
  </si>
  <si>
    <t>Likvidace dešťových vod</t>
  </si>
  <si>
    <t>02X101</t>
  </si>
  <si>
    <t>Kompletní sestavná jendotka likvidace dešťových vod s akumulační nádobou 6 500l, akumulační nádrž samonosná z HDPE s pochozím poklopem, včetně kompletní filtrační šachty s filtračním košem na vstupu a hloubkou dna 2,0m</t>
  </si>
  <si>
    <t>2003438316</t>
  </si>
  <si>
    <t>02X102</t>
  </si>
  <si>
    <t>Podbetonováka z prostého betonu pod akumulační nádrž dešťových vod včetně hutněného štěrkového lože</t>
  </si>
  <si>
    <t>-428527351</t>
  </si>
  <si>
    <t>02X103</t>
  </si>
  <si>
    <t>Podpovrchová štěrková drenáž s geotextílií o objemu 5m3 s drenážními trubkami ve štěrkovém obsypu, uloženo horní hranou 1,0m pod terénem</t>
  </si>
  <si>
    <t>-439328494</t>
  </si>
  <si>
    <t>52 - SO06</t>
  </si>
  <si>
    <t>-540500031</t>
  </si>
  <si>
    <t>-1144141506</t>
  </si>
  <si>
    <t>-1533382830</t>
  </si>
  <si>
    <t>1288157994</t>
  </si>
  <si>
    <t>-1444295261</t>
  </si>
  <si>
    <t>459964942</t>
  </si>
  <si>
    <t>-932733223</t>
  </si>
  <si>
    <t>-553067628</t>
  </si>
  <si>
    <t>-1428853534</t>
  </si>
  <si>
    <t>-223817285</t>
  </si>
  <si>
    <t>286.R01</t>
  </si>
  <si>
    <t>napojení na stávající vodovodní potrubí - ostatní práce</t>
  </si>
  <si>
    <t>564492217</t>
  </si>
  <si>
    <t>871211141</t>
  </si>
  <si>
    <t>Montáž vodovodního potrubí z polyetylenu PE100 RC v otevřeném výkopu svařovaných na tupo SDR 11/PN16 d 63 x 5,8 mm</t>
  </si>
  <si>
    <t>406134310</t>
  </si>
  <si>
    <t>https://podminky.urs.cz/item/CS_URS_2024_02/871211141</t>
  </si>
  <si>
    <t>20 "umístěno v protlaku</t>
  </si>
  <si>
    <t>28613503</t>
  </si>
  <si>
    <t>potrubí vodovodní dvouvrstvé PE100 RC SDR11 63x5,8mm</t>
  </si>
  <si>
    <t>-1498903310</t>
  </si>
  <si>
    <t>20*1,015 'Přepočtené koeficientem množství</t>
  </si>
  <si>
    <t>891249111</t>
  </si>
  <si>
    <t>Montáž vodovodních armatur na potrubí navrtávacích pasů s ventilem Jt 1 MPa, na potrubí z trub litinových, ocelových nebo plastických hmot DN 80</t>
  </si>
  <si>
    <t>362730307</t>
  </si>
  <si>
    <t>https://podminky.urs.cz/item/CS_URS_2024_02/891249111</t>
  </si>
  <si>
    <t>286.R02</t>
  </si>
  <si>
    <t>uzávěrový navrtávací pas PE D90 / 2" se závitovým výstupem pro litinové potrubí</t>
  </si>
  <si>
    <t>-1724641095</t>
  </si>
  <si>
    <t>Proplach a dezinfekce vodovodního potrubí DN od 40 do 70</t>
  </si>
  <si>
    <t>350992579</t>
  </si>
  <si>
    <t>https://podminky.urs.cz/item/CS_URS_2024_02/892233121</t>
  </si>
  <si>
    <t>Tlakové zkoušky vodou na potrubí DN do 80</t>
  </si>
  <si>
    <t>-1440713079</t>
  </si>
  <si>
    <t>286.R03</t>
  </si>
  <si>
    <t>napojení domovního vodovodu</t>
  </si>
  <si>
    <t>2128878238</t>
  </si>
  <si>
    <t>286.R04</t>
  </si>
  <si>
    <t>-1150321528</t>
  </si>
  <si>
    <t>286.R05</t>
  </si>
  <si>
    <t>ochranná folie šířky 400mm</t>
  </si>
  <si>
    <t>-1443460831</t>
  </si>
  <si>
    <t>286.R06</t>
  </si>
  <si>
    <t>zřízení startovací a koncové jámy</t>
  </si>
  <si>
    <t>-1083370623</t>
  </si>
  <si>
    <t>53 - SO07</t>
  </si>
  <si>
    <t>RUDÍKOV, P.Č. 2250/4, 2261, ST. 63, 2208/9</t>
  </si>
  <si>
    <t>877113793</t>
  </si>
  <si>
    <t>-1602257181</t>
  </si>
  <si>
    <t>1075866857</t>
  </si>
  <si>
    <t>1359628269</t>
  </si>
  <si>
    <t>925680136</t>
  </si>
  <si>
    <t>-658315604</t>
  </si>
  <si>
    <t>-1653053164</t>
  </si>
  <si>
    <t>-1399104875</t>
  </si>
  <si>
    <t>-695283064</t>
  </si>
  <si>
    <t>1125625695</t>
  </si>
  <si>
    <t>723170114</t>
  </si>
  <si>
    <t>Potrubí z plastových trub Pe100 spojovaných elektrotvarovkami PN 0,4 MPa (SDR 11) D 32 x 3,0 mm</t>
  </si>
  <si>
    <t>1624533467</t>
  </si>
  <si>
    <t>723170116</t>
  </si>
  <si>
    <t>Potrubí z plastových trub Pe100 spojovaných elektrotvarovkami PN 0,4 MPa (SDR 11) D 50 x 4,6 mm</t>
  </si>
  <si>
    <t>579830257</t>
  </si>
  <si>
    <t>723XP101</t>
  </si>
  <si>
    <t>-1229450343</t>
  </si>
  <si>
    <t>723XP102</t>
  </si>
  <si>
    <t>Tlaková, pevnostní a provozní zkouška plynovodu</t>
  </si>
  <si>
    <t>92846149</t>
  </si>
  <si>
    <t>723XP103</t>
  </si>
  <si>
    <t>Stavební přípomoci a ostatní pomocné práce</t>
  </si>
  <si>
    <t>-670651817</t>
  </si>
  <si>
    <t>723XP105</t>
  </si>
  <si>
    <t>Vodič signalizační CYY 2,5</t>
  </si>
  <si>
    <t>-67630310</t>
  </si>
  <si>
    <t>723XP106</t>
  </si>
  <si>
    <t>Fólie výstražná oranžová šířky 400mm</t>
  </si>
  <si>
    <t>-1112341135</t>
  </si>
  <si>
    <t>54 - SO08/9</t>
  </si>
  <si>
    <t>-1432449063</t>
  </si>
  <si>
    <t>-1744614058</t>
  </si>
  <si>
    <t>1020298820</t>
  </si>
  <si>
    <t>-1030859159</t>
  </si>
  <si>
    <t>1744269151</t>
  </si>
  <si>
    <t>1811755296</t>
  </si>
  <si>
    <t>1295520333</t>
  </si>
  <si>
    <t>2002815878</t>
  </si>
  <si>
    <t>-1423785386</t>
  </si>
  <si>
    <t>-415216567</t>
  </si>
  <si>
    <t>837375121.R02</t>
  </si>
  <si>
    <t>Oprava stávající revizní šachty - demontáž stávajícího litinového poklopu s betonovým prstencem</t>
  </si>
  <si>
    <t>21005082</t>
  </si>
  <si>
    <t>871355221.R01</t>
  </si>
  <si>
    <t>Kanalizační potrubí z tvrdého PVC v otevřeném výkopu ve sklonu do 20 %, hladkého plnostěnného jednovrstvého, tuhost třídy SN 8 DN 200</t>
  </si>
  <si>
    <t>-459548586</t>
  </si>
  <si>
    <t>"součet délek jednotlivých úseků potrubí + přirážka 30% tvarovky a 20% řezání" 41,7+(41,7*0,3)+(41,7*0,2)</t>
  </si>
  <si>
    <t>894812505</t>
  </si>
  <si>
    <t>Revizní a čistící šachta z polypropylenu PP pro hladké trouby DN 1000 šachtové dno (DN šachty / DN trubního vedení) DN 1000/200 průtočné 30°, 60°, 90°</t>
  </si>
  <si>
    <t>13729757</t>
  </si>
  <si>
    <t>https://podminky.urs.cz/item/CS_URS_2024_02/894812505</t>
  </si>
  <si>
    <t>1+1+1+1 "dodávka a montáž</t>
  </si>
  <si>
    <t>894812521</t>
  </si>
  <si>
    <t>Revizní a čistící šachta z polypropylenu PP pro hladké trouby DN 1000 roura šachtová korugovaná, světlé hloubky 1 200 mm</t>
  </si>
  <si>
    <t>2052927379</t>
  </si>
  <si>
    <t>https://podminky.urs.cz/item/CS_URS_2024_02/894812521</t>
  </si>
  <si>
    <t>3+1+1+1+1+1 "dodávka a montáž</t>
  </si>
  <si>
    <t>894812521.R06</t>
  </si>
  <si>
    <t>Revizní a čistící šachta DN 1000 šachtový konus DN1000 / DN600 - dodávka a montáž</t>
  </si>
  <si>
    <t>-1546935485</t>
  </si>
  <si>
    <t>894812521.R07</t>
  </si>
  <si>
    <t>Přečerpávací šachta s vystrojením, 2x čerpadlo, havarijní plovák, zpětná klapa s koulí - dodávka a montáž</t>
  </si>
  <si>
    <t>1378098782</t>
  </si>
  <si>
    <t>894812552</t>
  </si>
  <si>
    <t>Revizní a čistící šachta z polypropylenu PP pro hladké trouby DN 1000 poklop (mříž) litinový s přechodovým konusem pro třídu zatížení D400 na betonovém prstenci</t>
  </si>
  <si>
    <t>CS ÚRS 2024 01</t>
  </si>
  <si>
    <t>-181384381</t>
  </si>
  <si>
    <t>https://podminky.urs.cz/item/CS_URS_2024_01/894812552</t>
  </si>
  <si>
    <t>894812552.R03</t>
  </si>
  <si>
    <t>Oprava stávající revizní šachty - Revizní a čistící šachta DN 1000 poklop litinový pro třídu zatížení D 400 na betonovém prstenci - dodávka a montáž</t>
  </si>
  <si>
    <t>-1186128857</t>
  </si>
  <si>
    <t>894812552.R04</t>
  </si>
  <si>
    <t>Vývrt otvoru pro potrubí DN200 do stávající revizní šachty</t>
  </si>
  <si>
    <t>1266679823</t>
  </si>
  <si>
    <t>894812552.R05</t>
  </si>
  <si>
    <t>Utěsnění otvoru po zasunutí trubky DN200</t>
  </si>
  <si>
    <t>-989443965</t>
  </si>
  <si>
    <t>56 - SO11</t>
  </si>
  <si>
    <t>-1707532152</t>
  </si>
  <si>
    <t>1923145819</t>
  </si>
  <si>
    <t>-1918847682</t>
  </si>
  <si>
    <t>702681484</t>
  </si>
  <si>
    <t>1184648723</t>
  </si>
  <si>
    <t>311401662</t>
  </si>
  <si>
    <t>-195799681</t>
  </si>
  <si>
    <t>2126164074</t>
  </si>
  <si>
    <t>-1254084615</t>
  </si>
  <si>
    <t>-790362679</t>
  </si>
  <si>
    <t>-1956433465</t>
  </si>
  <si>
    <t>336186190</t>
  </si>
  <si>
    <t>122773750</t>
  </si>
  <si>
    <t>-1457664323</t>
  </si>
  <si>
    <t>1750332135</t>
  </si>
  <si>
    <t>1958243395</t>
  </si>
  <si>
    <t>-709449600</t>
  </si>
  <si>
    <t>1910260783</t>
  </si>
  <si>
    <t>345229387</t>
  </si>
  <si>
    <t>-1941706580</t>
  </si>
  <si>
    <t>1422669815</t>
  </si>
  <si>
    <t>58 - SO13</t>
  </si>
  <si>
    <t>Přípojka k plynoměru spojované na závit bez ochozu G 1</t>
  </si>
  <si>
    <t>330092742</t>
  </si>
  <si>
    <t>Rozpěrka přípojek plynoměru G 1</t>
  </si>
  <si>
    <t>-434810149</t>
  </si>
  <si>
    <t>1507392613</t>
  </si>
  <si>
    <t>780686847</t>
  </si>
  <si>
    <t>723231163</t>
  </si>
  <si>
    <t>Armatury se dvěma závity kohouty kulové PN 42 do 185°C plnoprůtokové vnitřní závit těžká řada G 3/4</t>
  </si>
  <si>
    <t>-1043297418</t>
  </si>
  <si>
    <t>690002641</t>
  </si>
  <si>
    <t>-668298017</t>
  </si>
  <si>
    <t>1652244407</t>
  </si>
  <si>
    <t>723XP104</t>
  </si>
  <si>
    <t>Nerezová, děrovaná, uzavíratelná dvířka - čístý rozměr 600mm*600mm</t>
  </si>
  <si>
    <t>623007056</t>
  </si>
  <si>
    <t>980604775</t>
  </si>
  <si>
    <t>1322578838</t>
  </si>
  <si>
    <t>723XP107</t>
  </si>
  <si>
    <t>Navrtávací odbočková armatura DAA d63 / d32 PE 100 SDR 11 s prodlouženým hrdlem a přiloženou objímkou</t>
  </si>
  <si>
    <t>1619034926</t>
  </si>
  <si>
    <t>723XP108</t>
  </si>
  <si>
    <t>Tvarovka přechodová závitová PE 100 32*3,0 / DN20</t>
  </si>
  <si>
    <t>2083588403</t>
  </si>
  <si>
    <t>723XP109</t>
  </si>
  <si>
    <t>Montážní rám, konzoly a objímky pro uchycení zařízení v nice HUP a M + R plynu</t>
  </si>
  <si>
    <t>-391578332</t>
  </si>
  <si>
    <t>59 - SO14</t>
  </si>
  <si>
    <t>4 - Elektromontáže</t>
  </si>
  <si>
    <t>5 - Zemní práce</t>
  </si>
  <si>
    <t>6 - Ostatní náklady</t>
  </si>
  <si>
    <t>900540001</t>
  </si>
  <si>
    <t>svítidlo A1</t>
  </si>
  <si>
    <t>-1087764183</t>
  </si>
  <si>
    <t>900540002</t>
  </si>
  <si>
    <t>svítidlo B1</t>
  </si>
  <si>
    <t>-1059628095</t>
  </si>
  <si>
    <t>900540003</t>
  </si>
  <si>
    <t>svítidlo C1</t>
  </si>
  <si>
    <t>-354582841</t>
  </si>
  <si>
    <t>900540004</t>
  </si>
  <si>
    <t>svítidlo D1</t>
  </si>
  <si>
    <t>1596547645</t>
  </si>
  <si>
    <t>900540005</t>
  </si>
  <si>
    <t>svítidlo E1</t>
  </si>
  <si>
    <t>1440831579</t>
  </si>
  <si>
    <t>900560005</t>
  </si>
  <si>
    <t>stožár osvětlovací bezpaticový 5m/60mm žárZn</t>
  </si>
  <si>
    <t>-1315603379</t>
  </si>
  <si>
    <t>900574111</t>
  </si>
  <si>
    <t>výložník osvětlovací 1-ramenný pr.60mm žárZn</t>
  </si>
  <si>
    <t>-1148481491</t>
  </si>
  <si>
    <t>900574121</t>
  </si>
  <si>
    <t>výložník osvětlovací 2-ramenný pr.60mm žárZn</t>
  </si>
  <si>
    <t>-566702547</t>
  </si>
  <si>
    <t>000101106.1</t>
  </si>
  <si>
    <t>216400795</t>
  </si>
  <si>
    <t>000295001.1</t>
  </si>
  <si>
    <t>33709310</t>
  </si>
  <si>
    <t>000295075.2</t>
  </si>
  <si>
    <t>svorka pásek/drát zemnící 4šrouby FeZn</t>
  </si>
  <si>
    <t>1382605043</t>
  </si>
  <si>
    <t>000579201</t>
  </si>
  <si>
    <t>stožárová výzbroj SV 6.6.4 průchozí/TNC 1xRSP4</t>
  </si>
  <si>
    <t>185493376</t>
  </si>
  <si>
    <t>000430014</t>
  </si>
  <si>
    <t>pojistková vložka T/6,3A keramická 5x20mm</t>
  </si>
  <si>
    <t>11531037</t>
  </si>
  <si>
    <t>000321502</t>
  </si>
  <si>
    <t>roura korugovaná KOPOFLEX pr.63/52mm</t>
  </si>
  <si>
    <t>-1921288634</t>
  </si>
  <si>
    <t>000046114</t>
  </si>
  <si>
    <t>písek kopaný 0-2mm</t>
  </si>
  <si>
    <t>836961264</t>
  </si>
  <si>
    <t>000046171</t>
  </si>
  <si>
    <t>cihla betonová 29/14/6,5</t>
  </si>
  <si>
    <t>1306073576</t>
  </si>
  <si>
    <t>000046383</t>
  </si>
  <si>
    <t>výstražná fólie šířka 0,34m</t>
  </si>
  <si>
    <t>-1335156840</t>
  </si>
  <si>
    <t>000046134</t>
  </si>
  <si>
    <t>beton B13,5</t>
  </si>
  <si>
    <t>-2083740022</t>
  </si>
  <si>
    <t>000046452</t>
  </si>
  <si>
    <t>stožárové pouzdro plast SP250/1000</t>
  </si>
  <si>
    <t>88124890</t>
  </si>
  <si>
    <t>210202201</t>
  </si>
  <si>
    <t>svítidlo venkovní</t>
  </si>
  <si>
    <t>-788281882</t>
  </si>
  <si>
    <t>994622752</t>
  </si>
  <si>
    <t>-1055440103</t>
  </si>
  <si>
    <t>-707219850</t>
  </si>
  <si>
    <t>-672618473</t>
  </si>
  <si>
    <t>210204002</t>
  </si>
  <si>
    <t>stožár osvětlovací ocelový</t>
  </si>
  <si>
    <t>-78388224</t>
  </si>
  <si>
    <t>210204103</t>
  </si>
  <si>
    <t>výložník na stožár 1-ramenný do 35kg</t>
  </si>
  <si>
    <t>48205807</t>
  </si>
  <si>
    <t>210204105</t>
  </si>
  <si>
    <t>výložník na stožár 2-ramenný do 70kg</t>
  </si>
  <si>
    <t>-773137510</t>
  </si>
  <si>
    <t>932216455</t>
  </si>
  <si>
    <t>755193242</t>
  </si>
  <si>
    <t>210204201</t>
  </si>
  <si>
    <t>elektrovýzbroj stožárů pro 1 okruh</t>
  </si>
  <si>
    <t>-286796314</t>
  </si>
  <si>
    <t>210204201.1</t>
  </si>
  <si>
    <t>trubka plast volně uložená do pr.75mm</t>
  </si>
  <si>
    <t>978330571</t>
  </si>
  <si>
    <t>460200283</t>
  </si>
  <si>
    <t>výkop kabel.rýhy šířka 50/hloubka 100cm tz.3/ko1.0</t>
  </si>
  <si>
    <t>799945159</t>
  </si>
  <si>
    <t>460420371</t>
  </si>
  <si>
    <t>kabelové lože pískové 2x10-15cm krycí cihly podél</t>
  </si>
  <si>
    <t>1046016306</t>
  </si>
  <si>
    <t>460490012</t>
  </si>
  <si>
    <t>výstražná fólie šířka nad 30cm</t>
  </si>
  <si>
    <t>-979367057</t>
  </si>
  <si>
    <t>460560283</t>
  </si>
  <si>
    <t>zához kabelové rýhy šířka 50/hloubka 100cm tz.3</t>
  </si>
  <si>
    <t>492734231</t>
  </si>
  <si>
    <t>460600001</t>
  </si>
  <si>
    <t>odvoz zeminy do 10km vč.poplatku za skládku</t>
  </si>
  <si>
    <t>667617780</t>
  </si>
  <si>
    <t>460620013</t>
  </si>
  <si>
    <t>provizorní úprava terénu třída zeminy 3</t>
  </si>
  <si>
    <t>-284499503</t>
  </si>
  <si>
    <t>460100002</t>
  </si>
  <si>
    <t>pouzdrový základ VO mimo trasu kabelu pr.0,25/1,5m</t>
  </si>
  <si>
    <t>1231230926</t>
  </si>
  <si>
    <t>460050703</t>
  </si>
  <si>
    <t>výkop jámy do 2m3 pro stožár VO ruční tz.3/ko1.0</t>
  </si>
  <si>
    <t>-901707170</t>
  </si>
  <si>
    <t>460600001.1</t>
  </si>
  <si>
    <t>2021552124</t>
  </si>
  <si>
    <t>219000231</t>
  </si>
  <si>
    <t>montážní plošina MP10 do 10m výšky</t>
  </si>
  <si>
    <t>1726056886</t>
  </si>
  <si>
    <t>219000235</t>
  </si>
  <si>
    <t>přesun montážní plošiny MP10</t>
  </si>
  <si>
    <t>km</t>
  </si>
  <si>
    <t>1475700566</t>
  </si>
  <si>
    <t>K050</t>
  </si>
  <si>
    <t>-2026858045</t>
  </si>
  <si>
    <t>K051</t>
  </si>
  <si>
    <t>-1506943467</t>
  </si>
  <si>
    <t>K044</t>
  </si>
  <si>
    <t>-1510214058</t>
  </si>
  <si>
    <t>K052</t>
  </si>
  <si>
    <t>1424500196</t>
  </si>
  <si>
    <t>K053</t>
  </si>
  <si>
    <t>-506499065</t>
  </si>
  <si>
    <t>K054</t>
  </si>
  <si>
    <t>PPV pro zemní práce</t>
  </si>
  <si>
    <t>-1211236409</t>
  </si>
  <si>
    <t>-110870946</t>
  </si>
  <si>
    <t>-911416295</t>
  </si>
  <si>
    <t>416765049</t>
  </si>
  <si>
    <t>-209780691</t>
  </si>
  <si>
    <t>-1980918353</t>
  </si>
  <si>
    <t>K049</t>
  </si>
  <si>
    <t>Zařízení staveniště</t>
  </si>
  <si>
    <t>2053563017</t>
  </si>
  <si>
    <t>beton</t>
  </si>
  <si>
    <t>Plocha kartačovaného betonu</t>
  </si>
  <si>
    <t>212,902</t>
  </si>
  <si>
    <t>obrubník3</t>
  </si>
  <si>
    <t xml:space="preserve">Délka obrubníku </t>
  </si>
  <si>
    <t>pochozí</t>
  </si>
  <si>
    <t xml:space="preserve">Pochozí plocha skladba </t>
  </si>
  <si>
    <t>25,26</t>
  </si>
  <si>
    <t>pojízdná</t>
  </si>
  <si>
    <t>Pojízdná plocha skladba</t>
  </si>
  <si>
    <t>tráva</t>
  </si>
  <si>
    <t>Plocha k zatravnění</t>
  </si>
  <si>
    <t>136,64</t>
  </si>
  <si>
    <t>6 - Zpevněné plochy a venkovní úpravy</t>
  </si>
  <si>
    <t xml:space="preserve">    18 - Výsadba</t>
  </si>
  <si>
    <t xml:space="preserve">    19 - Zatravnění</t>
  </si>
  <si>
    <t xml:space="preserve">    50 - Kartáčovaný beton</t>
  </si>
  <si>
    <t xml:space="preserve">    51 - Pojezdová plocha</t>
  </si>
  <si>
    <t xml:space="preserve">    52 - Pochozí plochy</t>
  </si>
  <si>
    <t xml:space="preserve">    53 - Sedací schody</t>
  </si>
  <si>
    <t xml:space="preserve">    54 - Ostatní </t>
  </si>
  <si>
    <t>113106187</t>
  </si>
  <si>
    <t>Rozebrání dlažeb vozovek a ploch s přemístěním hmot na skládku na vzdálenost do 3 m nebo s naložením na dopravní prostředek, s jakoukoliv výplní spár strojně plochy jednotlivě do 50 m2 ze zámkové dlažby s ložem z kameniva</t>
  </si>
  <si>
    <t>-1766809414</t>
  </si>
  <si>
    <t>https://podminky.urs.cz/item/CS_URS_2024_02/113106187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</si>
  <si>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</si>
  <si>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</si>
  <si>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-109976986</t>
  </si>
  <si>
    <t>https://podminky.urs.cz/item/CS_URS_2024_02/113107322</t>
  </si>
  <si>
    <t>-24009667</t>
  </si>
  <si>
    <t>734893319</t>
  </si>
  <si>
    <t>beton*0,2</t>
  </si>
  <si>
    <t>-160011893</t>
  </si>
  <si>
    <t>-214346115</t>
  </si>
  <si>
    <t>131251103</t>
  </si>
  <si>
    <t>Hloubení nezapažených jam a zářezů strojně s urovnáním dna do předepsaného profilu a spádu v hornině třídy těžitelnosti I skupiny 3 přes 50 do 100 m3</t>
  </si>
  <si>
    <t>2090403877</t>
  </si>
  <si>
    <t>https://podminky.urs.cz/item/CS_URS_2024_02/131251103</t>
  </si>
  <si>
    <t>-347282020</t>
  </si>
  <si>
    <t>-305532452</t>
  </si>
  <si>
    <t>42*5 'Přepočtené koeficientem množství</t>
  </si>
  <si>
    <t>-886815478</t>
  </si>
  <si>
    <t>42*1,8 'Přepočtené koeficientem množství</t>
  </si>
  <si>
    <t>Výsadba</t>
  </si>
  <si>
    <t>183101114</t>
  </si>
  <si>
    <t>Hloubení jamek pro vysazování rostlin v zemině skupiny 1 až 4 bez výměny půdy v rovině nebo na svahu do 1:5, objemu přes 0,05 do 0,125 m3</t>
  </si>
  <si>
    <t>-2012450822</t>
  </si>
  <si>
    <t>https://podminky.urs.cz/item/CS_URS_2024_02/183101114</t>
  </si>
  <si>
    <t>184102311</t>
  </si>
  <si>
    <t>Výsadba keře bez balu do předem vyhloubené jamky se zalitím v rovině nebo na svahu do 1:5 výšky do 2 m v terénu</t>
  </si>
  <si>
    <t>2112967999</t>
  </si>
  <si>
    <t>https://podminky.urs.cz/item/CS_URS_2024_02/184102311</t>
  </si>
  <si>
    <t>02660302</t>
  </si>
  <si>
    <t>jalovec obecný /Juniperus comm. Hibernica/ 125-150cm</t>
  </si>
  <si>
    <t>1825680528</t>
  </si>
  <si>
    <t>184215111</t>
  </si>
  <si>
    <t>Ukotvení dřeviny kůly v rovině nebo na svahu do 1:5 jedním kůlem, délky do 1 m</t>
  </si>
  <si>
    <t>1347404132</t>
  </si>
  <si>
    <t>https://podminky.urs.cz/item/CS_URS_2024_02/184215111</t>
  </si>
  <si>
    <t>60591251</t>
  </si>
  <si>
    <t>kůl vyvazovací dřevěný impregnovaný D 8cm dl 1,5m</t>
  </si>
  <si>
    <t>726946883</t>
  </si>
  <si>
    <t>183101115</t>
  </si>
  <si>
    <t>Hloubení jamek pro vysazování rostlin v zemině skupiny 1 až 4 bez výměny půdy v rovině nebo na svahu do 1:5, objemu přes 0,125 do 0,40 m3</t>
  </si>
  <si>
    <t>-827210180</t>
  </si>
  <si>
    <t>https://podminky.urs.cz/item/CS_URS_2024_02/183101115</t>
  </si>
  <si>
    <t>184201112</t>
  </si>
  <si>
    <t>Výsadba stromů bez balu do předem vyhloubené jamky se zalitím v rovině nebo na svahu do 1:5, při výšce kmene přes 1,8 do 2,5 m</t>
  </si>
  <si>
    <t>929650963</t>
  </si>
  <si>
    <t>https://podminky.urs.cz/item/CS_URS_2024_02/184201112</t>
  </si>
  <si>
    <t>02650300R</t>
  </si>
  <si>
    <t xml:space="preserve">javor mléč /Acer platanoides/ 2 m </t>
  </si>
  <si>
    <t>-1326251101</t>
  </si>
  <si>
    <t>184215133</t>
  </si>
  <si>
    <t>Ukotvení dřeviny kůly v rovině nebo na svahu do 1:5 třemi kůly, délky přes 2 do 3 m</t>
  </si>
  <si>
    <t>1163954588</t>
  </si>
  <si>
    <t>https://podminky.urs.cz/item/CS_URS_2024_02/184215133</t>
  </si>
  <si>
    <t>60591257</t>
  </si>
  <si>
    <t>kůl vyvazovací dřevěný impregnovaný D 8cm dl 3m</t>
  </si>
  <si>
    <t>-1298176531</t>
  </si>
  <si>
    <t>1*3 'Přepočtené koeficientem množství</t>
  </si>
  <si>
    <t>Zatravnění</t>
  </si>
  <si>
    <t>181111131</t>
  </si>
  <si>
    <t>Plošná úprava terénu v zemině skupiny 1 až 4 s urovnáním povrchu bez doplnění ornice souvislé plochy do 500 m2 při nerovnostech terénu přes 150 do 200 mm v rovině nebo na svahu do 1:5</t>
  </si>
  <si>
    <t>-388071996</t>
  </si>
  <si>
    <t>https://podminky.urs.cz/item/CS_URS_2024_02/181111131</t>
  </si>
  <si>
    <t>181411131</t>
  </si>
  <si>
    <t>Založení trávníku na půdě předem připravené plochy do 1000 m2 výsevem včetně utažení parkového v rovině nebo na svahu do 1:5</t>
  </si>
  <si>
    <t>1721296594</t>
  </si>
  <si>
    <t>https://podminky.urs.cz/item/CS_URS_2024_02/181411131</t>
  </si>
  <si>
    <t>00572410</t>
  </si>
  <si>
    <t>osivo směs travní parková</t>
  </si>
  <si>
    <t>1771975772</t>
  </si>
  <si>
    <t>136,64*0,02 'Přepočtené koeficientem množství</t>
  </si>
  <si>
    <t>183552413</t>
  </si>
  <si>
    <t>Úprava zemědělské půdy - hnojení tekutými hnojivy na ploše jednotlivě bez zapravení hnojiva do půdy do 5 ha, o sklonu do 5°</t>
  </si>
  <si>
    <t>ha</t>
  </si>
  <si>
    <t>-1448739091</t>
  </si>
  <si>
    <t>https://podminky.urs.cz/item/CS_URS_2024_02/183552413</t>
  </si>
  <si>
    <t>tráva/1000</t>
  </si>
  <si>
    <t>25191155</t>
  </si>
  <si>
    <t>hnojivo průmyslové</t>
  </si>
  <si>
    <t>1237334875</t>
  </si>
  <si>
    <t>0,137*250 'Přepočtené koeficientem množství</t>
  </si>
  <si>
    <t>185804311</t>
  </si>
  <si>
    <t>Zalití rostlin vodou plochy záhonů jednotlivě do 20 m2</t>
  </si>
  <si>
    <t>339111003</t>
  </si>
  <si>
    <t>https://podminky.urs.cz/item/CS_URS_2024_02/185804311</t>
  </si>
  <si>
    <t xml:space="preserve">"keře + tráva 2x </t>
  </si>
  <si>
    <t>tráva*0,01*2+1</t>
  </si>
  <si>
    <t>Kartáčovaný beton</t>
  </si>
  <si>
    <t>181252305.1</t>
  </si>
  <si>
    <t>1779528498</t>
  </si>
  <si>
    <t>https://podminky.urs.cz/item/CS_URS_2024_02/181252305.1</t>
  </si>
  <si>
    <t>564750101</t>
  </si>
  <si>
    <t>Podklad nebo kryt z kameniva hrubého drceného vel. 16-32 mm s rozprostřením a zhutněním plochy jednotlivě do 100 m2, po zhutnění tl. 150 mm</t>
  </si>
  <si>
    <t>-2026265974</t>
  </si>
  <si>
    <t>https://podminky.urs.cz/item/CS_URS_2024_02/564750101</t>
  </si>
  <si>
    <t>631311135</t>
  </si>
  <si>
    <t>Mazanina z betonu prostého bez zvýšených nároků na prostředí tl. přes 120 do 240 mm tř. C 20/25</t>
  </si>
  <si>
    <t>1592098551</t>
  </si>
  <si>
    <t>https://podminky.urs.cz/item/CS_URS_2024_02/631311135</t>
  </si>
  <si>
    <t>beton*0,12</t>
  </si>
  <si>
    <t>631319013</t>
  </si>
  <si>
    <t>Příplatek k cenám mazanin za úpravu povrchu mazaniny přehlazením, mazanina tl. přes 120 do 240 mm</t>
  </si>
  <si>
    <t>1267650235</t>
  </si>
  <si>
    <t>https://podminky.urs.cz/item/CS_URS_2024_02/631319013</t>
  </si>
  <si>
    <t>631319175</t>
  </si>
  <si>
    <t>Příplatek k cenám mazanin za stržení povrchu spodní vrstvy mazaniny latí před vložením výztuže nebo pletiva pro tl. obou vrstev mazaniny přes 120 do 240 mm</t>
  </si>
  <si>
    <t>205330540</t>
  </si>
  <si>
    <t>https://podminky.urs.cz/item/CS_URS_2024_02/631319175</t>
  </si>
  <si>
    <t>1881275798</t>
  </si>
  <si>
    <t>0,5*(50)</t>
  </si>
  <si>
    <t>1983268477</t>
  </si>
  <si>
    <t>1442625748</t>
  </si>
  <si>
    <t>beton*(3,03/1000)*1,15</t>
  </si>
  <si>
    <t>633831111</t>
  </si>
  <si>
    <t>Povrchová úprava betonových podlah zdrsnění kartáčováním ručně</t>
  </si>
  <si>
    <t>547136089</t>
  </si>
  <si>
    <t>https://podminky.urs.cz/item/CS_URS_2024_02/633831111</t>
  </si>
  <si>
    <t>783901451</t>
  </si>
  <si>
    <t>Příprava podkladu betonových podlah před provedením nátěru zametením</t>
  </si>
  <si>
    <t>-46320656</t>
  </si>
  <si>
    <t>https://podminky.urs.cz/item/CS_URS_2024_02/783901451</t>
  </si>
  <si>
    <t>783943171</t>
  </si>
  <si>
    <t>Penetrační nátěr betonových podlah hrubých polyuretanový</t>
  </si>
  <si>
    <t>1401831057</t>
  </si>
  <si>
    <t>https://podminky.urs.cz/item/CS_URS_2024_02/783943171</t>
  </si>
  <si>
    <t>935932111</t>
  </si>
  <si>
    <t>Osazení odvodňovacího plastového žlabu s krycím roštem šířky do 200 mm</t>
  </si>
  <si>
    <t>940853989</t>
  </si>
  <si>
    <t>https://podminky.urs.cz/item/CS_URS_2024_02/935932111</t>
  </si>
  <si>
    <t>14+6</t>
  </si>
  <si>
    <t>56241001</t>
  </si>
  <si>
    <t>žlab odvodňovací PE/PP zátěž A15-D400 světlá š 100mm</t>
  </si>
  <si>
    <t>-784478845</t>
  </si>
  <si>
    <t>56241010</t>
  </si>
  <si>
    <t>rošt mřížkový B125 Pz pro žlab š 100mm</t>
  </si>
  <si>
    <t>825999957</t>
  </si>
  <si>
    <t>56241406</t>
  </si>
  <si>
    <t>čelo plné na začátek a konec odvodňovacího žlabu PE/PP š 100 mm</t>
  </si>
  <si>
    <t>-943271558</t>
  </si>
  <si>
    <t>Pojezdová plocha</t>
  </si>
  <si>
    <t>155049997</t>
  </si>
  <si>
    <t>1319609367</t>
  </si>
  <si>
    <t>564772111</t>
  </si>
  <si>
    <t>Podklad nebo kryt z vibrovaného štěrku VŠ s rozprostřením, vlhčením a zhutněním, po zhutnění tl. 250 mm</t>
  </si>
  <si>
    <t>-430037071</t>
  </si>
  <si>
    <t>https://podminky.urs.cz/item/CS_URS_2024_02/564772111</t>
  </si>
  <si>
    <t>596211212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</si>
  <si>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100 do 300 m2</t>
  </si>
  <si>
    <t>-428566069</t>
  </si>
  <si>
    <t>https://podminky.urs.cz/item/CS_URS_2024_02/596211212</t>
  </si>
  <si>
    <t>59245292</t>
  </si>
  <si>
    <t>dlažba zámková betonová tvaru vlny 225x112mm tl 80mm přírodní</t>
  </si>
  <si>
    <t>-716051718</t>
  </si>
  <si>
    <t>205*1,1 'Přepočtené koeficientem množství</t>
  </si>
  <si>
    <t>-1507474032</t>
  </si>
  <si>
    <t>59217018</t>
  </si>
  <si>
    <t>obrubník betonový chodníkový 1000x80x200mm</t>
  </si>
  <si>
    <t>-1627794897</t>
  </si>
  <si>
    <t>65*1,1 'Přepočtené koeficientem množství</t>
  </si>
  <si>
    <t>234094962</t>
  </si>
  <si>
    <t>(obrubník3)*0,15*0,2</t>
  </si>
  <si>
    <t>Pochozí plochy</t>
  </si>
  <si>
    <t>1929739416</t>
  </si>
  <si>
    <t>702240470</t>
  </si>
  <si>
    <t>"SO01"21*1,5*0,3</t>
  </si>
  <si>
    <t>"SO02"1,3*5*0,3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</si>
  <si>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</si>
  <si>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</si>
  <si>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1287736065</t>
  </si>
  <si>
    <t>https://podminky.urs.cz/item/CS_URS_2024_02/596211110</t>
  </si>
  <si>
    <t>59245295</t>
  </si>
  <si>
    <t>dlažba zámková betonová tvaru vlny 225x112mm tl 60mm přírodní</t>
  </si>
  <si>
    <t>458094042</t>
  </si>
  <si>
    <t>25,2*1,02 'Přepočtené koeficientem množství</t>
  </si>
  <si>
    <t>434313113</t>
  </si>
  <si>
    <t>Schody z vibrolisovaných prefabrikátů na cementovou maltu, s vyspárováním se zřízením podkladních stupňů z betonu tř. C 16/20</t>
  </si>
  <si>
    <t>1990276998</t>
  </si>
  <si>
    <t>https://podminky.urs.cz/item/CS_URS_2024_02/434313113</t>
  </si>
  <si>
    <t>"SO01"21*1,5</t>
  </si>
  <si>
    <t>"SO02"1,3*5</t>
  </si>
  <si>
    <t>Sedací schody</t>
  </si>
  <si>
    <t>635111242</t>
  </si>
  <si>
    <t>Násyp ze štěrkopísku, písku nebo kameniva pod podlahy se zhutněním z kameniva hrubého 16-32</t>
  </si>
  <si>
    <t>1552468104</t>
  </si>
  <si>
    <t>https://podminky.urs.cz/item/CS_URS_2024_02/635111242</t>
  </si>
  <si>
    <t>"podklad pod schody"67*0,25</t>
  </si>
  <si>
    <t>434351141</t>
  </si>
  <si>
    <t>Bednění stupňů betonovaných na podstupňové desce nebo na terénu půdorysně přímočarých zřízení</t>
  </si>
  <si>
    <t>1261182766</t>
  </si>
  <si>
    <t>https://podminky.urs.cz/item/CS_URS_2024_02/434351141</t>
  </si>
  <si>
    <t>0,9*(12,3+12,8+13,13+12,087+10,65+7,825+7,2+7,5)-10</t>
  </si>
  <si>
    <t>434351142</t>
  </si>
  <si>
    <t>Bednění stupňů betonovaných na podstupňové desce nebo na terénu půdorysně přímočarých odstranění</t>
  </si>
  <si>
    <t>-1873955255</t>
  </si>
  <si>
    <t>https://podminky.urs.cz/item/CS_URS_2024_02/434351142</t>
  </si>
  <si>
    <t>411359111</t>
  </si>
  <si>
    <t>Bednění stropních konstrukcí - bez podpěrné konstrukce Příplatek k cenám za pohledový beton</t>
  </si>
  <si>
    <t>-1511314787</t>
  </si>
  <si>
    <t>https://podminky.urs.cz/item/CS_URS_2024_02/411359111</t>
  </si>
  <si>
    <t>430321616</t>
  </si>
  <si>
    <t>Schodišťové konstrukce a rampy z betonu železového (bez výztuže) stupně, schodnice, ramena, podesty s nosníky tř. C 30/37</t>
  </si>
  <si>
    <t>860212488</t>
  </si>
  <si>
    <t>https://podminky.urs.cz/item/CS_URS_2024_02/430321616</t>
  </si>
  <si>
    <t>"plocha 67 m2, výška stupně 900 + zatažení pod předchozí 100 mm</t>
  </si>
  <si>
    <t>67*1</t>
  </si>
  <si>
    <t>430361821</t>
  </si>
  <si>
    <t>Výztuž schodišťových konstrukcí a ramp stupňů, schodnic, ramen, podest s nosníky z betonářské oceli 10 505 (R) nebo BSt 500</t>
  </si>
  <si>
    <t>297378542</t>
  </si>
  <si>
    <t>https://podminky.urs.cz/item/CS_URS_2024_02/430361821</t>
  </si>
  <si>
    <t>67*0,03 'Přepočtené koeficientem množství</t>
  </si>
  <si>
    <t>783826605</t>
  </si>
  <si>
    <t>Hydrofobizační nátěr omítek silikonový, transparentní, povrchů hladkých betonových povrchů nebo povrchů z desek na bázi dřeva (dřevovláknitých apod.)</t>
  </si>
  <si>
    <t>-327390271</t>
  </si>
  <si>
    <t>https://podminky.urs.cz/item/CS_URS_2024_02/783826605</t>
  </si>
  <si>
    <t>67*2+10</t>
  </si>
  <si>
    <t>K001</t>
  </si>
  <si>
    <t>Výroba a montáž atypických zámeč. kcí do 50 kg, vč. pomocného materiálu, krácení a vrtání materiálu, svařování, bez dodání hlavního materiálu nebo výrobku</t>
  </si>
  <si>
    <t>538605350</t>
  </si>
  <si>
    <t>13010222</t>
  </si>
  <si>
    <t>tyč ocelová plochá jakost S235JR (11 375) 50x8mm</t>
  </si>
  <si>
    <t>-63224603</t>
  </si>
  <si>
    <t>(3,15/1000)*(0,635*36)</t>
  </si>
  <si>
    <t>pozink</t>
  </si>
  <si>
    <t>D+M pozinkování ocel. kce č. dopravy, kvalita dle předpisu PD</t>
  </si>
  <si>
    <t>1621654812</t>
  </si>
  <si>
    <t>K010</t>
  </si>
  <si>
    <t>Montáž latí laviček vč. kotevních nerez prostředků, vč. přípravy dřev. prvků - sražení hrany, řezání</t>
  </si>
  <si>
    <t>482170294</t>
  </si>
  <si>
    <t>1,8*42</t>
  </si>
  <si>
    <t>2*12</t>
  </si>
  <si>
    <t>60556102</t>
  </si>
  <si>
    <t>řezivo dubové sušené tl 60mm</t>
  </si>
  <si>
    <t>-1288422189</t>
  </si>
  <si>
    <t>1,8*42*(0,04*0,03)</t>
  </si>
  <si>
    <t>2*12*(0,06*0,06)</t>
  </si>
  <si>
    <t>0,177*1,1 'Přepočtené koeficientem množství</t>
  </si>
  <si>
    <t>762081150</t>
  </si>
  <si>
    <t>Hoblování hraněného řeziva přímo na staveništi ve staveništní dílně</t>
  </si>
  <si>
    <t>-321461368</t>
  </si>
  <si>
    <t>https://podminky.urs.cz/item/CS_URS_2024_02/762081150</t>
  </si>
  <si>
    <t>783101203</t>
  </si>
  <si>
    <t>Příprava podkladu truhlářských konstrukcí před provedením nátěru broušení smirkovým papírem nebo plátnem jemné</t>
  </si>
  <si>
    <t>-458973200</t>
  </si>
  <si>
    <t>https://podminky.urs.cz/item/CS_URS_2024_02/783101203</t>
  </si>
  <si>
    <t>1,8*42*(0,04+0,03)*2</t>
  </si>
  <si>
    <t>2*12*(0,06+0,06)*2</t>
  </si>
  <si>
    <t xml:space="preserve">"čela  a detaily"2</t>
  </si>
  <si>
    <t>783123121</t>
  </si>
  <si>
    <t>Napouštěcí nátěr truhlářských konstrukcí dvojnásobný fungicidní akrylátový</t>
  </si>
  <si>
    <t>-2139847821</t>
  </si>
  <si>
    <t>https://podminky.urs.cz/item/CS_URS_2024_02/783123121</t>
  </si>
  <si>
    <t>783168101</t>
  </si>
  <si>
    <t>Lazurovací nátěr truhlářských konstrukcí jednonásobný olejový</t>
  </si>
  <si>
    <t>-698314717</t>
  </si>
  <si>
    <t>https://podminky.urs.cz/item/CS_URS_2024_02/783168101</t>
  </si>
  <si>
    <t>18,344*2 'Přepočtené koeficientem množství</t>
  </si>
  <si>
    <t>783128201</t>
  </si>
  <si>
    <t>Lakovací nátěr truhlářských konstrukcí jednonásobný akrylátový</t>
  </si>
  <si>
    <t>2114533624</t>
  </si>
  <si>
    <t>https://podminky.urs.cz/item/CS_URS_2024_02/783128201</t>
  </si>
  <si>
    <t>Poznámka k položce:_x000d_
trojnásobný</t>
  </si>
  <si>
    <t>18,344*3 'Přepočtené koeficientem množství</t>
  </si>
  <si>
    <t>953961111</t>
  </si>
  <si>
    <t>Kotva chemická s vyvrtáním otvoru do betonu, železobetonu nebo tvrdého kamene tmel, velikost M 8, hloubka 80 mm</t>
  </si>
  <si>
    <t>-1647840318</t>
  </si>
  <si>
    <t>https://podminky.urs.cz/item/CS_URS_2024_02/953961111</t>
  </si>
  <si>
    <t>"pásovina"12*12</t>
  </si>
  <si>
    <t xml:space="preserve">Ostatní </t>
  </si>
  <si>
    <t>K055</t>
  </si>
  <si>
    <t>D+M hliníkový vlajkový stožár vč. základu</t>
  </si>
  <si>
    <t>-8746532</t>
  </si>
  <si>
    <t>K056</t>
  </si>
  <si>
    <t>D+M lavička dle specifikace PD - litinové podnoží, dřevěný sedál</t>
  </si>
  <si>
    <t>415163641</t>
  </si>
  <si>
    <t>-1062127359</t>
  </si>
  <si>
    <t>1974206222</t>
  </si>
  <si>
    <t>997013869</t>
  </si>
  <si>
    <t>Poplatek za uložení stavebního odpadu na recyklační skládce (skládkovné) ze směsí nebo oddělených frakcí betonu, cihel a keramických výrobků zatříděného do Katalogu odpadů pod kódem 17 01 07</t>
  </si>
  <si>
    <t>-695130909</t>
  </si>
  <si>
    <t>https://podminky.urs.cz/item/CS_URS_2024_02/997013869</t>
  </si>
  <si>
    <t>998223011</t>
  </si>
  <si>
    <t>Přesun hmot pro pozemní komunikace s krytem dlážděným dopravní vzdálenost do 200 m jakékoliv délky objektu</t>
  </si>
  <si>
    <t>506761468</t>
  </si>
  <si>
    <t>https://podminky.urs.cz/item/CS_URS_2024_02/998223011</t>
  </si>
  <si>
    <t>9 - VRN</t>
  </si>
  <si>
    <t xml:space="preserve">    VRN3 - Zařízení staveniště</t>
  </si>
  <si>
    <t xml:space="preserve">    VRN7 - Provozní vlivy</t>
  </si>
  <si>
    <t>VRN1 - Průzkumné, geodetické a projektové práce</t>
  </si>
  <si>
    <t xml:space="preserve">    VRN4 - Inženýrská činnost</t>
  </si>
  <si>
    <t xml:space="preserve">    VRN8 - Přesun stavebních kapacit</t>
  </si>
  <si>
    <t xml:space="preserve">    VRN9 - Ostatní náklady</t>
  </si>
  <si>
    <t>VRN3</t>
  </si>
  <si>
    <t>030001000</t>
  </si>
  <si>
    <t>170851290</t>
  </si>
  <si>
    <t>https://podminky.urs.cz/item/CS_URS_2024_02/030001000</t>
  </si>
  <si>
    <t>Poznámka k položce:_x000d_
Současně kryje náklady na zdvihací prostředky po celou dobu stavby, spotřebu médií, zabezpečení a plnění podmínek BOZP a další nezbytné náklady.</t>
  </si>
  <si>
    <t>033002000</t>
  </si>
  <si>
    <t>Připojení staveniště na inženýrské sítě</t>
  </si>
  <si>
    <t>-1508825899</t>
  </si>
  <si>
    <t>https://podminky.urs.cz/item/CS_URS_2024_02/033002000</t>
  </si>
  <si>
    <t>034103000</t>
  </si>
  <si>
    <t>Oplocení staveniště</t>
  </si>
  <si>
    <t>1591253019</t>
  </si>
  <si>
    <t>https://podminky.urs.cz/item/CS_URS_2024_02/034103000</t>
  </si>
  <si>
    <t>039002000</t>
  </si>
  <si>
    <t>Zrušení zařízení staveniště</t>
  </si>
  <si>
    <t>1590710576</t>
  </si>
  <si>
    <t>https://podminky.urs.cz/item/CS_URS_2024_02/039002000</t>
  </si>
  <si>
    <t>VRN7</t>
  </si>
  <si>
    <t>Provozní vlivy</t>
  </si>
  <si>
    <t>072002000</t>
  </si>
  <si>
    <t>Silniční provoz, provizorní dopravní značení</t>
  </si>
  <si>
    <t>1133043919</t>
  </si>
  <si>
    <t>https://podminky.urs.cz/item/CS_URS_2024_02/072002000</t>
  </si>
  <si>
    <t>VRN1</t>
  </si>
  <si>
    <t>Průzkumné, geodetické a projektové práce</t>
  </si>
  <si>
    <t>012103000</t>
  </si>
  <si>
    <t>Geodetické práce před výstavbou</t>
  </si>
  <si>
    <t>-1783437000</t>
  </si>
  <si>
    <t>https://podminky.urs.cz/item/CS_URS_2024_02/012103000</t>
  </si>
  <si>
    <t>012303000</t>
  </si>
  <si>
    <t>Geodetické práce po výstavbě</t>
  </si>
  <si>
    <t>1413882003</t>
  </si>
  <si>
    <t>https://podminky.urs.cz/item/CS_URS_2024_02/012303000</t>
  </si>
  <si>
    <t>013244000</t>
  </si>
  <si>
    <t>Dokumentace pro provádění stavby - dílenská PD</t>
  </si>
  <si>
    <t>1710927922</t>
  </si>
  <si>
    <t>https://podminky.urs.cz/item/CS_URS_2024_02/013244000</t>
  </si>
  <si>
    <t>013254000</t>
  </si>
  <si>
    <t>Dokumentace skutečného provedení stavby</t>
  </si>
  <si>
    <t>-104498291</t>
  </si>
  <si>
    <t>https://podminky.urs.cz/item/CS_URS_2024_02/013254000</t>
  </si>
  <si>
    <t>K057</t>
  </si>
  <si>
    <t>vzorkování</t>
  </si>
  <si>
    <t>-733890963</t>
  </si>
  <si>
    <t>VRN4</t>
  </si>
  <si>
    <t>Inženýrská činnost</t>
  </si>
  <si>
    <t>Zkoušky bez rozlišení - měření hluku, revize výchozí aj.</t>
  </si>
  <si>
    <t>-121192691</t>
  </si>
  <si>
    <t>https://podminky.urs.cz/item/CS_URS_2024_02/043103000</t>
  </si>
  <si>
    <t>045002000</t>
  </si>
  <si>
    <t>Kompletační a koordinační činnost</t>
  </si>
  <si>
    <t>-1624318222</t>
  </si>
  <si>
    <t>https://podminky.urs.cz/item/CS_URS_2024_02/045002000</t>
  </si>
  <si>
    <t>091504000</t>
  </si>
  <si>
    <t>Náklady související s publikační činností - publicita projektu</t>
  </si>
  <si>
    <t>-761159246</t>
  </si>
  <si>
    <t>https://podminky.urs.cz/item/CS_URS_2024_02/091504000</t>
  </si>
  <si>
    <t>VRN8</t>
  </si>
  <si>
    <t>Přesun stavebních kapacit</t>
  </si>
  <si>
    <t>081002000</t>
  </si>
  <si>
    <t>Doprava zaměstnanců</t>
  </si>
  <si>
    <t>-1238281579</t>
  </si>
  <si>
    <t>https://podminky.urs.cz/item/CS_URS_2024_02/081002000</t>
  </si>
  <si>
    <t>VRN9</t>
  </si>
  <si>
    <t>034503000</t>
  </si>
  <si>
    <t>Informační tabule na staveništi</t>
  </si>
  <si>
    <t>-642695602</t>
  </si>
  <si>
    <t>https://podminky.urs.cz/item/CS_URS_2024_02/034503000</t>
  </si>
  <si>
    <t>Poznámka k položce:_x000d_
Publicita projektu</t>
  </si>
  <si>
    <t>092203000</t>
  </si>
  <si>
    <t>Náklady na zaškolení</t>
  </si>
  <si>
    <t>-543961108</t>
  </si>
  <si>
    <t>https://podminky.urs.cz/item/CS_URS_2024_02/092203000</t>
  </si>
  <si>
    <t>094104000</t>
  </si>
  <si>
    <t>Náklady na opatření BOZP</t>
  </si>
  <si>
    <t>192637713</t>
  </si>
  <si>
    <t>https://podminky.urs.cz/item/CS_URS_2024_02/094104000</t>
  </si>
  <si>
    <t>SEZNAM FIGUR</t>
  </si>
  <si>
    <t>Výměra</t>
  </si>
  <si>
    <t>23*2+1*4+10*2+5</t>
  </si>
  <si>
    <t>Použití figury:</t>
  </si>
  <si>
    <t>Obsypání potrubí ručně sypaninou bez prohození, uloženou do 3 m</t>
  </si>
  <si>
    <t>Zřízení opláštění žeber nebo trativodů geotextilií v rýze nebo zářezu sklonu přes 1:2 š do 2,5 m</t>
  </si>
  <si>
    <t>Trativody z drenážních trubek plastových flexibilních D 100 mm bez lože</t>
  </si>
  <si>
    <t>dveře01+dveře02+dveře03</t>
  </si>
  <si>
    <t>Tmelení spar a rohů šířky do 3 mm akrylátovým tmelem v místnostech v do 3,80 m</t>
  </si>
  <si>
    <t>Zakrytí vnitřních ploch konstrukcí nebo prvků v místnostech v do 3,80 m</t>
  </si>
  <si>
    <t>"společné"</t>
  </si>
  <si>
    <t>"001"1*(0,25+2,15)+1,2*(0,25+2,15)</t>
  </si>
  <si>
    <t>"byt 01"</t>
  </si>
  <si>
    <t>"011"0,9*(0,25+2,15)*2</t>
  </si>
  <si>
    <t>Zdivo jednovrstvé zvukově izolační na cementovou maltu M10 z cihel děrovaných do P15 tl 300 mm</t>
  </si>
  <si>
    <t>"010"0,9*(0,25+2,15)</t>
  </si>
  <si>
    <t>"019"1,7*(0,25+2,15)</t>
  </si>
  <si>
    <t>Příčka z cihel broušených na tenkovrstvou maltu tloušťky 140 mm</t>
  </si>
  <si>
    <t>"001"1,1*(0,25+2,15)*2</t>
  </si>
  <si>
    <t>"003"1*(0,25+2,15)</t>
  </si>
  <si>
    <t>"004"1*(0,25+2,15)</t>
  </si>
  <si>
    <t>"005"1*(0,25+2,15)</t>
  </si>
  <si>
    <t>"006"1*(0,25+2,15)</t>
  </si>
  <si>
    <t>"009"1,9*(0,25+2,15)</t>
  </si>
  <si>
    <t>"011"0,9*(0,25+2,15)*3+0,8*(0,25+2,15)</t>
  </si>
  <si>
    <t>"013"0,6*(0,25+2,15)</t>
  </si>
  <si>
    <t>Příčka z cihel broušených na tenkovrstvou maltu tloušťky 115 mm</t>
  </si>
  <si>
    <t>dveře11+dveře12+dveře13</t>
  </si>
  <si>
    <t>"101"1*(0,15+2,15)</t>
  </si>
  <si>
    <t>"praktický lékař"</t>
  </si>
  <si>
    <t>"106"1*(0,15+2,15)</t>
  </si>
  <si>
    <t>"zubní ordinace"</t>
  </si>
  <si>
    <t>"111"1*(0,15+2,15)+0,8*(0,15+2,15)</t>
  </si>
  <si>
    <t>"112"1*(0,15+2,15)</t>
  </si>
  <si>
    <t>"odpočet světlíků</t>
  </si>
  <si>
    <t>-0,4*(1+1+1)</t>
  </si>
  <si>
    <t>"107"1*(0,15+2,15)</t>
  </si>
  <si>
    <t>"zdravotnické zařízení"</t>
  </si>
  <si>
    <t>"108"0,9*(0,15+2,15)</t>
  </si>
  <si>
    <t>"111"0,9*(0,15+2,15)</t>
  </si>
  <si>
    <t>"102"1,1*(0,15+2,15)</t>
  </si>
  <si>
    <t>"104"1*(0,15+2,15)*2</t>
  </si>
  <si>
    <t>"108"0,9*(0,15+2,15)+0,8*(0,15+2,15)</t>
  </si>
  <si>
    <t>"113"0,8*(0,15+2,15)</t>
  </si>
  <si>
    <t>"114"0,7*(0,15+2,15)</t>
  </si>
  <si>
    <t>"115"1*(0,15+2,15)</t>
  </si>
  <si>
    <t>"117"1*(0,15+2,15)</t>
  </si>
  <si>
    <t>"odpočet světlíků"-0,4*(0,7+1+0,7+0,8+1)</t>
  </si>
  <si>
    <t>dveře21+dveře22+0</t>
  </si>
  <si>
    <t>"201"1*(0,15+2,15)*3</t>
  </si>
  <si>
    <t>"byt 02"</t>
  </si>
  <si>
    <t>"202"0,8*(0,15+2,15)+0,9*(0,15+2,15)*2</t>
  </si>
  <si>
    <t>"byt 03"</t>
  </si>
  <si>
    <t>"206"0,8*(0,15+2,15)+0,8*(0,15+2,15)</t>
  </si>
  <si>
    <t>"209"0,9*(0,15+2,15)</t>
  </si>
  <si>
    <t>"byt 04"</t>
  </si>
  <si>
    <t>"210"0,9*(0,15+2,15)*2+0,8*(0,15+2,15)</t>
  </si>
  <si>
    <t>"001"15,65</t>
  </si>
  <si>
    <t>"002"9,26</t>
  </si>
  <si>
    <t>"003"4,62</t>
  </si>
  <si>
    <t>"004"4,62</t>
  </si>
  <si>
    <t>"005"4,62</t>
  </si>
  <si>
    <t>"006"4,62</t>
  </si>
  <si>
    <t>"007"10,55</t>
  </si>
  <si>
    <t>"008"20,78</t>
  </si>
  <si>
    <t>"009"11,87</t>
  </si>
  <si>
    <t>"010"0,9</t>
  </si>
  <si>
    <t>"019"2,96</t>
  </si>
  <si>
    <t>"011"8,52</t>
  </si>
  <si>
    <t>"012"6,77</t>
  </si>
  <si>
    <t>"013"12,33</t>
  </si>
  <si>
    <t>"014"11,9</t>
  </si>
  <si>
    <t>"015"38,7</t>
  </si>
  <si>
    <t>"016"4,79</t>
  </si>
  <si>
    <t>Olepování vnitřních ploch páskou v místnostech v do 3,80 m</t>
  </si>
  <si>
    <t>Zakrytí vnitřních podlah včetně pozdějšího odkrytí</t>
  </si>
  <si>
    <t>Lešení pomocné pro objekty pozemních staveb s lešeňovou podlahou v do 1,9 m zatížení do 150 kg/m2</t>
  </si>
  <si>
    <t>Mazanina tl přes 50 do 80 mm z betonu prostého bez zvýšených nároků na prostředí tř. C 20/25</t>
  </si>
  <si>
    <t>Cementový samonivelační potěr ze suchých směsí tl přes 2 do 5 mm</t>
  </si>
  <si>
    <t>Separační vrstva z PE fólie</t>
  </si>
  <si>
    <t>Násyp tl do 20 mm pod plovoucí nebo tepelně izolační vrstvy podlah z písku prosátého</t>
  </si>
  <si>
    <t>"001"15,65+1*0,3+1,2*0,3+1,1*0,115*2</t>
  </si>
  <si>
    <t>"003"4,62+1*0,115</t>
  </si>
  <si>
    <t>"004"4,62+1*0,115</t>
  </si>
  <si>
    <t>"005"4,62+1*0,115</t>
  </si>
  <si>
    <t>"006"4,62+1*0,115</t>
  </si>
  <si>
    <t>"009"11,87+2*0,3</t>
  </si>
  <si>
    <t>"010"0,9+0,9*0,14</t>
  </si>
  <si>
    <t>"019"2,96+1,7*0,14</t>
  </si>
  <si>
    <t>Vysátí podkladu před pokládkou dlažby</t>
  </si>
  <si>
    <t>"011"8,52+0,9*0,115+0,9*0,115*2+0,8*0,115+0,9*0,3*2</t>
  </si>
  <si>
    <t>"013"12,33+0,6*0,115</t>
  </si>
  <si>
    <t>"015"38,7+2,5*0,3</t>
  </si>
  <si>
    <t>Broušení betonového podkladu povlakových podlah</t>
  </si>
  <si>
    <t>"101"21,9</t>
  </si>
  <si>
    <t>"102"9,15</t>
  </si>
  <si>
    <t>"104"4,09</t>
  </si>
  <si>
    <t>"105"15,58</t>
  </si>
  <si>
    <t>"106"10,04</t>
  </si>
  <si>
    <t>"107"14</t>
  </si>
  <si>
    <t>"108"15,53</t>
  </si>
  <si>
    <t>"111"18,6</t>
  </si>
  <si>
    <t>"112"18,64</t>
  </si>
  <si>
    <t>"113"21,92</t>
  </si>
  <si>
    <t>"114"2,71</t>
  </si>
  <si>
    <t>"115"6,16</t>
  </si>
  <si>
    <t>"116"4,53</t>
  </si>
  <si>
    <t>"117"4,24</t>
  </si>
  <si>
    <t>F011+F012</t>
  </si>
  <si>
    <t>"101"21,9+1*0,3</t>
  </si>
  <si>
    <t>"102"9,15+1,1*0,115</t>
  </si>
  <si>
    <t>"104/105"1,75*(1+1,135)</t>
  </si>
  <si>
    <t>"111"18,6+0,8*0,3+1*0,3+0,9*0,14</t>
  </si>
  <si>
    <t>"112"18,64+1*0,3</t>
  </si>
  <si>
    <t>"115"6,16+1*0,115</t>
  </si>
  <si>
    <t>"116"4,53+1*0,115</t>
  </si>
  <si>
    <t>Nátěr penetrační na podlahu</t>
  </si>
  <si>
    <t>Montáž podlah keramických hladkých lepených cementovým flexibilním lepidlem přes 0,5 do 2 ks/m2</t>
  </si>
  <si>
    <t>"105"15,58+1*0,115</t>
  </si>
  <si>
    <t>"106"10,04+1*0,3</t>
  </si>
  <si>
    <t>"107"14+1*0,14</t>
  </si>
  <si>
    <t>"108"15,53+0,9*0,14+0,8*0,114+0,9*0,115</t>
  </si>
  <si>
    <t>"113"21,92+0,8*0,115</t>
  </si>
  <si>
    <t>"114"2,71+0,7*0,115</t>
  </si>
  <si>
    <t>"201"11,75</t>
  </si>
  <si>
    <t>"202"4,8</t>
  </si>
  <si>
    <t>"204"11,9</t>
  </si>
  <si>
    <t>"205"40,74</t>
  </si>
  <si>
    <t>"208"8,74</t>
  </si>
  <si>
    <t>"209"22,37</t>
  </si>
  <si>
    <t>"210"4,85</t>
  </si>
  <si>
    <t>"212"12,15</t>
  </si>
  <si>
    <t>"213"40,44</t>
  </si>
  <si>
    <t>"201"11,75+1*0,3*3</t>
  </si>
  <si>
    <t>"209"22,37+0,9*0,115+0,8*0,115</t>
  </si>
  <si>
    <t xml:space="preserve">"změna z dlažby </t>
  </si>
  <si>
    <t>"202"4,8+0,8*0,115+0,9*0,115*2</t>
  </si>
  <si>
    <t>"206"2,86+0,8*0,115</t>
  </si>
  <si>
    <t>"210"4,85+0,9*0,115*2+0,8*0,115</t>
  </si>
  <si>
    <t>"JZ pohled"91,5</t>
  </si>
  <si>
    <t>"SV pohled"62,3</t>
  </si>
  <si>
    <t>"SZ pohled"109,6</t>
  </si>
  <si>
    <t>"JV pohled"191,4</t>
  </si>
  <si>
    <t>-sokl</t>
  </si>
  <si>
    <t>"odpočet otvorů"-okno1-okno2-okno0</t>
  </si>
  <si>
    <t>Penetrační akrylátový nátěr vnějších pastovitých tenkovrstvých omítek stěn</t>
  </si>
  <si>
    <t>Montáž kontaktního zateplení vnějších stěn lepením a mechanickým kotvením polystyrénových desek do betonu a zdiva tl přes 160 do 200 mm</t>
  </si>
  <si>
    <t>Příplatek k cenám kontaktního zateplení vnějších stěn za zápustnou montáž a použití tepelněizolačních zátek z polystyrenu</t>
  </si>
  <si>
    <t>Příplatek k cenám kontaktního zateplení vnějších stěn za zesílení vyztužení základní vrstvy</t>
  </si>
  <si>
    <t>Zakrytí výplní otvorů a svislých ploch fólií přilepenou lepící páskou</t>
  </si>
  <si>
    <t>"nad vchod"(0,5+11,3+0,5+4,2+0,5*2)*0,16</t>
  </si>
  <si>
    <t>11,3*0,5+4,2*0,5</t>
  </si>
  <si>
    <t>Penetrační akrylátový nátěr vnějších pastovitých tenkovrstvých omítek podhledů</t>
  </si>
  <si>
    <t>Montáž kontaktního zateplení vnějších podhledů lepením a mechanickým kotvením polystyrénových desek do betonu nebo zdiva tl do 40 mm</t>
  </si>
  <si>
    <t>0,4*2,5*3</t>
  </si>
  <si>
    <t>Sklovláknité pletivo vnějších stěn vtlačené do tmelu</t>
  </si>
  <si>
    <t>Montáž každé další kotvy přes 8 ks/m2 povrchové kotvení kontaktního zateplení vnějších stěn</t>
  </si>
  <si>
    <t>Montáž obkladu stěn z pravoúhlých vzorovaných desek z tvrdého kamene do lepidla tl do 25 mm</t>
  </si>
  <si>
    <t>Příplatek k montáži obkladu stěn z kamene a betonu za plochu do 10 m2</t>
  </si>
  <si>
    <t>1,2*10*2</t>
  </si>
  <si>
    <t>Vysátí schodiště před pokládkou dlažby</t>
  </si>
  <si>
    <t>Nátěr kontaktní pro nesavé podklady na podlahu</t>
  </si>
  <si>
    <t>Montáž profilu pro schodové hrany nebo ukončení dlažby</t>
  </si>
  <si>
    <t>Montáž obkladů stupnic z dlaždic keramických hladkých lepených cementovým flexibilním lepidlem š přes 250 do 300 mm</t>
  </si>
  <si>
    <t>Montáž obkladů stupnic z dlaždic keramických reliéfních nebo z dekorů lepených cementovým flexibilním lepidlem š do 200 mm</t>
  </si>
  <si>
    <t>dlažba keramická slinutá nemrazuvzdorná R9/A povrch hladký/matný tl do 10mm přes 9 do 12ks/m2</t>
  </si>
  <si>
    <t>Montáž kontralatí na podklad bez tepelné izolace</t>
  </si>
  <si>
    <t>Oplechování větraného hřebene s těsněním a perforovaným plechem z Pz s povrch úpravou rš 500 mm</t>
  </si>
  <si>
    <t>Montáž pojistné hydroizolační nebo parotěsné fólie hřebene větrané střechy</t>
  </si>
  <si>
    <t>(0,3+3,971+0,3+17,029+0,3)*(0,3+4,46+2+2,54+0,3)</t>
  </si>
  <si>
    <t>Zřízení vrstvy z geotextilie v rovině nebo ve sklonu do 1:5 š do 3 m</t>
  </si>
  <si>
    <t>Podsyp pod základové konstrukce se zhutněním z hrubého kameniva frakce 16 až 32 mm</t>
  </si>
  <si>
    <t>Základové desky ze ŽB bez zvýšených nároků na prostředí tř. C 25/30</t>
  </si>
  <si>
    <t>Provedení izolace proti zemní vlhkosti vodorovné za studena nátěrem penetračním</t>
  </si>
  <si>
    <t>Provedení izolace proti zemní vlhkosti pásy přitavením vodorovné NAIP</t>
  </si>
  <si>
    <t>(23-0,2*2)*2</t>
  </si>
  <si>
    <t>10-(0,2*2)*2</t>
  </si>
  <si>
    <t>Izolace proti vodě provedení spojů přitavením pásu NAIP 500 mm</t>
  </si>
  <si>
    <t>"JZ pohled"25,2</t>
  </si>
  <si>
    <t>"SV pohled"75,1</t>
  </si>
  <si>
    <t>"JV pohled"46,2</t>
  </si>
  <si>
    <t>"SZ pohled" 23,6</t>
  </si>
  <si>
    <t>Provedení izolace proti zemní vlhkosti svislé za studena nátěrem penetračním</t>
  </si>
  <si>
    <t>Provedení izolace proti zemní vlhkosti pásy přitavením svislé NAIP</t>
  </si>
  <si>
    <t>Izolace proti zemní vlhkosti nopovou fólií svislá, nopek v 8,0 mm, tl do 0,6 mm</t>
  </si>
  <si>
    <t>"snířeno o pracovní výšku 1,5 m, v rozích uvažována převazba 1 m na kažkou stranu</t>
  </si>
  <si>
    <t>"JZ pohled</t>
  </si>
  <si>
    <t>(4,319+3,5-1,5)*(23+1+1)</t>
  </si>
  <si>
    <t>+1,5*(12,23+3,3)</t>
  </si>
  <si>
    <t>"SV pohled</t>
  </si>
  <si>
    <t>(4,319+((0,02+3,47)/2)-1,5)*(23+1+1)</t>
  </si>
  <si>
    <t>"SZ poled</t>
  </si>
  <si>
    <t>(4,319+((3,47+4,9)/2)-1,5)*(10+1+1)</t>
  </si>
  <si>
    <t>(10/2)*(8,226-4,319-1,5)</t>
  </si>
  <si>
    <t>"JV pohled</t>
  </si>
  <si>
    <t>(4,319-1,5)*(10+1+1)</t>
  </si>
  <si>
    <t>Montáž lešení řadového trubkového lehkého s podlahami zatížení do 200 kg/m2 š od 0,6 do 0,9 m v do 10 m</t>
  </si>
  <si>
    <t>Příplatek k lešení řadovému trubkovému lehkému s podlahami do 200 kg/m2 š od 0,6 do 0,9 m v do 10 m za každý den použití</t>
  </si>
  <si>
    <t>Demontáž lešení řadového trubkového lehkého s podlahami zatížení do 200 kg/m2 š od 0,6 do 0,9 m v do 10 m</t>
  </si>
  <si>
    <t>Montáž ochranné sítě z textilie z umělých vláken</t>
  </si>
  <si>
    <t>Příplatek k ochranné síti za každý den použití</t>
  </si>
  <si>
    <t>Demontáž ochranné sítě z textilie z umělých vláken</t>
  </si>
  <si>
    <t>Dovoz a odvoz lešení řadového do 10 km včetně naložení a složení</t>
  </si>
  <si>
    <t>Příplatek k ceně dovozu a odvozu lešení řadového ZKD 10 km přes 10 km</t>
  </si>
  <si>
    <t>"009"2</t>
  </si>
  <si>
    <t>"013"1,25</t>
  </si>
  <si>
    <t>"014"1,25</t>
  </si>
  <si>
    <t>"015"2,5+2</t>
  </si>
  <si>
    <t>Pletivo sklovláknité vnitřních stěn vtlačené do tmelu</t>
  </si>
  <si>
    <t>Montáž omítkových samolepících začišťovacích profilů pro spojení s okenním rámem</t>
  </si>
  <si>
    <t>Montáž kontaktního zateplení vnějšího ostění, nadpraží nebo parapetu hl. špalety do 200 mm lepením desek z polystyrenu tl do 40 mm</t>
  </si>
  <si>
    <t>Připojovací spára oken a stěn parotěsnou páskou interiérovou</t>
  </si>
  <si>
    <t>"101"2</t>
  </si>
  <si>
    <t>"105"3,58</t>
  </si>
  <si>
    <t>"106"1,25</t>
  </si>
  <si>
    <t>"107"1,25</t>
  </si>
  <si>
    <t>"108"2+2</t>
  </si>
  <si>
    <t>"111"1,25+1,25</t>
  </si>
  <si>
    <t>"112"2,5</t>
  </si>
  <si>
    <t>"113"2</t>
  </si>
  <si>
    <t>"116"2</t>
  </si>
  <si>
    <t>"205"2</t>
  </si>
  <si>
    <t>"208"2</t>
  </si>
  <si>
    <t>"209"2+1,25</t>
  </si>
  <si>
    <t>"213"2,5+2</t>
  </si>
  <si>
    <t>O0</t>
  </si>
  <si>
    <t>Obvod hrubé stavby v úrovni 1 PP</t>
  </si>
  <si>
    <t>(23-0,3*2+9+0,3*2)*2</t>
  </si>
  <si>
    <t>O1</t>
  </si>
  <si>
    <t>Obvod hrubé stavby v úrovni 1 NP</t>
  </si>
  <si>
    <t>O2</t>
  </si>
  <si>
    <t>Obvod hrubé stavby v úrovni 2 NP</t>
  </si>
  <si>
    <t>Obklad00*2,8</t>
  </si>
  <si>
    <t>Obklad01*2,9</t>
  </si>
  <si>
    <t>Obklad02*2,485</t>
  </si>
  <si>
    <t>"odpočet otvorů"</t>
  </si>
  <si>
    <t>"1PP"-(0,9*2,15+0,8*2,15)</t>
  </si>
  <si>
    <t>"1NP"-(0,9*2,1+0,9*2,1+0,8*2,1+0,9*2,1+0,8*2,1+0,8*2,1+1*2,1)</t>
  </si>
  <si>
    <t>"2NP"-(0,8*2,15*3)</t>
  </si>
  <si>
    <t>"odpočet šikmin"-((2,485-1)*(1,78*2)+1,6*4)</t>
  </si>
  <si>
    <t>Cementová omítka hladká jednovrstvá vnitřních stěn nanášená strojně</t>
  </si>
  <si>
    <t>Sádrová nebo vápenosádrová omítka hladká jednovrstvá vnitřních stěn nanášená strojně</t>
  </si>
  <si>
    <t>Nátěr penetrační na stěnu</t>
  </si>
  <si>
    <t>Montáž obkladů keramických reliéfních nebo z dekorů lepených cementovým flexibilním lepidlem přes 4 do 6 ks/m2</t>
  </si>
  <si>
    <t>Oprášení (ometení ) podkladu v místnostech v do 3,80 m</t>
  </si>
  <si>
    <t>"017"(2,335+2,785)*2</t>
  </si>
  <si>
    <t>"018"(1,1+1,97)*2</t>
  </si>
  <si>
    <t>Montáž těsnícího pásu pro styčné nebo dilatační spáry</t>
  </si>
  <si>
    <t>Montáž izolace nátěrem nebo stěrkou ve dvou vrstvách</t>
  </si>
  <si>
    <t>Spárování vnitřních obkladů silikonem</t>
  </si>
  <si>
    <t>"103"(1+2,185)*2</t>
  </si>
  <si>
    <t>"104"(1,87+2,185)*2</t>
  </si>
  <si>
    <t>"109"(1,345+1,605)*2</t>
  </si>
  <si>
    <t>"110"(1,835+2,5)*2</t>
  </si>
  <si>
    <t>"115"(1,638+1+2,265)*2+1,335*2</t>
  </si>
  <si>
    <t>"117"(1,87+1+1,165+0,1)*2</t>
  </si>
  <si>
    <t>"118"(2,035+0,15+1)*2</t>
  </si>
  <si>
    <t>"203"(1,785+2,63+0,4)*2</t>
  </si>
  <si>
    <t>"207"(3,408+1,255+0,23)*2</t>
  </si>
  <si>
    <t>"211"(1,785+3,235-0,115)*2</t>
  </si>
  <si>
    <t>"mimo obkladu na zateplení</t>
  </si>
  <si>
    <t>"severozápadní pohled"3,3*2+0,25*(2,68-0,9)+3,6</t>
  </si>
  <si>
    <t>"severovýchodní pohled"25,6</t>
  </si>
  <si>
    <t>"jihovýchodní pohled"</t>
  </si>
  <si>
    <t>"jihozápadní pohled"</t>
  </si>
  <si>
    <t>Příplatek k cenám kontaktního zateplení vnějších stěn za použití pancéřového sklovláknitého pletiva</t>
  </si>
  <si>
    <t>Obvodová dilatace podlahovým páskem z pěnového PE mezi stěnou a mazaninou nebo potěrem v 80 mm</t>
  </si>
  <si>
    <t>"001"(1,2+2+1,5+5,1)*2</t>
  </si>
  <si>
    <t>"002"(3+3,085)*2</t>
  </si>
  <si>
    <t>"003"(1,497+3,085)*2</t>
  </si>
  <si>
    <t>"004"(1,498+3,085)*2</t>
  </si>
  <si>
    <t>"005"(1,497+3,085)*2</t>
  </si>
  <si>
    <t>"006"(1,497+3,085)*2</t>
  </si>
  <si>
    <t>"007"(7,035+1,5)*2</t>
  </si>
  <si>
    <t>"008"(5,195+4)*2</t>
  </si>
  <si>
    <t>"009"(3+4)*2</t>
  </si>
  <si>
    <t>"010"(0,9+1)*2</t>
  </si>
  <si>
    <t>"019"(2,96+1)*2</t>
  </si>
  <si>
    <t>Montáž soklů z dlaždic keramických rovných lepených cementovým flexibilním lepidlem v do 65 mm</t>
  </si>
  <si>
    <t>"011"(4,735+1,8)*2</t>
  </si>
  <si>
    <t>"012"(1,797+3,77)*2</t>
  </si>
  <si>
    <t>"013"(3,083+4)*2</t>
  </si>
  <si>
    <t>"014"(2,97+4)*2</t>
  </si>
  <si>
    <t>"015"(4,6+9)*2</t>
  </si>
  <si>
    <t>"016"(1,72+2,785)*2</t>
  </si>
  <si>
    <t>Montáž podlahové lišty obvodové lepené</t>
  </si>
  <si>
    <t>Obvod012</t>
  </si>
  <si>
    <t>"101"(5,1+1,25+3,45)*2+3,45*2</t>
  </si>
  <si>
    <t>"102"(2,07+4,42)*2</t>
  </si>
  <si>
    <t>"104/105"2*(1,75+1+1,135)*2</t>
  </si>
  <si>
    <t>"111"(4,65+4)*2</t>
  </si>
  <si>
    <t>"112"(4,66+4)*2</t>
  </si>
  <si>
    <t>"116"(2+2,265)*2</t>
  </si>
  <si>
    <t>"105"(4,85+2,4)*2+(1,75+1+1,135)*2</t>
  </si>
  <si>
    <t>"106"(2,51+4)*2</t>
  </si>
  <si>
    <t>"107"(3,5+4)*2</t>
  </si>
  <si>
    <t>"108"(5,96+2,05+0,115+1,835)*2+0,5*2</t>
  </si>
  <si>
    <t>"113"(2,32+9,45)*2</t>
  </si>
  <si>
    <t>"114"(1,332+2,035)*2</t>
  </si>
  <si>
    <t>"201"(2,5+1,25+2,25+1,2)*2</t>
  </si>
  <si>
    <t>"204"(3,835+3,145)*2</t>
  </si>
  <si>
    <t>"205"(5,6+8,183)*2+0,6*2</t>
  </si>
  <si>
    <t>"208"(3,643+2,4)*2</t>
  </si>
  <si>
    <t>"209"(3,7+0,115+0,185+6,442)*2</t>
  </si>
  <si>
    <t>"212"(3,835+3,235)*2</t>
  </si>
  <si>
    <t>"213"(5,6+8,483)*2+0,6*2</t>
  </si>
  <si>
    <t xml:space="preserve">"změna krytin </t>
  </si>
  <si>
    <t>"202"(3,735+0,05+1+0,19)*2+0,4*2</t>
  </si>
  <si>
    <t>"206"(2,012+1,485)*2</t>
  </si>
  <si>
    <t>"210"(3,735+0,05+1+0,1)*2+0,4*2</t>
  </si>
  <si>
    <t>0,5*(5+10)</t>
  </si>
  <si>
    <t>Okapový chodník z kačírku tl 200 mm s udusáním</t>
  </si>
  <si>
    <t>"009"2*2,5</t>
  </si>
  <si>
    <t>"013"1,25*2,5</t>
  </si>
  <si>
    <t>"014"1,25*2,5</t>
  </si>
  <si>
    <t>"015"2,5*2,5+2*1,5</t>
  </si>
  <si>
    <t>Nadzákladová zeď tl přes 250 do 300 mm z hladkých tvárnic ztraceného bednění včetně výplně z betonu tř. C 20/25</t>
  </si>
  <si>
    <t>Zakrytí výplní otvorů fólií přilepenou na začišťovací lišty</t>
  </si>
  <si>
    <t>okno0_1</t>
  </si>
  <si>
    <t>"001"1,93*2,5</t>
  </si>
  <si>
    <t>"pošta"</t>
  </si>
  <si>
    <t>"002"1*2,25</t>
  </si>
  <si>
    <t>"knihovna"</t>
  </si>
  <si>
    <t>"005"4,5*2,5</t>
  </si>
  <si>
    <t>"101"2*2,83</t>
  </si>
  <si>
    <t>"105"3,58*2,83</t>
  </si>
  <si>
    <t>"106"1,25*1,75</t>
  </si>
  <si>
    <t>"107"1,25*1,75</t>
  </si>
  <si>
    <t>"108"2*1,75+2*1,75</t>
  </si>
  <si>
    <t>"111"1,25*1,75+1,25*1,75</t>
  </si>
  <si>
    <t>"112"2,5*1,75</t>
  </si>
  <si>
    <t>"113"2*1,75</t>
  </si>
  <si>
    <t>"116"2*2,83</t>
  </si>
  <si>
    <t>Zdivo jednovrstvé z cihel broušených do P10 na tenkovrstvou maltu tl 300 mm</t>
  </si>
  <si>
    <t>"205"2*1,5+3,14*0,8*0,8</t>
  </si>
  <si>
    <t>"208"2*1,5</t>
  </si>
  <si>
    <t>"209"2*1,5+1,25*1,5</t>
  </si>
  <si>
    <t>"213"2,5*1,5+2*1,5</t>
  </si>
  <si>
    <t>okno3</t>
  </si>
  <si>
    <t>0,66*1,4*11</t>
  </si>
  <si>
    <t>obvod00*(0,25+2,665+0,27)</t>
  </si>
  <si>
    <t>-okno0</t>
  </si>
  <si>
    <t>-dveře0*2</t>
  </si>
  <si>
    <t>0,25*(nadpraží0+ostění0)</t>
  </si>
  <si>
    <t xml:space="preserve">"1 NP </t>
  </si>
  <si>
    <t>obvod01*(0,15+2,83+0,27)</t>
  </si>
  <si>
    <t>-dveře1*2</t>
  </si>
  <si>
    <t>0,25*(nadpraží1+ostění1)</t>
  </si>
  <si>
    <t xml:space="preserve">"2 NP </t>
  </si>
  <si>
    <t>obvod02*(0,15+2,6)</t>
  </si>
  <si>
    <t>-dveře2*2</t>
  </si>
  <si>
    <t>0,25*(nadpraží2+ostění2)</t>
  </si>
  <si>
    <t>"odpočet šikmin 2 NP"</t>
  </si>
  <si>
    <t>"štítové stěny nosné + vnitřní"-2,5*18</t>
  </si>
  <si>
    <t>"štítové stěny nosné + vnitřní nad 110"-(0,15+2,6-1,3)*(3,6+3,835+1,875+2,5+1,785+3,835+3,6+3+1,65+2,25+0,85)</t>
  </si>
  <si>
    <t>"prostor schodiště"(4,319+3,57)*(2,5+2,25+1,2+2,25+1,2)+3*2</t>
  </si>
  <si>
    <t>(1+23+1)*(1+10+1)</t>
  </si>
  <si>
    <t>Sejmutí ornice plochy do 100 m2 tl vrstvy do 200 mm strojně</t>
  </si>
  <si>
    <t>"009"2,5*2</t>
  </si>
  <si>
    <t>"013"2,5*2</t>
  </si>
  <si>
    <t>"014"2,5*2</t>
  </si>
  <si>
    <t>"015"2,5*2+1,5*2</t>
  </si>
  <si>
    <t>"101"2,83*2</t>
  </si>
  <si>
    <t>"105"2,83*2</t>
  </si>
  <si>
    <t>"106"1,75*2</t>
  </si>
  <si>
    <t>"107"1,75*2</t>
  </si>
  <si>
    <t>"108"1,75*2+1,75*2</t>
  </si>
  <si>
    <t>"111"1,75*2+1,75*2</t>
  </si>
  <si>
    <t>"112"1,75*2</t>
  </si>
  <si>
    <t>"113"1,75*2</t>
  </si>
  <si>
    <t>"116"2,83*2</t>
  </si>
  <si>
    <t>"205"1,5*2+2*3,14*0,8</t>
  </si>
  <si>
    <t>"208"1,5*2</t>
  </si>
  <si>
    <t>"209"1,5*2+1,5*2</t>
  </si>
  <si>
    <t>"213"1,5*2+1,5*2</t>
  </si>
  <si>
    <t>"015"2</t>
  </si>
  <si>
    <t>Vyrovnávací cementový potěr tl přes 10 do 20 mm ze suchých směsí provedený v pásu</t>
  </si>
  <si>
    <t>"1PP</t>
  </si>
  <si>
    <t>1,5+4,06*5</t>
  </si>
  <si>
    <t>Odvětrání radonu vodorovné drenážní kladené do štěrkového podsypu z plastových perforovaných trubek DN přes 80 do 100 mm</t>
  </si>
  <si>
    <t>"odpočet šikmé části"</t>
  </si>
  <si>
    <t>-3*(3,6+3,835+1,75+2,5+1,75+3,835+3,6+3+1,65+2,25+0,85)</t>
  </si>
  <si>
    <t>"šikmá část pod sklonem</t>
  </si>
  <si>
    <t>(3*(3,6+3,835+1,75+2,5+1,75+3,835+3,6+3+1,65+2,25+0,85))/cos(38,5)</t>
  </si>
  <si>
    <t>Montáž izolace tepelné spodem stropů nastřelením rohoží, pásů, dílců, desek</t>
  </si>
  <si>
    <t>Montáž parotěsné zábrany do SDK podhledu</t>
  </si>
  <si>
    <t>SDK podkroví deska 1xA 12,5 bez TI dvouvrstvá spodní kce profil CD+UD na krokvových nástavcích</t>
  </si>
  <si>
    <t>"203"5,13/cos(38,5)</t>
  </si>
  <si>
    <t>"211"5,21/cos(38,5)</t>
  </si>
  <si>
    <t>SDK podkroví deska 1xH2 12,5 bezTI dvouvrstvá spodní kce profil CD+UD na krokvových nástavcích</t>
  </si>
  <si>
    <t>"008"0</t>
  </si>
  <si>
    <t>"010"0</t>
  </si>
  <si>
    <t>"019"0</t>
  </si>
  <si>
    <t>-SDK4</t>
  </si>
  <si>
    <t>SDK podhled desky 1xA 12,5 bez izolace dvouvrstvá spodní kce profil CD+UD</t>
  </si>
  <si>
    <t>SDK podhled deska 1xH2 12,5 bez izolace dvouvrstvá spodní kce profil CD+UD</t>
  </si>
  <si>
    <t>SDK5</t>
  </si>
  <si>
    <t>STROPNÍ PANELY</t>
  </si>
  <si>
    <t>M2</t>
  </si>
  <si>
    <t>0,3*23*2+10*0,3</t>
  </si>
  <si>
    <t>0,6*(9*2+24,35*2)</t>
  </si>
  <si>
    <t>(10*23-3,3*3,09-3,09*12,233)/cos(38)</t>
  </si>
  <si>
    <t>Montáž bednění střech rovných a šikmých sklonu do 60° z desek dřevotřískových na pero a drážku</t>
  </si>
  <si>
    <t>Spojovací prostředky krovů, bednění, laťování, nadstřešních konstrukcí</t>
  </si>
  <si>
    <t>Montáž strukturované oddělovací rohože jakékoliv rš</t>
  </si>
  <si>
    <t>Krytina střechy rovné drážkováním ze svitků z Pz plechu s povrchovou úpravou do rš 670 mm sklonu přes 30 do 60°</t>
  </si>
  <si>
    <t>Montáž pojistné hydroizolační nebo parotěsné kladené ve sklonu přes 20° s lepenými spoji na bednění</t>
  </si>
  <si>
    <t>23*2</t>
  </si>
  <si>
    <t>-3,3-12,233</t>
  </si>
  <si>
    <t>Oplechování rovné okapové hrany z Pz s povrchovou úpravou rš 250 mm</t>
  </si>
  <si>
    <t>Montáž pojistné hydroizolační nebo parotěsné fólie okapu</t>
  </si>
  <si>
    <t>(3,3*3,09+3,09*12,233)/cos(5)</t>
  </si>
  <si>
    <t>Krytina střechy rovné drážkováním ze svitků z Pz plechu s povrchovou úpravou do rš 670 mm sklonu do 30°</t>
  </si>
  <si>
    <t>Montáž pojistné hydroizolační nebo parotěsné fólie kladené ve sklonu do 20° lepením na bednění nebo izolaci</t>
  </si>
  <si>
    <t>3,3+12,233</t>
  </si>
  <si>
    <t>(10*2)/cos(38)</t>
  </si>
  <si>
    <t>Oplechování štítu závětrnou lištou z Pz s povrchovou úpravou rš 330 mm</t>
  </si>
  <si>
    <t>3,09*4/cos(5)</t>
  </si>
  <si>
    <t>Oplechování úžlabí z Pz s povrchovou úpravou rš 500 mm</t>
  </si>
  <si>
    <t>1,5*4</t>
  </si>
  <si>
    <t>Montáž vázaných kcí krovů pravidelných pomocí tesařských spojů z hraněného řeziva průřezové pl přes 120 do 224 cm2</t>
  </si>
  <si>
    <t>Obložení stěn z desek OSB tl 18 mm nebroušených na pero a drážku přibíjených</t>
  </si>
  <si>
    <t>5,9+0,8+11,05+1+1</t>
  </si>
  <si>
    <t>"pata"</t>
  </si>
  <si>
    <t>(0,5+1,5)*(5,9+11,05)</t>
  </si>
  <si>
    <t>(0,9+3,4)*(11,05)</t>
  </si>
  <si>
    <t>(0,9+2,43)*5,9</t>
  </si>
  <si>
    <t>"v místě opěrné stěny"</t>
  </si>
  <si>
    <t>3*(5,9+11,05)</t>
  </si>
  <si>
    <t>Vodorovné přemístění přes 20 do 50 m výkopku/sypaniny z horniny třídy těžitelnosti I skupiny 1 až 3</t>
  </si>
  <si>
    <t>obrubník2</t>
  </si>
  <si>
    <t>Délka obrubníku - chodníkového</t>
  </si>
  <si>
    <t>28+21</t>
  </si>
  <si>
    <t>Osazení odvodňovacího polymerbetonového žlabu s krycím roštem šířky přes 200 mm</t>
  </si>
  <si>
    <t>"SO02 vstup 1 PP</t>
  </si>
  <si>
    <t>2,232*1,3</t>
  </si>
  <si>
    <t>Hloubení jam nezapažených v hornině třídy těžitelnosti I skupiny 3 objem do 100 m3 strojně</t>
  </si>
  <si>
    <t>Úprava pláně pro silnice a dálnice na násypech se zhutněním</t>
  </si>
  <si>
    <t>Podklad z kameniva hrubého drceného vel. 16-32 mm plochy do 100 m2 tl 150 mm</t>
  </si>
  <si>
    <t>Mazanina tl přes 120 do 240 mm z betonu prostého bez zvýšených nároků na prostředí tř. C 20/25</t>
  </si>
  <si>
    <t>Výztuž mazanin svařovanými sítěmi Kari</t>
  </si>
  <si>
    <t>Zdrsnění povrchu betonových podlah kartáčováním ručně</t>
  </si>
  <si>
    <t>Zametení betonových podlah před provedením nátěru</t>
  </si>
  <si>
    <t>Penetrační polyuretanový nátěr hrubých betonových podlah</t>
  </si>
  <si>
    <t>Chodníkový obrubník</t>
  </si>
  <si>
    <t>Osazení chodníkového obrubníku betonového stojatého s boční opěrou do lože z betonu prostého</t>
  </si>
  <si>
    <t>"SO02, příchozí rampa</t>
  </si>
  <si>
    <t>11,179*2</t>
  </si>
  <si>
    <t>Kladení zámkové dlažby komunikací pro pěší ručně tl 60 mm skupiny A pl do 50 m2</t>
  </si>
  <si>
    <t>"pod bet. schody"205</t>
  </si>
  <si>
    <t>Rozebrání dlažeb vozovek ze zámkové dlažby s ložem z kameniva strojně pl do 50 m2</t>
  </si>
  <si>
    <t>Odstranění podkladu z kameniva drceného tl přes 100 do 200 mm strojně pl do 50 m2</t>
  </si>
  <si>
    <t>Podklad z vibrovaného štěrku VŠ tl 250 mm</t>
  </si>
  <si>
    <t>Kladení zámkové dlažby komunikací pro pěší ručně tl 80 mm skupiny A pl přes 100 do 300 m2</t>
  </si>
  <si>
    <t>42,45</t>
  </si>
  <si>
    <t>64,89</t>
  </si>
  <si>
    <t>29,3</t>
  </si>
  <si>
    <t>Plošná úprava terénu do 500 m2 zemina skupiny 1 až 4 nerovnosti přes 150 do 200 mm v rovinně a svahu do 1:5</t>
  </si>
  <si>
    <t>Založení parkového trávníku výsevem pl do 1000 m2 v rovině a ve svahu do 1:5</t>
  </si>
  <si>
    <t>Hnojení tekutými hnojivy bez zapravení do půdy v množství do 2 t/ha ploch do 5 ha sklonu do 5°</t>
  </si>
  <si>
    <t>Zalití rostlin vodou plocha do 20 m2</t>
  </si>
  <si>
    <t>zatravňovací</t>
  </si>
  <si>
    <t>Plocha vegetační dlažby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</si>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</sst>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6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8" fillId="0" borderId="0" applyNumberFormat="0" applyFill="0" applyBorder="0" applyAlignment="0" applyProtection="0"/>
  </cellStyleXfs>
  <cellXfs count="36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5" fillId="0" borderId="0" xfId="0" applyFont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20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3" fillId="0" borderId="15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right" vertical="center"/>
    </xf>
    <xf numFmtId="0" fontId="24" fillId="5" borderId="9" xfId="0" applyFont="1" applyFill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5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5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166" fontId="30" fillId="0" borderId="21" xfId="0" applyNumberFormat="1" applyFont="1" applyBorder="1" applyAlignment="1">
      <alignment vertical="center"/>
    </xf>
    <xf numFmtId="4" fontId="30" fillId="0" borderId="22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8" fillId="0" borderId="13" xfId="0" applyNumberFormat="1" applyFont="1" applyBorder="1" applyAlignment="1"/>
    <xf numFmtId="166" fontId="38" fillId="0" borderId="14" xfId="0" applyNumberFormat="1" applyFont="1" applyBorder="1" applyAlignment="1"/>
    <xf numFmtId="4" fontId="39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25" fillId="3" borderId="15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6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43" fillId="0" borderId="0" xfId="0" applyFont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44" fillId="0" borderId="23" xfId="0" applyFont="1" applyBorder="1" applyAlignment="1" applyProtection="1">
      <alignment horizontal="center" vertical="center"/>
      <protection locked="0"/>
    </xf>
    <xf numFmtId="49" fontId="44" fillId="0" borderId="23" xfId="0" applyNumberFormat="1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167" fontId="44" fillId="0" borderId="23" xfId="0" applyNumberFormat="1" applyFont="1" applyBorder="1" applyAlignment="1" applyProtection="1">
      <alignment vertical="center"/>
      <protection locked="0"/>
    </xf>
    <xf numFmtId="4" fontId="44" fillId="3" borderId="23" xfId="0" applyNumberFormat="1" applyFont="1" applyFill="1" applyBorder="1" applyAlignment="1" applyProtection="1">
      <alignment vertical="center"/>
      <protection locked="0"/>
    </xf>
    <xf numFmtId="4" fontId="44" fillId="0" borderId="23" xfId="0" applyNumberFormat="1" applyFont="1" applyBorder="1" applyAlignment="1" applyProtection="1">
      <alignment vertical="center"/>
      <protection locked="0"/>
    </xf>
    <xf numFmtId="0" fontId="45" fillId="0" borderId="4" xfId="0" applyFont="1" applyBorder="1" applyAlignment="1">
      <alignment vertical="center"/>
    </xf>
    <xf numFmtId="0" fontId="44" fillId="3" borderId="15" xfId="0" applyFont="1" applyFill="1" applyBorder="1" applyAlignment="1" applyProtection="1">
      <alignment horizontal="left" vertical="center"/>
      <protection locked="0"/>
    </xf>
    <xf numFmtId="0" fontId="44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4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protection locked="0"/>
    </xf>
    <xf numFmtId="4" fontId="13" fillId="0" borderId="0" xfId="0" applyNumberFormat="1" applyFont="1" applyAlignment="1"/>
    <xf numFmtId="0" fontId="13" fillId="0" borderId="15" xfId="0" applyFont="1" applyBorder="1" applyAlignment="1"/>
    <xf numFmtId="0" fontId="13" fillId="0" borderId="0" xfId="0" applyFont="1" applyBorder="1" applyAlignment="1"/>
    <xf numFmtId="166" fontId="13" fillId="0" borderId="0" xfId="0" applyNumberFormat="1" applyFont="1" applyBorder="1" applyAlignment="1"/>
    <xf numFmtId="166" fontId="13" fillId="0" borderId="16" xfId="0" applyNumberFormat="1" applyFont="1" applyBorder="1" applyAlignme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25" fillId="3" borderId="20" xfId="0" applyFont="1" applyFill="1" applyBorder="1" applyAlignment="1" applyProtection="1">
      <alignment horizontal="left" vertical="center"/>
      <protection locked="0"/>
    </xf>
    <xf numFmtId="0" fontId="25" fillId="0" borderId="21" xfId="0" applyFont="1" applyBorder="1" applyAlignment="1">
      <alignment horizontal="center" vertical="center"/>
    </xf>
    <xf numFmtId="166" fontId="25" fillId="0" borderId="21" xfId="0" applyNumberFormat="1" applyFont="1" applyBorder="1" applyAlignment="1">
      <alignment vertical="center"/>
    </xf>
    <xf numFmtId="166" fontId="25" fillId="0" borderId="22" xfId="0" applyNumberFormat="1" applyFont="1" applyBorder="1" applyAlignment="1">
      <alignment vertical="center"/>
    </xf>
    <xf numFmtId="0" fontId="44" fillId="3" borderId="20" xfId="0" applyFont="1" applyFill="1" applyBorder="1" applyAlignment="1" applyProtection="1">
      <alignment horizontal="left" vertical="center"/>
      <protection locked="0"/>
    </xf>
    <xf numFmtId="0" fontId="4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6" fillId="0" borderId="17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/>
    </xf>
    <xf numFmtId="167" fontId="46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7" fillId="0" borderId="24" xfId="0" applyFont="1" applyBorder="1" applyAlignment="1">
      <alignment vertical="center" wrapText="1"/>
    </xf>
    <xf numFmtId="0" fontId="47" fillId="0" borderId="25" xfId="0" applyFont="1" applyBorder="1" applyAlignment="1">
      <alignment vertical="center" wrapText="1"/>
    </xf>
    <xf numFmtId="0" fontId="47" fillId="0" borderId="26" xfId="0" applyFont="1" applyBorder="1" applyAlignment="1">
      <alignment vertical="center" wrapText="1"/>
    </xf>
    <xf numFmtId="0" fontId="47" fillId="0" borderId="27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27" xfId="0" applyFont="1" applyBorder="1" applyAlignment="1">
      <alignment vertical="center" wrapText="1"/>
    </xf>
    <xf numFmtId="0" fontId="49" fillId="0" borderId="29" xfId="0" applyFont="1" applyBorder="1" applyAlignment="1">
      <alignment horizontal="left" wrapText="1"/>
    </xf>
    <xf numFmtId="0" fontId="47" fillId="0" borderId="28" xfId="0" applyFont="1" applyBorder="1" applyAlignment="1">
      <alignment vertical="center" wrapText="1"/>
    </xf>
    <xf numFmtId="0" fontId="49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center" wrapText="1"/>
    </xf>
    <xf numFmtId="0" fontId="51" fillId="0" borderId="27" xfId="0" applyFont="1" applyBorder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vertical="center"/>
    </xf>
    <xf numFmtId="49" fontId="50" fillId="0" borderId="1" xfId="0" applyNumberFormat="1" applyFont="1" applyBorder="1" applyAlignment="1">
      <alignment horizontal="left" vertical="center" wrapText="1"/>
    </xf>
    <xf numFmtId="49" fontId="50" fillId="0" borderId="1" xfId="0" applyNumberFormat="1" applyFont="1" applyBorder="1" applyAlignment="1">
      <alignment vertical="center" wrapText="1"/>
    </xf>
    <xf numFmtId="0" fontId="47" fillId="0" borderId="30" xfId="0" applyFont="1" applyBorder="1" applyAlignment="1">
      <alignment vertical="center" wrapText="1"/>
    </xf>
    <xf numFmtId="0" fontId="52" fillId="0" borderId="29" xfId="0" applyFont="1" applyBorder="1" applyAlignment="1">
      <alignment vertical="center" wrapText="1"/>
    </xf>
    <xf numFmtId="0" fontId="47" fillId="0" borderId="31" xfId="0" applyFont="1" applyBorder="1" applyAlignment="1">
      <alignment vertical="center" wrapText="1"/>
    </xf>
    <xf numFmtId="0" fontId="47" fillId="0" borderId="1" xfId="0" applyFont="1" applyBorder="1" applyAlignment="1">
      <alignment vertical="top"/>
    </xf>
    <xf numFmtId="0" fontId="47" fillId="0" borderId="0" xfId="0" applyFont="1" applyAlignment="1">
      <alignment vertical="top"/>
    </xf>
    <xf numFmtId="0" fontId="47" fillId="0" borderId="24" xfId="0" applyFont="1" applyBorder="1" applyAlignment="1">
      <alignment horizontal="left" vertical="center"/>
    </xf>
    <xf numFmtId="0" fontId="47" fillId="0" borderId="25" xfId="0" applyFont="1" applyBorder="1" applyAlignment="1">
      <alignment horizontal="left" vertical="center"/>
    </xf>
    <xf numFmtId="0" fontId="47" fillId="0" borderId="26" xfId="0" applyFont="1" applyBorder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0" fontId="47" fillId="0" borderId="28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49" fillId="0" borderId="29" xfId="0" applyFont="1" applyBorder="1" applyAlignment="1">
      <alignment horizontal="left" vertical="center"/>
    </xf>
    <xf numFmtId="0" fontId="49" fillId="0" borderId="29" xfId="0" applyFont="1" applyBorder="1" applyAlignment="1">
      <alignment horizontal="center" vertical="center"/>
    </xf>
    <xf numFmtId="0" fontId="53" fillId="0" borderId="29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5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1" fillId="0" borderId="27" xfId="0" applyFont="1" applyBorder="1" applyAlignment="1">
      <alignment horizontal="left" vertical="center"/>
    </xf>
    <xf numFmtId="0" fontId="50" fillId="0" borderId="1" xfId="0" applyFont="1" applyFill="1" applyBorder="1" applyAlignment="1">
      <alignment horizontal="left" vertical="center"/>
    </xf>
    <xf numFmtId="0" fontId="50" fillId="0" borderId="1" xfId="0" applyFont="1" applyFill="1" applyBorder="1" applyAlignment="1">
      <alignment horizontal="center" vertical="center"/>
    </xf>
    <xf numFmtId="0" fontId="47" fillId="0" borderId="30" xfId="0" applyFont="1" applyBorder="1" applyAlignment="1">
      <alignment horizontal="left" vertical="center"/>
    </xf>
    <xf numFmtId="0" fontId="52" fillId="0" borderId="29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0" fontId="51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left" vertical="center" wrapText="1"/>
    </xf>
    <xf numFmtId="0" fontId="47" fillId="0" borderId="25" xfId="0" applyFont="1" applyBorder="1" applyAlignment="1">
      <alignment horizontal="left" vertical="center" wrapText="1"/>
    </xf>
    <xf numFmtId="0" fontId="47" fillId="0" borderId="26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53" fillId="0" borderId="27" xfId="0" applyFont="1" applyBorder="1" applyAlignment="1">
      <alignment horizontal="left" vertical="center" wrapText="1"/>
    </xf>
    <xf numFmtId="0" fontId="53" fillId="0" borderId="28" xfId="0" applyFont="1" applyBorder="1" applyAlignment="1">
      <alignment horizontal="left" vertical="center" wrapText="1"/>
    </xf>
    <xf numFmtId="0" fontId="51" fillId="0" borderId="27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 wrapText="1"/>
    </xf>
    <xf numFmtId="0" fontId="51" fillId="0" borderId="28" xfId="0" applyFont="1" applyBorder="1" applyAlignment="1">
      <alignment horizontal="left" vertical="center"/>
    </xf>
    <xf numFmtId="0" fontId="51" fillId="0" borderId="30" xfId="0" applyFont="1" applyBorder="1" applyAlignment="1">
      <alignment horizontal="left" vertical="center" wrapText="1"/>
    </xf>
    <xf numFmtId="0" fontId="51" fillId="0" borderId="29" xfId="0" applyFont="1" applyBorder="1" applyAlignment="1">
      <alignment horizontal="left" vertical="center" wrapText="1"/>
    </xf>
    <xf numFmtId="0" fontId="51" fillId="0" borderId="3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top"/>
    </xf>
    <xf numFmtId="0" fontId="50" fillId="0" borderId="1" xfId="0" applyFont="1" applyBorder="1" applyAlignment="1">
      <alignment horizontal="center" vertical="top"/>
    </xf>
    <xf numFmtId="0" fontId="51" fillId="0" borderId="30" xfId="0" applyFont="1" applyBorder="1" applyAlignment="1">
      <alignment horizontal="left" vertical="center"/>
    </xf>
    <xf numFmtId="0" fontId="51" fillId="0" borderId="3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49" fillId="0" borderId="1" xfId="0" applyFont="1" applyBorder="1" applyAlignment="1">
      <alignment vertical="center"/>
    </xf>
    <xf numFmtId="0" fontId="53" fillId="0" borderId="29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50" fillId="0" borderId="1" xfId="0" applyFont="1" applyBorder="1" applyAlignment="1">
      <alignment vertical="top"/>
    </xf>
    <xf numFmtId="49" fontId="50" fillId="0" borderId="1" xfId="0" applyNumberFormat="1" applyFont="1" applyBorder="1" applyAlignment="1">
      <alignment horizontal="left" vertical="center"/>
    </xf>
    <xf numFmtId="0" fontId="56" fillId="0" borderId="27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vertical="top"/>
    </xf>
    <xf numFmtId="0" fontId="57" fillId="0" borderId="1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horizontal="center" vertical="center"/>
    </xf>
    <xf numFmtId="49" fontId="57" fillId="0" borderId="1" xfId="0" applyNumberFormat="1" applyFont="1" applyBorder="1" applyAlignment="1" applyProtection="1">
      <alignment horizontal="left" vertical="center"/>
    </xf>
    <xf numFmtId="0" fontId="56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9" fillId="0" borderId="29" xfId="0" applyFont="1" applyBorder="1" applyAlignment="1">
      <alignment horizontal="left"/>
    </xf>
    <xf numFmtId="0" fontId="53" fillId="0" borderId="29" xfId="0" applyFont="1" applyBorder="1" applyAlignment="1"/>
    <xf numFmtId="0" fontId="47" fillId="0" borderId="27" xfId="0" applyFont="1" applyBorder="1" applyAlignment="1">
      <alignment vertical="top"/>
    </xf>
    <xf numFmtId="0" fontId="47" fillId="0" borderId="28" xfId="0" applyFont="1" applyBorder="1" applyAlignment="1">
      <alignment vertical="top"/>
    </xf>
    <xf numFmtId="0" fontId="47" fillId="0" borderId="30" xfId="0" applyFont="1" applyBorder="1" applyAlignment="1">
      <alignment vertical="top"/>
    </xf>
    <xf numFmtId="0" fontId="47" fillId="0" borderId="29" xfId="0" applyFont="1" applyBorder="1" applyAlignment="1">
      <alignment vertical="top"/>
    </xf>
    <xf numFmtId="0" fontId="4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81111111" TargetMode="External" /><Relationship Id="rId2" Type="http://schemas.openxmlformats.org/officeDocument/2006/relationships/hyperlink" Target="https://podminky.urs.cz/item/CS_URS_2024_02/181351003" TargetMode="External" /><Relationship Id="rId3" Type="http://schemas.openxmlformats.org/officeDocument/2006/relationships/hyperlink" Target="https://podminky.urs.cz/item/CS_URS_2024_02/181411132" TargetMode="External" /><Relationship Id="rId4" Type="http://schemas.openxmlformats.org/officeDocument/2006/relationships/hyperlink" Target="https://podminky.urs.cz/item/CS_URS_2024_02/131251105" TargetMode="External" /><Relationship Id="rId5" Type="http://schemas.openxmlformats.org/officeDocument/2006/relationships/hyperlink" Target="https://podminky.urs.cz/item/CS_URS_2024_02/132212221" TargetMode="External" /><Relationship Id="rId6" Type="http://schemas.openxmlformats.org/officeDocument/2006/relationships/hyperlink" Target="https://podminky.urs.cz/item/CS_URS_2024_02/139001101" TargetMode="External" /><Relationship Id="rId7" Type="http://schemas.openxmlformats.org/officeDocument/2006/relationships/hyperlink" Target="https://podminky.urs.cz/item/CS_URS_2024_02/171151103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1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175111101" TargetMode="External" /><Relationship Id="rId15" Type="http://schemas.openxmlformats.org/officeDocument/2006/relationships/hyperlink" Target="https://podminky.urs.cz/item/CS_URS_2024_02/211971121" TargetMode="External" /><Relationship Id="rId16" Type="http://schemas.openxmlformats.org/officeDocument/2006/relationships/hyperlink" Target="https://podminky.urs.cz/item/CS_URS_2024_02/212532111" TargetMode="External" /><Relationship Id="rId17" Type="http://schemas.openxmlformats.org/officeDocument/2006/relationships/hyperlink" Target="https://podminky.urs.cz/item/CS_URS_2024_02/212755218" TargetMode="External" /><Relationship Id="rId18" Type="http://schemas.openxmlformats.org/officeDocument/2006/relationships/hyperlink" Target="https://podminky.urs.cz/item/CS_URS_2024_02/155131311" TargetMode="External" /><Relationship Id="rId19" Type="http://schemas.openxmlformats.org/officeDocument/2006/relationships/hyperlink" Target="https://podminky.urs.cz/item/CS_URS_2024_02/181252305" TargetMode="External" /><Relationship Id="rId20" Type="http://schemas.openxmlformats.org/officeDocument/2006/relationships/hyperlink" Target="https://podminky.urs.cz/item/CS_URS_2024_02/213141111.1" TargetMode="External" /><Relationship Id="rId21" Type="http://schemas.openxmlformats.org/officeDocument/2006/relationships/hyperlink" Target="https://podminky.urs.cz/item/CS_URS_2024_02/561081111" TargetMode="External" /><Relationship Id="rId22" Type="http://schemas.openxmlformats.org/officeDocument/2006/relationships/hyperlink" Target="https://podminky.urs.cz/item/CS_URS_2024_02/564851111" TargetMode="External" /><Relationship Id="rId23" Type="http://schemas.openxmlformats.org/officeDocument/2006/relationships/hyperlink" Target="https://podminky.urs.cz/item/CS_URS_2024_02/564861111" TargetMode="External" /><Relationship Id="rId24" Type="http://schemas.openxmlformats.org/officeDocument/2006/relationships/hyperlink" Target="https://podminky.urs.cz/item/CS_URS_2024_02/564871111" TargetMode="External" /><Relationship Id="rId25" Type="http://schemas.openxmlformats.org/officeDocument/2006/relationships/hyperlink" Target="https://podminky.urs.cz/item/CS_URS_2024_02/564871116" TargetMode="External" /><Relationship Id="rId26" Type="http://schemas.openxmlformats.org/officeDocument/2006/relationships/hyperlink" Target="https://podminky.urs.cz/item/CS_URS_2024_02/567122114" TargetMode="External" /><Relationship Id="rId27" Type="http://schemas.openxmlformats.org/officeDocument/2006/relationships/hyperlink" Target="https://podminky.urs.cz/item/CS_URS_2024_02/567132115" TargetMode="External" /><Relationship Id="rId28" Type="http://schemas.openxmlformats.org/officeDocument/2006/relationships/hyperlink" Target="https://podminky.urs.cz/item/CS_URS_2024_02/573191111" TargetMode="External" /><Relationship Id="rId29" Type="http://schemas.openxmlformats.org/officeDocument/2006/relationships/hyperlink" Target="https://podminky.urs.cz/item/CS_URS_2024_02/573211109" TargetMode="External" /><Relationship Id="rId30" Type="http://schemas.openxmlformats.org/officeDocument/2006/relationships/hyperlink" Target="https://podminky.urs.cz/item/CS_URS_2024_02/577134111" TargetMode="External" /><Relationship Id="rId31" Type="http://schemas.openxmlformats.org/officeDocument/2006/relationships/hyperlink" Target="https://podminky.urs.cz/item/CS_URS_2024_02/577155112" TargetMode="External" /><Relationship Id="rId32" Type="http://schemas.openxmlformats.org/officeDocument/2006/relationships/hyperlink" Target="https://podminky.urs.cz/item/CS_URS_2024_02/577145112" TargetMode="External" /><Relationship Id="rId33" Type="http://schemas.openxmlformats.org/officeDocument/2006/relationships/hyperlink" Target="https://podminky.urs.cz/item/CS_URS_2024_02/596212212" TargetMode="External" /><Relationship Id="rId34" Type="http://schemas.openxmlformats.org/officeDocument/2006/relationships/hyperlink" Target="https://podminky.urs.cz/item/CS_URS_2024_02/596412212" TargetMode="External" /><Relationship Id="rId35" Type="http://schemas.openxmlformats.org/officeDocument/2006/relationships/hyperlink" Target="https://podminky.urs.cz/item/CS_URS_2024_02/919122122" TargetMode="External" /><Relationship Id="rId36" Type="http://schemas.openxmlformats.org/officeDocument/2006/relationships/hyperlink" Target="https://podminky.urs.cz/item/CS_URS_2024_02/596211111" TargetMode="External" /><Relationship Id="rId37" Type="http://schemas.openxmlformats.org/officeDocument/2006/relationships/hyperlink" Target="https://podminky.urs.cz/item/CS_URS_2024_02/899133112" TargetMode="External" /><Relationship Id="rId38" Type="http://schemas.openxmlformats.org/officeDocument/2006/relationships/hyperlink" Target="https://podminky.urs.cz/item/CS_URS_2024_02/911121111" TargetMode="External" /><Relationship Id="rId39" Type="http://schemas.openxmlformats.org/officeDocument/2006/relationships/hyperlink" Target="https://podminky.urs.cz/item/CS_URS_2024_02/911121111" TargetMode="External" /><Relationship Id="rId40" Type="http://schemas.openxmlformats.org/officeDocument/2006/relationships/hyperlink" Target="https://podminky.urs.cz/item/CS_URS_2024_02/916131213" TargetMode="External" /><Relationship Id="rId41" Type="http://schemas.openxmlformats.org/officeDocument/2006/relationships/hyperlink" Target="https://podminky.urs.cz/item/CS_URS_2024_02/916131213" TargetMode="External" /><Relationship Id="rId42" Type="http://schemas.openxmlformats.org/officeDocument/2006/relationships/hyperlink" Target="https://podminky.urs.cz/item/CS_URS_2024_02/916231213" TargetMode="External" /><Relationship Id="rId43" Type="http://schemas.openxmlformats.org/officeDocument/2006/relationships/hyperlink" Target="https://podminky.urs.cz/item/CS_URS_2024_02/916991121" TargetMode="External" /><Relationship Id="rId44" Type="http://schemas.openxmlformats.org/officeDocument/2006/relationships/hyperlink" Target="https://podminky.urs.cz/item/CS_URS_2024_02/913111111" TargetMode="External" /><Relationship Id="rId45" Type="http://schemas.openxmlformats.org/officeDocument/2006/relationships/hyperlink" Target="https://podminky.urs.cz/item/CS_URS_2024_02/913111211" TargetMode="External" /><Relationship Id="rId46" Type="http://schemas.openxmlformats.org/officeDocument/2006/relationships/hyperlink" Target="https://podminky.urs.cz/item/CS_URS_2024_02/913111112" TargetMode="External" /><Relationship Id="rId47" Type="http://schemas.openxmlformats.org/officeDocument/2006/relationships/hyperlink" Target="https://podminky.urs.cz/item/CS_URS_2024_02/913111212" TargetMode="External" /><Relationship Id="rId48" Type="http://schemas.openxmlformats.org/officeDocument/2006/relationships/hyperlink" Target="https://podminky.urs.cz/item/CS_URS_2024_02/913111115" TargetMode="External" /><Relationship Id="rId49" Type="http://schemas.openxmlformats.org/officeDocument/2006/relationships/hyperlink" Target="https://podminky.urs.cz/item/CS_URS_2024_02/913111215" TargetMode="External" /><Relationship Id="rId50" Type="http://schemas.openxmlformats.org/officeDocument/2006/relationships/hyperlink" Target="https://podminky.urs.cz/item/CS_URS_2024_02/914111111" TargetMode="External" /><Relationship Id="rId51" Type="http://schemas.openxmlformats.org/officeDocument/2006/relationships/hyperlink" Target="https://podminky.urs.cz/item/CS_URS_2024_02/914511111" TargetMode="External" /><Relationship Id="rId52" Type="http://schemas.openxmlformats.org/officeDocument/2006/relationships/hyperlink" Target="https://podminky.urs.cz/item/CS_URS_2024_02/915111111" TargetMode="External" /><Relationship Id="rId53" Type="http://schemas.openxmlformats.org/officeDocument/2006/relationships/hyperlink" Target="https://podminky.urs.cz/item/CS_URS_2024_02/915131111" TargetMode="External" /><Relationship Id="rId54" Type="http://schemas.openxmlformats.org/officeDocument/2006/relationships/hyperlink" Target="https://podminky.urs.cz/item/CS_URS_2024_02/916991121.1" TargetMode="External" /><Relationship Id="rId55" Type="http://schemas.openxmlformats.org/officeDocument/2006/relationships/hyperlink" Target="https://podminky.urs.cz/item/CS_URS_2024_02/935113112" TargetMode="External" /><Relationship Id="rId56" Type="http://schemas.openxmlformats.org/officeDocument/2006/relationships/hyperlink" Target="https://podminky.urs.cz/item/CS_URS_2023_02/113154124" TargetMode="External" /><Relationship Id="rId57" Type="http://schemas.openxmlformats.org/officeDocument/2006/relationships/hyperlink" Target="https://podminky.urs.cz/item/CS_URS_2024_02/113201112" TargetMode="External" /><Relationship Id="rId58" Type="http://schemas.openxmlformats.org/officeDocument/2006/relationships/hyperlink" Target="https://podminky.urs.cz/item/CS_URS_2024_02/113106571" TargetMode="External" /><Relationship Id="rId59" Type="http://schemas.openxmlformats.org/officeDocument/2006/relationships/hyperlink" Target="https://podminky.urs.cz/item/CS_URS_2024_02/113107222" TargetMode="External" /><Relationship Id="rId60" Type="http://schemas.openxmlformats.org/officeDocument/2006/relationships/hyperlink" Target="https://podminky.urs.cz/item/CS_URS_2024_02/113107342" TargetMode="External" /><Relationship Id="rId61" Type="http://schemas.openxmlformats.org/officeDocument/2006/relationships/hyperlink" Target="https://podminky.urs.cz/item/CS_URS_2024_02/919735111" TargetMode="External" /><Relationship Id="rId62" Type="http://schemas.openxmlformats.org/officeDocument/2006/relationships/hyperlink" Target="https://podminky.urs.cz/item/CS_URS_2024_02/919735112" TargetMode="External" /><Relationship Id="rId63" Type="http://schemas.openxmlformats.org/officeDocument/2006/relationships/hyperlink" Target="https://podminky.urs.cz/item/CS_URS_2024_02/997013501" TargetMode="External" /><Relationship Id="rId64" Type="http://schemas.openxmlformats.org/officeDocument/2006/relationships/hyperlink" Target="https://podminky.urs.cz/item/CS_URS_2024_02/997013509" TargetMode="External" /><Relationship Id="rId65" Type="http://schemas.openxmlformats.org/officeDocument/2006/relationships/hyperlink" Target="https://podminky.urs.cz/item/CS_URS_2024_02/997013861" TargetMode="External" /><Relationship Id="rId66" Type="http://schemas.openxmlformats.org/officeDocument/2006/relationships/hyperlink" Target="https://podminky.urs.cz/item/CS_URS_2024_02/997013873.1" TargetMode="External" /><Relationship Id="rId67" Type="http://schemas.openxmlformats.org/officeDocument/2006/relationships/hyperlink" Target="https://podminky.urs.cz/item/CS_URS_2024_02/997013875" TargetMode="External" /><Relationship Id="rId68" Type="http://schemas.openxmlformats.org/officeDocument/2006/relationships/hyperlink" Target="https://podminky.urs.cz/item/CS_URS_2024_02/998225111" TargetMode="External" /><Relationship Id="rId69" Type="http://schemas.openxmlformats.org/officeDocument/2006/relationships/hyperlink" Target="https://podminky.urs.cz/item/CS_URS_2024_02/460791216" TargetMode="External" /><Relationship Id="rId70" Type="http://schemas.openxmlformats.org/officeDocument/2006/relationships/hyperlink" Target="https://podminky.urs.cz/item/CS_URS_2024_02/899623141" TargetMode="External" /><Relationship Id="rId71" Type="http://schemas.openxmlformats.org/officeDocument/2006/relationships/hyperlink" Target="https://podminky.urs.cz/item/CS_URS_2023_02/034303000" TargetMode="External" /><Relationship Id="rId72" Type="http://schemas.openxmlformats.org/officeDocument/2006/relationships/hyperlink" Target="https://podminky.urs.cz/item/CS_URS_2023_02/043103000" TargetMode="External" /><Relationship Id="rId73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71161141" TargetMode="External" /><Relationship Id="rId11" Type="http://schemas.openxmlformats.org/officeDocument/2006/relationships/hyperlink" Target="https://podminky.urs.cz/item/CS_URS_2024_02/892241111" TargetMode="External" /><Relationship Id="rId12" Type="http://schemas.openxmlformats.org/officeDocument/2006/relationships/hyperlink" Target="https://podminky.urs.cz/item/CS_URS_2024_02/893811152" TargetMode="External" /><Relationship Id="rId13" Type="http://schemas.openxmlformats.org/officeDocument/2006/relationships/hyperlink" Target="https://podminky.urs.cz/item/CS_URS_2024_02/894812311" TargetMode="External" /><Relationship Id="rId14" Type="http://schemas.openxmlformats.org/officeDocument/2006/relationships/hyperlink" Target="https://podminky.urs.cz/item/CS_URS_2024_02/894812332" TargetMode="External" /><Relationship Id="rId15" Type="http://schemas.openxmlformats.org/officeDocument/2006/relationships/hyperlink" Target="https://podminky.urs.cz/item/CS_URS_2024_02/894812339" TargetMode="External" /><Relationship Id="rId16" Type="http://schemas.openxmlformats.org/officeDocument/2006/relationships/hyperlink" Target="https://podminky.urs.cz/item/CS_URS_2024_02/894812377" TargetMode="External" /><Relationship Id="rId17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71211141" TargetMode="External" /><Relationship Id="rId11" Type="http://schemas.openxmlformats.org/officeDocument/2006/relationships/hyperlink" Target="https://podminky.urs.cz/item/CS_URS_2024_02/891249111" TargetMode="External" /><Relationship Id="rId12" Type="http://schemas.openxmlformats.org/officeDocument/2006/relationships/hyperlink" Target="https://podminky.urs.cz/item/CS_URS_2024_02/892233121" TargetMode="External" /><Relationship Id="rId13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94812505" TargetMode="External" /><Relationship Id="rId11" Type="http://schemas.openxmlformats.org/officeDocument/2006/relationships/hyperlink" Target="https://podminky.urs.cz/item/CS_URS_2024_02/894812521" TargetMode="External" /><Relationship Id="rId12" Type="http://schemas.openxmlformats.org/officeDocument/2006/relationships/hyperlink" Target="https://podminky.urs.cz/item/CS_URS_2024_01/894812552" TargetMode="External" /><Relationship Id="rId13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71211141" TargetMode="External" /><Relationship Id="rId11" Type="http://schemas.openxmlformats.org/officeDocument/2006/relationships/hyperlink" Target="https://podminky.urs.cz/item/CS_URS_2024_02/891249111" TargetMode="External" /><Relationship Id="rId12" Type="http://schemas.openxmlformats.org/officeDocument/2006/relationships/hyperlink" Target="https://podminky.urs.cz/item/CS_URS_2024_02/892233121" TargetMode="External" /><Relationship Id="rId13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87" TargetMode="External" /><Relationship Id="rId2" Type="http://schemas.openxmlformats.org/officeDocument/2006/relationships/hyperlink" Target="https://podminky.urs.cz/item/CS_URS_2024_02/113107322" TargetMode="External" /><Relationship Id="rId3" Type="http://schemas.openxmlformats.org/officeDocument/2006/relationships/hyperlink" Target="https://podminky.urs.cz/item/CS_URS_2024_02/121151103" TargetMode="External" /><Relationship Id="rId4" Type="http://schemas.openxmlformats.org/officeDocument/2006/relationships/hyperlink" Target="https://podminky.urs.cz/item/CS_URS_2024_02/162251102" TargetMode="External" /><Relationship Id="rId5" Type="http://schemas.openxmlformats.org/officeDocument/2006/relationships/hyperlink" Target="https://podminky.urs.cz/item/CS_URS_2024_02/167151111" TargetMode="External" /><Relationship Id="rId6" Type="http://schemas.openxmlformats.org/officeDocument/2006/relationships/hyperlink" Target="https://podminky.urs.cz/item/CS_URS_2024_02/181351003" TargetMode="External" /><Relationship Id="rId7" Type="http://schemas.openxmlformats.org/officeDocument/2006/relationships/hyperlink" Target="https://podminky.urs.cz/item/CS_URS_2024_02/131251103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997013873" TargetMode="External" /><Relationship Id="rId11" Type="http://schemas.openxmlformats.org/officeDocument/2006/relationships/hyperlink" Target="https://podminky.urs.cz/item/CS_URS_2024_02/183101114" TargetMode="External" /><Relationship Id="rId12" Type="http://schemas.openxmlformats.org/officeDocument/2006/relationships/hyperlink" Target="https://podminky.urs.cz/item/CS_URS_2024_02/184102311" TargetMode="External" /><Relationship Id="rId13" Type="http://schemas.openxmlformats.org/officeDocument/2006/relationships/hyperlink" Target="https://podminky.urs.cz/item/CS_URS_2024_02/184215111" TargetMode="External" /><Relationship Id="rId14" Type="http://schemas.openxmlformats.org/officeDocument/2006/relationships/hyperlink" Target="https://podminky.urs.cz/item/CS_URS_2024_02/183101115" TargetMode="External" /><Relationship Id="rId15" Type="http://schemas.openxmlformats.org/officeDocument/2006/relationships/hyperlink" Target="https://podminky.urs.cz/item/CS_URS_2024_02/184201112" TargetMode="External" /><Relationship Id="rId16" Type="http://schemas.openxmlformats.org/officeDocument/2006/relationships/hyperlink" Target="https://podminky.urs.cz/item/CS_URS_2024_02/184215133" TargetMode="External" /><Relationship Id="rId17" Type="http://schemas.openxmlformats.org/officeDocument/2006/relationships/hyperlink" Target="https://podminky.urs.cz/item/CS_URS_2024_02/181111131" TargetMode="External" /><Relationship Id="rId18" Type="http://schemas.openxmlformats.org/officeDocument/2006/relationships/hyperlink" Target="https://podminky.urs.cz/item/CS_URS_2024_02/181411131" TargetMode="External" /><Relationship Id="rId19" Type="http://schemas.openxmlformats.org/officeDocument/2006/relationships/hyperlink" Target="https://podminky.urs.cz/item/CS_URS_2024_02/183552413" TargetMode="External" /><Relationship Id="rId20" Type="http://schemas.openxmlformats.org/officeDocument/2006/relationships/hyperlink" Target="https://podminky.urs.cz/item/CS_URS_2024_02/185804311" TargetMode="External" /><Relationship Id="rId21" Type="http://schemas.openxmlformats.org/officeDocument/2006/relationships/hyperlink" Target="https://podminky.urs.cz/item/CS_URS_2024_02/181252305.1" TargetMode="External" /><Relationship Id="rId22" Type="http://schemas.openxmlformats.org/officeDocument/2006/relationships/hyperlink" Target="https://podminky.urs.cz/item/CS_URS_2024_02/564750101" TargetMode="External" /><Relationship Id="rId23" Type="http://schemas.openxmlformats.org/officeDocument/2006/relationships/hyperlink" Target="https://podminky.urs.cz/item/CS_URS_2024_02/631311135" TargetMode="External" /><Relationship Id="rId24" Type="http://schemas.openxmlformats.org/officeDocument/2006/relationships/hyperlink" Target="https://podminky.urs.cz/item/CS_URS_2024_02/631319013" TargetMode="External" /><Relationship Id="rId25" Type="http://schemas.openxmlformats.org/officeDocument/2006/relationships/hyperlink" Target="https://podminky.urs.cz/item/CS_URS_2024_02/631319175" TargetMode="External" /><Relationship Id="rId26" Type="http://schemas.openxmlformats.org/officeDocument/2006/relationships/hyperlink" Target="https://podminky.urs.cz/item/CS_URS_2024_02/631351101" TargetMode="External" /><Relationship Id="rId27" Type="http://schemas.openxmlformats.org/officeDocument/2006/relationships/hyperlink" Target="https://podminky.urs.cz/item/CS_URS_2024_02/631351102" TargetMode="External" /><Relationship Id="rId28" Type="http://schemas.openxmlformats.org/officeDocument/2006/relationships/hyperlink" Target="https://podminky.urs.cz/item/CS_URS_2024_02/631362021.2" TargetMode="External" /><Relationship Id="rId29" Type="http://schemas.openxmlformats.org/officeDocument/2006/relationships/hyperlink" Target="https://podminky.urs.cz/item/CS_URS_2024_02/633831111" TargetMode="External" /><Relationship Id="rId30" Type="http://schemas.openxmlformats.org/officeDocument/2006/relationships/hyperlink" Target="https://podminky.urs.cz/item/CS_URS_2024_02/783901451" TargetMode="External" /><Relationship Id="rId31" Type="http://schemas.openxmlformats.org/officeDocument/2006/relationships/hyperlink" Target="https://podminky.urs.cz/item/CS_URS_2024_02/783943171" TargetMode="External" /><Relationship Id="rId32" Type="http://schemas.openxmlformats.org/officeDocument/2006/relationships/hyperlink" Target="https://podminky.urs.cz/item/CS_URS_2024_02/935932111" TargetMode="External" /><Relationship Id="rId33" Type="http://schemas.openxmlformats.org/officeDocument/2006/relationships/hyperlink" Target="https://podminky.urs.cz/item/CS_URS_2024_02/181252305.1" TargetMode="External" /><Relationship Id="rId34" Type="http://schemas.openxmlformats.org/officeDocument/2006/relationships/hyperlink" Target="https://podminky.urs.cz/item/CS_URS_2024_02/564750101" TargetMode="External" /><Relationship Id="rId35" Type="http://schemas.openxmlformats.org/officeDocument/2006/relationships/hyperlink" Target="https://podminky.urs.cz/item/CS_URS_2024_02/564772111" TargetMode="External" /><Relationship Id="rId36" Type="http://schemas.openxmlformats.org/officeDocument/2006/relationships/hyperlink" Target="https://podminky.urs.cz/item/CS_URS_2024_02/596211212" TargetMode="External" /><Relationship Id="rId37" Type="http://schemas.openxmlformats.org/officeDocument/2006/relationships/hyperlink" Target="https://podminky.urs.cz/item/CS_URS_2024_02/916231213" TargetMode="External" /><Relationship Id="rId38" Type="http://schemas.openxmlformats.org/officeDocument/2006/relationships/hyperlink" Target="https://podminky.urs.cz/item/CS_URS_2024_02/916991121" TargetMode="External" /><Relationship Id="rId39" Type="http://schemas.openxmlformats.org/officeDocument/2006/relationships/hyperlink" Target="https://podminky.urs.cz/item/CS_URS_2024_02/181252305" TargetMode="External" /><Relationship Id="rId40" Type="http://schemas.openxmlformats.org/officeDocument/2006/relationships/hyperlink" Target="https://podminky.urs.cz/item/CS_URS_2024_02/564750101" TargetMode="External" /><Relationship Id="rId41" Type="http://schemas.openxmlformats.org/officeDocument/2006/relationships/hyperlink" Target="https://podminky.urs.cz/item/CS_URS_2024_02/596211110" TargetMode="External" /><Relationship Id="rId42" Type="http://schemas.openxmlformats.org/officeDocument/2006/relationships/hyperlink" Target="https://podminky.urs.cz/item/CS_URS_2024_02/434313113" TargetMode="External" /><Relationship Id="rId43" Type="http://schemas.openxmlformats.org/officeDocument/2006/relationships/hyperlink" Target="https://podminky.urs.cz/item/CS_URS_2024_02/635111242" TargetMode="External" /><Relationship Id="rId44" Type="http://schemas.openxmlformats.org/officeDocument/2006/relationships/hyperlink" Target="https://podminky.urs.cz/item/CS_URS_2024_02/434351141" TargetMode="External" /><Relationship Id="rId45" Type="http://schemas.openxmlformats.org/officeDocument/2006/relationships/hyperlink" Target="https://podminky.urs.cz/item/CS_URS_2024_02/434351142" TargetMode="External" /><Relationship Id="rId46" Type="http://schemas.openxmlformats.org/officeDocument/2006/relationships/hyperlink" Target="https://podminky.urs.cz/item/CS_URS_2024_02/411359111" TargetMode="External" /><Relationship Id="rId47" Type="http://schemas.openxmlformats.org/officeDocument/2006/relationships/hyperlink" Target="https://podminky.urs.cz/item/CS_URS_2024_02/430321616" TargetMode="External" /><Relationship Id="rId48" Type="http://schemas.openxmlformats.org/officeDocument/2006/relationships/hyperlink" Target="https://podminky.urs.cz/item/CS_URS_2024_02/430361821" TargetMode="External" /><Relationship Id="rId49" Type="http://schemas.openxmlformats.org/officeDocument/2006/relationships/hyperlink" Target="https://podminky.urs.cz/item/CS_URS_2024_02/783826605" TargetMode="External" /><Relationship Id="rId50" Type="http://schemas.openxmlformats.org/officeDocument/2006/relationships/hyperlink" Target="https://podminky.urs.cz/item/CS_URS_2024_02/762081150" TargetMode="External" /><Relationship Id="rId51" Type="http://schemas.openxmlformats.org/officeDocument/2006/relationships/hyperlink" Target="https://podminky.urs.cz/item/CS_URS_2024_02/783101203" TargetMode="External" /><Relationship Id="rId52" Type="http://schemas.openxmlformats.org/officeDocument/2006/relationships/hyperlink" Target="https://podminky.urs.cz/item/CS_URS_2024_02/783123121" TargetMode="External" /><Relationship Id="rId53" Type="http://schemas.openxmlformats.org/officeDocument/2006/relationships/hyperlink" Target="https://podminky.urs.cz/item/CS_URS_2024_02/783168101" TargetMode="External" /><Relationship Id="rId54" Type="http://schemas.openxmlformats.org/officeDocument/2006/relationships/hyperlink" Target="https://podminky.urs.cz/item/CS_URS_2024_02/783128201" TargetMode="External" /><Relationship Id="rId55" Type="http://schemas.openxmlformats.org/officeDocument/2006/relationships/hyperlink" Target="https://podminky.urs.cz/item/CS_URS_2024_02/953961111" TargetMode="External" /><Relationship Id="rId56" Type="http://schemas.openxmlformats.org/officeDocument/2006/relationships/hyperlink" Target="https://podminky.urs.cz/item/CS_URS_2024_02/997013501" TargetMode="External" /><Relationship Id="rId57" Type="http://schemas.openxmlformats.org/officeDocument/2006/relationships/hyperlink" Target="https://podminky.urs.cz/item/CS_URS_2024_02/997013509" TargetMode="External" /><Relationship Id="rId58" Type="http://schemas.openxmlformats.org/officeDocument/2006/relationships/hyperlink" Target="https://podminky.urs.cz/item/CS_URS_2024_02/997013869" TargetMode="External" /><Relationship Id="rId59" Type="http://schemas.openxmlformats.org/officeDocument/2006/relationships/hyperlink" Target="https://podminky.urs.cz/item/CS_URS_2024_02/998223011" TargetMode="External" /><Relationship Id="rId60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30001000" TargetMode="External" /><Relationship Id="rId2" Type="http://schemas.openxmlformats.org/officeDocument/2006/relationships/hyperlink" Target="https://podminky.urs.cz/item/CS_URS_2024_02/033002000" TargetMode="External" /><Relationship Id="rId3" Type="http://schemas.openxmlformats.org/officeDocument/2006/relationships/hyperlink" Target="https://podminky.urs.cz/item/CS_URS_2024_02/034103000" TargetMode="External" /><Relationship Id="rId4" Type="http://schemas.openxmlformats.org/officeDocument/2006/relationships/hyperlink" Target="https://podminky.urs.cz/item/CS_URS_2024_02/039002000" TargetMode="External" /><Relationship Id="rId5" Type="http://schemas.openxmlformats.org/officeDocument/2006/relationships/hyperlink" Target="https://podminky.urs.cz/item/CS_URS_2024_02/072002000" TargetMode="External" /><Relationship Id="rId6" Type="http://schemas.openxmlformats.org/officeDocument/2006/relationships/hyperlink" Target="https://podminky.urs.cz/item/CS_URS_2024_02/012103000" TargetMode="External" /><Relationship Id="rId7" Type="http://schemas.openxmlformats.org/officeDocument/2006/relationships/hyperlink" Target="https://podminky.urs.cz/item/CS_URS_2024_02/012303000" TargetMode="External" /><Relationship Id="rId8" Type="http://schemas.openxmlformats.org/officeDocument/2006/relationships/hyperlink" Target="https://podminky.urs.cz/item/CS_URS_2024_02/013244000" TargetMode="External" /><Relationship Id="rId9" Type="http://schemas.openxmlformats.org/officeDocument/2006/relationships/hyperlink" Target="https://podminky.urs.cz/item/CS_URS_2024_02/013254000" TargetMode="External" /><Relationship Id="rId10" Type="http://schemas.openxmlformats.org/officeDocument/2006/relationships/hyperlink" Target="https://podminky.urs.cz/item/CS_URS_2024_02/043103000" TargetMode="External" /><Relationship Id="rId11" Type="http://schemas.openxmlformats.org/officeDocument/2006/relationships/hyperlink" Target="https://podminky.urs.cz/item/CS_URS_2024_02/045002000" TargetMode="External" /><Relationship Id="rId12" Type="http://schemas.openxmlformats.org/officeDocument/2006/relationships/hyperlink" Target="https://podminky.urs.cz/item/CS_URS_2024_02/091504000" TargetMode="External" /><Relationship Id="rId13" Type="http://schemas.openxmlformats.org/officeDocument/2006/relationships/hyperlink" Target="https://podminky.urs.cz/item/CS_URS_2024_02/081002000" TargetMode="External" /><Relationship Id="rId14" Type="http://schemas.openxmlformats.org/officeDocument/2006/relationships/hyperlink" Target="https://podminky.urs.cz/item/CS_URS_2024_02/034503000" TargetMode="External" /><Relationship Id="rId15" Type="http://schemas.openxmlformats.org/officeDocument/2006/relationships/hyperlink" Target="https://podminky.urs.cz/item/CS_URS_2024_02/092203000" TargetMode="External" /><Relationship Id="rId16" Type="http://schemas.openxmlformats.org/officeDocument/2006/relationships/hyperlink" Target="https://podminky.urs.cz/item/CS_URS_2024_02/094104000" TargetMode="External" /><Relationship Id="rId17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62251102" TargetMode="External" /><Relationship Id="rId3" Type="http://schemas.openxmlformats.org/officeDocument/2006/relationships/hyperlink" Target="https://podminky.urs.cz/item/CS_URS_2024_02/167151111" TargetMode="External" /><Relationship Id="rId4" Type="http://schemas.openxmlformats.org/officeDocument/2006/relationships/hyperlink" Target="https://podminky.urs.cz/item/CS_URS_2024_02/181351003" TargetMode="External" /><Relationship Id="rId5" Type="http://schemas.openxmlformats.org/officeDocument/2006/relationships/hyperlink" Target="https://podminky.urs.cz/item/CS_URS_2024_02/131251105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51102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2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213141111" TargetMode="External" /><Relationship Id="rId15" Type="http://schemas.openxmlformats.org/officeDocument/2006/relationships/hyperlink" Target="https://podminky.urs.cz/item/CS_URS_2024_02/271532212" TargetMode="External" /><Relationship Id="rId16" Type="http://schemas.openxmlformats.org/officeDocument/2006/relationships/hyperlink" Target="https://podminky.urs.cz/item/CS_URS_2024_02/274313811" TargetMode="External" /><Relationship Id="rId17" Type="http://schemas.openxmlformats.org/officeDocument/2006/relationships/hyperlink" Target="https://podminky.urs.cz/item/CS_URS_2024_02/274351121" TargetMode="External" /><Relationship Id="rId18" Type="http://schemas.openxmlformats.org/officeDocument/2006/relationships/hyperlink" Target="https://podminky.urs.cz/item/CS_URS_2024_02/274351122" TargetMode="External" /><Relationship Id="rId19" Type="http://schemas.openxmlformats.org/officeDocument/2006/relationships/hyperlink" Target="https://podminky.urs.cz/item/CS_URS_2024_02/279113154" TargetMode="External" /><Relationship Id="rId20" Type="http://schemas.openxmlformats.org/officeDocument/2006/relationships/hyperlink" Target="https://podminky.urs.cz/item/CS_URS_2024_02/279113155" TargetMode="External" /><Relationship Id="rId21" Type="http://schemas.openxmlformats.org/officeDocument/2006/relationships/hyperlink" Target="https://podminky.urs.cz/item/CS_URS_2024_02/279113153" TargetMode="External" /><Relationship Id="rId22" Type="http://schemas.openxmlformats.org/officeDocument/2006/relationships/hyperlink" Target="https://podminky.urs.cz/item/CS_URS_2024_02/279113152" TargetMode="External" /><Relationship Id="rId23" Type="http://schemas.openxmlformats.org/officeDocument/2006/relationships/hyperlink" Target="https://podminky.urs.cz/item/CS_URS_2024_02/279361821" TargetMode="External" /><Relationship Id="rId24" Type="http://schemas.openxmlformats.org/officeDocument/2006/relationships/hyperlink" Target="https://podminky.urs.cz/item/CS_URS_2024_02/953961113" TargetMode="External" /><Relationship Id="rId25" Type="http://schemas.openxmlformats.org/officeDocument/2006/relationships/hyperlink" Target="https://podminky.urs.cz/item/CS_URS_2024_02/273321511" TargetMode="External" /><Relationship Id="rId26" Type="http://schemas.openxmlformats.org/officeDocument/2006/relationships/hyperlink" Target="https://podminky.urs.cz/item/CS_URS_2024_02/273351121" TargetMode="External" /><Relationship Id="rId27" Type="http://schemas.openxmlformats.org/officeDocument/2006/relationships/hyperlink" Target="https://podminky.urs.cz/item/CS_URS_2024_02/273351122" TargetMode="External" /><Relationship Id="rId28" Type="http://schemas.openxmlformats.org/officeDocument/2006/relationships/hyperlink" Target="https://podminky.urs.cz/item/CS_URS_2024_02/273361821" TargetMode="External" /><Relationship Id="rId29" Type="http://schemas.openxmlformats.org/officeDocument/2006/relationships/hyperlink" Target="https://podminky.urs.cz/item/CS_URS_2024_02/631311126" TargetMode="External" /><Relationship Id="rId30" Type="http://schemas.openxmlformats.org/officeDocument/2006/relationships/hyperlink" Target="https://podminky.urs.cz/item/CS_URS_2024_02/631319022" TargetMode="External" /><Relationship Id="rId31" Type="http://schemas.openxmlformats.org/officeDocument/2006/relationships/hyperlink" Target="https://podminky.urs.cz/item/CS_URS_2024_02/631319173" TargetMode="External" /><Relationship Id="rId32" Type="http://schemas.openxmlformats.org/officeDocument/2006/relationships/hyperlink" Target="https://podminky.urs.cz/item/CS_URS_2024_02/631351101" TargetMode="External" /><Relationship Id="rId33" Type="http://schemas.openxmlformats.org/officeDocument/2006/relationships/hyperlink" Target="https://podminky.urs.cz/item/CS_URS_2024_02/631351102" TargetMode="External" /><Relationship Id="rId34" Type="http://schemas.openxmlformats.org/officeDocument/2006/relationships/hyperlink" Target="https://podminky.urs.cz/item/CS_URS_2024_02/631362021.2" TargetMode="External" /><Relationship Id="rId35" Type="http://schemas.openxmlformats.org/officeDocument/2006/relationships/hyperlink" Target="https://podminky.urs.cz/item/CS_URS_2024_02/741410021" TargetMode="External" /><Relationship Id="rId36" Type="http://schemas.openxmlformats.org/officeDocument/2006/relationships/hyperlink" Target="https://podminky.urs.cz/item/CS_URS_2024_02/175111101" TargetMode="External" /><Relationship Id="rId37" Type="http://schemas.openxmlformats.org/officeDocument/2006/relationships/hyperlink" Target="https://podminky.urs.cz/item/CS_URS_2024_02/211971121" TargetMode="External" /><Relationship Id="rId38" Type="http://schemas.openxmlformats.org/officeDocument/2006/relationships/hyperlink" Target="https://podminky.urs.cz/item/CS_URS_2024_02/212312111" TargetMode="External" /><Relationship Id="rId39" Type="http://schemas.openxmlformats.org/officeDocument/2006/relationships/hyperlink" Target="https://podminky.urs.cz/item/CS_URS_2024_02/212755214" TargetMode="External" /><Relationship Id="rId40" Type="http://schemas.openxmlformats.org/officeDocument/2006/relationships/hyperlink" Target="https://podminky.urs.cz/item/CS_URS_2024_02/894812155" TargetMode="External" /><Relationship Id="rId41" Type="http://schemas.openxmlformats.org/officeDocument/2006/relationships/hyperlink" Target="https://podminky.urs.cz/item/CS_URS_2024_02/895270001" TargetMode="External" /><Relationship Id="rId42" Type="http://schemas.openxmlformats.org/officeDocument/2006/relationships/hyperlink" Target="https://podminky.urs.cz/item/CS_URS_2024_02/895270021" TargetMode="External" /><Relationship Id="rId43" Type="http://schemas.openxmlformats.org/officeDocument/2006/relationships/hyperlink" Target="https://podminky.urs.cz/item/CS_URS_2024_02/895270031" TargetMode="External" /><Relationship Id="rId44" Type="http://schemas.openxmlformats.org/officeDocument/2006/relationships/hyperlink" Target="https://podminky.urs.cz/item/CS_URS_2024_02/895270067" TargetMode="External" /><Relationship Id="rId45" Type="http://schemas.openxmlformats.org/officeDocument/2006/relationships/hyperlink" Target="https://podminky.urs.cz/item/CS_URS_2024_02/175111101" TargetMode="External" /><Relationship Id="rId46" Type="http://schemas.openxmlformats.org/officeDocument/2006/relationships/hyperlink" Target="https://podminky.urs.cz/item/CS_URS_2024_02/218111112" TargetMode="External" /><Relationship Id="rId47" Type="http://schemas.openxmlformats.org/officeDocument/2006/relationships/hyperlink" Target="https://podminky.urs.cz/item/CS_URS_2024_02/218111113" TargetMode="External" /><Relationship Id="rId48" Type="http://schemas.openxmlformats.org/officeDocument/2006/relationships/hyperlink" Target="https://podminky.urs.cz/item/CS_URS_2024_02/218121111" TargetMode="External" /><Relationship Id="rId49" Type="http://schemas.openxmlformats.org/officeDocument/2006/relationships/hyperlink" Target="https://podminky.urs.cz/item/CS_URS_2024_02/311235151" TargetMode="External" /><Relationship Id="rId50" Type="http://schemas.openxmlformats.org/officeDocument/2006/relationships/hyperlink" Target="https://podminky.urs.cz/item/CS_URS_2024_02/311236141" TargetMode="External" /><Relationship Id="rId51" Type="http://schemas.openxmlformats.org/officeDocument/2006/relationships/hyperlink" Target="https://podminky.urs.cz/item/CS_URS_2024_02/311238937" TargetMode="External" /><Relationship Id="rId52" Type="http://schemas.openxmlformats.org/officeDocument/2006/relationships/hyperlink" Target="https://podminky.urs.cz/item/CS_URS_2024_02/311113144" TargetMode="External" /><Relationship Id="rId53" Type="http://schemas.openxmlformats.org/officeDocument/2006/relationships/hyperlink" Target="https://podminky.urs.cz/item/CS_URS_2024_02/311361821" TargetMode="External" /><Relationship Id="rId54" Type="http://schemas.openxmlformats.org/officeDocument/2006/relationships/hyperlink" Target="https://podminky.urs.cz/item/CS_URS_2024_02/317168052" TargetMode="External" /><Relationship Id="rId55" Type="http://schemas.openxmlformats.org/officeDocument/2006/relationships/hyperlink" Target="https://podminky.urs.cz/item/CS_URS_2024_02/317168053" TargetMode="External" /><Relationship Id="rId56" Type="http://schemas.openxmlformats.org/officeDocument/2006/relationships/hyperlink" Target="https://podminky.urs.cz/item/CS_URS_2024_02/317168056" TargetMode="External" /><Relationship Id="rId57" Type="http://schemas.openxmlformats.org/officeDocument/2006/relationships/hyperlink" Target="https://podminky.urs.cz/item/CS_URS_2024_02/317168057" TargetMode="External" /><Relationship Id="rId58" Type="http://schemas.openxmlformats.org/officeDocument/2006/relationships/hyperlink" Target="https://podminky.urs.cz/item/CS_URS_2024_02/317168059" TargetMode="External" /><Relationship Id="rId59" Type="http://schemas.openxmlformats.org/officeDocument/2006/relationships/hyperlink" Target="https://podminky.urs.cz/item/CS_URS_2024_02/317998132" TargetMode="External" /><Relationship Id="rId60" Type="http://schemas.openxmlformats.org/officeDocument/2006/relationships/hyperlink" Target="https://podminky.urs.cz/item/CS_URS_2024_02/317941121" TargetMode="External" /><Relationship Id="rId61" Type="http://schemas.openxmlformats.org/officeDocument/2006/relationships/hyperlink" Target="https://podminky.urs.cz/item/CS_URS_2024_02/346244381" TargetMode="External" /><Relationship Id="rId62" Type="http://schemas.openxmlformats.org/officeDocument/2006/relationships/hyperlink" Target="https://podminky.urs.cz/item/CS_URS_2024_02/317168011" TargetMode="External" /><Relationship Id="rId63" Type="http://schemas.openxmlformats.org/officeDocument/2006/relationships/hyperlink" Target="https://podminky.urs.cz/item/CS_URS_2024_02/317168012" TargetMode="External" /><Relationship Id="rId64" Type="http://schemas.openxmlformats.org/officeDocument/2006/relationships/hyperlink" Target="https://podminky.urs.cz/item/CS_URS_2024_02/317168013" TargetMode="External" /><Relationship Id="rId65" Type="http://schemas.openxmlformats.org/officeDocument/2006/relationships/hyperlink" Target="https://podminky.urs.cz/item/CS_URS_2024_02/317168018" TargetMode="External" /><Relationship Id="rId66" Type="http://schemas.openxmlformats.org/officeDocument/2006/relationships/hyperlink" Target="https://podminky.urs.cz/item/CS_URS_2024_02/317168016" TargetMode="External" /><Relationship Id="rId67" Type="http://schemas.openxmlformats.org/officeDocument/2006/relationships/hyperlink" Target="https://podminky.urs.cz/item/CS_URS_2024_02/317168015" TargetMode="External" /><Relationship Id="rId68" Type="http://schemas.openxmlformats.org/officeDocument/2006/relationships/hyperlink" Target="https://podminky.urs.cz/item/CS_URS_2024_02/317168017" TargetMode="External" /><Relationship Id="rId69" Type="http://schemas.openxmlformats.org/officeDocument/2006/relationships/hyperlink" Target="https://podminky.urs.cz/item/CS_URS_2024_02/342244201" TargetMode="External" /><Relationship Id="rId70" Type="http://schemas.openxmlformats.org/officeDocument/2006/relationships/hyperlink" Target="https://podminky.urs.cz/item/CS_URS_2024_02/342244211" TargetMode="External" /><Relationship Id="rId71" Type="http://schemas.openxmlformats.org/officeDocument/2006/relationships/hyperlink" Target="https://podminky.urs.cz/item/CS_URS_2024_02/342244221" TargetMode="External" /><Relationship Id="rId72" Type="http://schemas.openxmlformats.org/officeDocument/2006/relationships/hyperlink" Target="https://podminky.urs.cz/item/CS_URS_2024_02/342291111" TargetMode="External" /><Relationship Id="rId73" Type="http://schemas.openxmlformats.org/officeDocument/2006/relationships/hyperlink" Target="https://podminky.urs.cz/item/CS_URS_2024_02/342291112" TargetMode="External" /><Relationship Id="rId74" Type="http://schemas.openxmlformats.org/officeDocument/2006/relationships/hyperlink" Target="https://podminky.urs.cz/item/CS_URS_2024_02/342291121" TargetMode="External" /><Relationship Id="rId75" Type="http://schemas.openxmlformats.org/officeDocument/2006/relationships/hyperlink" Target="https://podminky.urs.cz/item/CS_URS_2024_02/346272256" TargetMode="External" /><Relationship Id="rId76" Type="http://schemas.openxmlformats.org/officeDocument/2006/relationships/hyperlink" Target="https://podminky.urs.cz/item/CS_URS_2024_02/417321515" TargetMode="External" /><Relationship Id="rId77" Type="http://schemas.openxmlformats.org/officeDocument/2006/relationships/hyperlink" Target="https://podminky.urs.cz/item/CS_URS_2024_02/417351115" TargetMode="External" /><Relationship Id="rId78" Type="http://schemas.openxmlformats.org/officeDocument/2006/relationships/hyperlink" Target="https://podminky.urs.cz/item/CS_URS_2024_02/417351116" TargetMode="External" /><Relationship Id="rId79" Type="http://schemas.openxmlformats.org/officeDocument/2006/relationships/hyperlink" Target="https://podminky.urs.cz/item/CS_URS_2024_02/417361821" TargetMode="External" /><Relationship Id="rId80" Type="http://schemas.openxmlformats.org/officeDocument/2006/relationships/hyperlink" Target="https://podminky.urs.cz/item/CS_URS_2024_02/413352111" TargetMode="External" /><Relationship Id="rId81" Type="http://schemas.openxmlformats.org/officeDocument/2006/relationships/hyperlink" Target="https://podminky.urs.cz/item/CS_URS_2024_02/413352112" TargetMode="External" /><Relationship Id="rId82" Type="http://schemas.openxmlformats.org/officeDocument/2006/relationships/hyperlink" Target="https://podminky.urs.cz/item/CS_URS_2024_02/411321414" TargetMode="External" /><Relationship Id="rId83" Type="http://schemas.openxmlformats.org/officeDocument/2006/relationships/hyperlink" Target="https://podminky.urs.cz/item/CS_URS_2024_02/411361821.1" TargetMode="External" /><Relationship Id="rId84" Type="http://schemas.openxmlformats.org/officeDocument/2006/relationships/hyperlink" Target="https://podminky.urs.cz/item/CS_URS_2024_02/411351011" TargetMode="External" /><Relationship Id="rId85" Type="http://schemas.openxmlformats.org/officeDocument/2006/relationships/hyperlink" Target="https://podminky.urs.cz/item/CS_URS_2024_02/411351012" TargetMode="External" /><Relationship Id="rId86" Type="http://schemas.openxmlformats.org/officeDocument/2006/relationships/hyperlink" Target="https://podminky.urs.cz/item/CS_URS_2024_02/411354313" TargetMode="External" /><Relationship Id="rId87" Type="http://schemas.openxmlformats.org/officeDocument/2006/relationships/hyperlink" Target="https://podminky.urs.cz/item/CS_URS_2024_02/411354314" TargetMode="External" /><Relationship Id="rId88" Type="http://schemas.openxmlformats.org/officeDocument/2006/relationships/hyperlink" Target="https://podminky.urs.cz/item/CS_URS_2024_02/953511111" TargetMode="External" /><Relationship Id="rId89" Type="http://schemas.openxmlformats.org/officeDocument/2006/relationships/hyperlink" Target="https://podminky.urs.cz/item/CS_URS_2024_02/413351111" TargetMode="External" /><Relationship Id="rId90" Type="http://schemas.openxmlformats.org/officeDocument/2006/relationships/hyperlink" Target="https://podminky.urs.cz/item/CS_URS_2024_02/413351112" TargetMode="External" /><Relationship Id="rId91" Type="http://schemas.openxmlformats.org/officeDocument/2006/relationships/hyperlink" Target="https://podminky.urs.cz/item/CS_URS_2024_02/413352111" TargetMode="External" /><Relationship Id="rId92" Type="http://schemas.openxmlformats.org/officeDocument/2006/relationships/hyperlink" Target="https://podminky.urs.cz/item/CS_URS_2024_02/413352112" TargetMode="External" /><Relationship Id="rId93" Type="http://schemas.openxmlformats.org/officeDocument/2006/relationships/hyperlink" Target="https://podminky.urs.cz/item/CS_URS_2024_02/413321414" TargetMode="External" /><Relationship Id="rId94" Type="http://schemas.openxmlformats.org/officeDocument/2006/relationships/hyperlink" Target="https://podminky.urs.cz/item/CS_URS_2024_02/413361821" TargetMode="External" /><Relationship Id="rId95" Type="http://schemas.openxmlformats.org/officeDocument/2006/relationships/hyperlink" Target="https://podminky.urs.cz/item/CS_URS_2024_02/431124111" TargetMode="External" /><Relationship Id="rId96" Type="http://schemas.openxmlformats.org/officeDocument/2006/relationships/hyperlink" Target="https://podminky.urs.cz/item/CS_URS_2024_02/435124311" TargetMode="External" /><Relationship Id="rId97" Type="http://schemas.openxmlformats.org/officeDocument/2006/relationships/hyperlink" Target="https://podminky.urs.cz/item/CS_URS_2024_02/953611141" TargetMode="External" /><Relationship Id="rId98" Type="http://schemas.openxmlformats.org/officeDocument/2006/relationships/hyperlink" Target="https://podminky.urs.cz/item/CS_URS_2024_02/953611151" TargetMode="External" /><Relationship Id="rId99" Type="http://schemas.openxmlformats.org/officeDocument/2006/relationships/hyperlink" Target="https://podminky.urs.cz/item/CS_URS_2024_02/953611211" TargetMode="External" /><Relationship Id="rId100" Type="http://schemas.openxmlformats.org/officeDocument/2006/relationships/hyperlink" Target="https://podminky.urs.cz/item/CS_URS_2024_02/629991012" TargetMode="External" /><Relationship Id="rId101" Type="http://schemas.openxmlformats.org/officeDocument/2006/relationships/hyperlink" Target="https://podminky.urs.cz/item/CS_URS_2024_02/622143004" TargetMode="External" /><Relationship Id="rId102" Type="http://schemas.openxmlformats.org/officeDocument/2006/relationships/hyperlink" Target="https://podminky.urs.cz/item/CS_URS_2024_02/622143005" TargetMode="External" /><Relationship Id="rId103" Type="http://schemas.openxmlformats.org/officeDocument/2006/relationships/hyperlink" Target="https://podminky.urs.cz/item/CS_URS_2024_02/612142001" TargetMode="External" /><Relationship Id="rId104" Type="http://schemas.openxmlformats.org/officeDocument/2006/relationships/hyperlink" Target="https://podminky.urs.cz/item/CS_URS_2024_02/632450121" TargetMode="External" /><Relationship Id="rId105" Type="http://schemas.openxmlformats.org/officeDocument/2006/relationships/hyperlink" Target="https://podminky.urs.cz/item/CS_URS_2024_02/612331321" TargetMode="External" /><Relationship Id="rId106" Type="http://schemas.openxmlformats.org/officeDocument/2006/relationships/hyperlink" Target="https://podminky.urs.cz/item/CS_URS_2024_02/611341325" TargetMode="External" /><Relationship Id="rId107" Type="http://schemas.openxmlformats.org/officeDocument/2006/relationships/hyperlink" Target="https://podminky.urs.cz/item/CS_URS_2024_02/612341321" TargetMode="External" /><Relationship Id="rId108" Type="http://schemas.openxmlformats.org/officeDocument/2006/relationships/hyperlink" Target="https://podminky.urs.cz/item/CS_URS_2024_02/629991011" TargetMode="External" /><Relationship Id="rId109" Type="http://schemas.openxmlformats.org/officeDocument/2006/relationships/hyperlink" Target="https://podminky.urs.cz/item/CS_URS_2024_02/629991012" TargetMode="External" /><Relationship Id="rId110" Type="http://schemas.openxmlformats.org/officeDocument/2006/relationships/hyperlink" Target="https://podminky.urs.cz/item/CS_URS_2024_02/622143004" TargetMode="External" /><Relationship Id="rId111" Type="http://schemas.openxmlformats.org/officeDocument/2006/relationships/hyperlink" Target="https://podminky.urs.cz/item/CS_URS_2024_02/622252002" TargetMode="External" /><Relationship Id="rId112" Type="http://schemas.openxmlformats.org/officeDocument/2006/relationships/hyperlink" Target="https://podminky.urs.cz/item/CS_URS_2024_02/621211001" TargetMode="External" /><Relationship Id="rId113" Type="http://schemas.openxmlformats.org/officeDocument/2006/relationships/hyperlink" Target="https://podminky.urs.cz/item/CS_URS_2024_02/622211041" TargetMode="External" /><Relationship Id="rId114" Type="http://schemas.openxmlformats.org/officeDocument/2006/relationships/hyperlink" Target="https://podminky.urs.cz/item/CS_URS_2024_02/622251101" TargetMode="External" /><Relationship Id="rId115" Type="http://schemas.openxmlformats.org/officeDocument/2006/relationships/hyperlink" Target="https://podminky.urs.cz/item/CS_URS_2024_02/622251221" TargetMode="External" /><Relationship Id="rId116" Type="http://schemas.openxmlformats.org/officeDocument/2006/relationships/hyperlink" Target="https://podminky.urs.cz/item/CS_URS_2024_02/622251209" TargetMode="External" /><Relationship Id="rId117" Type="http://schemas.openxmlformats.org/officeDocument/2006/relationships/hyperlink" Target="https://podminky.urs.cz/item/CS_URS_2024_02/622212001" TargetMode="External" /><Relationship Id="rId118" Type="http://schemas.openxmlformats.org/officeDocument/2006/relationships/hyperlink" Target="https://podminky.urs.cz/item/CS_URS_2024_02/622212001" TargetMode="External" /><Relationship Id="rId119" Type="http://schemas.openxmlformats.org/officeDocument/2006/relationships/hyperlink" Target="https://podminky.urs.cz/item/CS_URS_2024_02/622251211" TargetMode="External" /><Relationship Id="rId120" Type="http://schemas.openxmlformats.org/officeDocument/2006/relationships/hyperlink" Target="https://podminky.urs.cz/item/CS_URS_2024_02/622142001" TargetMode="External" /><Relationship Id="rId121" Type="http://schemas.openxmlformats.org/officeDocument/2006/relationships/hyperlink" Target="https://podminky.urs.cz/item/CS_URS_2024_02/713131145" TargetMode="External" /><Relationship Id="rId122" Type="http://schemas.openxmlformats.org/officeDocument/2006/relationships/hyperlink" Target="https://podminky.urs.cz/item/CS_URS_2024_02/621151001" TargetMode="External" /><Relationship Id="rId123" Type="http://schemas.openxmlformats.org/officeDocument/2006/relationships/hyperlink" Target="https://podminky.urs.cz/item/CS_URS_2024_02/621531012" TargetMode="External" /><Relationship Id="rId124" Type="http://schemas.openxmlformats.org/officeDocument/2006/relationships/hyperlink" Target="https://podminky.urs.cz/item/CS_URS_2024_02/622151001" TargetMode="External" /><Relationship Id="rId125" Type="http://schemas.openxmlformats.org/officeDocument/2006/relationships/hyperlink" Target="https://podminky.urs.cz/item/CS_URS_2024_02/622531012" TargetMode="External" /><Relationship Id="rId126" Type="http://schemas.openxmlformats.org/officeDocument/2006/relationships/hyperlink" Target="https://podminky.urs.cz/item/CS_URS_2024_02/783809227" TargetMode="External" /><Relationship Id="rId127" Type="http://schemas.openxmlformats.org/officeDocument/2006/relationships/hyperlink" Target="https://podminky.urs.cz/item/CS_URS_2024_02/632481213" TargetMode="External" /><Relationship Id="rId128" Type="http://schemas.openxmlformats.org/officeDocument/2006/relationships/hyperlink" Target="https://podminky.urs.cz/item/CS_URS_2024_02/634112113" TargetMode="External" /><Relationship Id="rId129" Type="http://schemas.openxmlformats.org/officeDocument/2006/relationships/hyperlink" Target="https://podminky.urs.cz/item/CS_URS_2024_02/634113113" TargetMode="External" /><Relationship Id="rId130" Type="http://schemas.openxmlformats.org/officeDocument/2006/relationships/hyperlink" Target="https://podminky.urs.cz/item/CS_URS_2024_02/631351111" TargetMode="External" /><Relationship Id="rId131" Type="http://schemas.openxmlformats.org/officeDocument/2006/relationships/hyperlink" Target="https://podminky.urs.cz/item/CS_URS_2024_02/631351112" TargetMode="External" /><Relationship Id="rId132" Type="http://schemas.openxmlformats.org/officeDocument/2006/relationships/hyperlink" Target="https://podminky.urs.cz/item/CS_URS_2024_02/635111311" TargetMode="External" /><Relationship Id="rId133" Type="http://schemas.openxmlformats.org/officeDocument/2006/relationships/hyperlink" Target="https://podminky.urs.cz/item/CS_URS_2024_02/631311115" TargetMode="External" /><Relationship Id="rId134" Type="http://schemas.openxmlformats.org/officeDocument/2006/relationships/hyperlink" Target="https://podminky.urs.cz/item/CS_URS_2024_02/631319011" TargetMode="External" /><Relationship Id="rId135" Type="http://schemas.openxmlformats.org/officeDocument/2006/relationships/hyperlink" Target="https://podminky.urs.cz/item/CS_URS_2024_02/631319171" TargetMode="External" /><Relationship Id="rId136" Type="http://schemas.openxmlformats.org/officeDocument/2006/relationships/hyperlink" Target="https://podminky.urs.cz/item/CS_URS_2024_02/631319204" TargetMode="External" /><Relationship Id="rId137" Type="http://schemas.openxmlformats.org/officeDocument/2006/relationships/hyperlink" Target="https://podminky.urs.cz/item/CS_URS_2024_02/637121113" TargetMode="External" /><Relationship Id="rId138" Type="http://schemas.openxmlformats.org/officeDocument/2006/relationships/hyperlink" Target="https://podminky.urs.cz/item/CS_URS_2024_02/637311131" TargetMode="External" /><Relationship Id="rId139" Type="http://schemas.openxmlformats.org/officeDocument/2006/relationships/hyperlink" Target="https://podminky.urs.cz/item/CS_URS_2024_02/632481215" TargetMode="External" /><Relationship Id="rId140" Type="http://schemas.openxmlformats.org/officeDocument/2006/relationships/hyperlink" Target="https://podminky.urs.cz/item/CS_URS_2024_02/632451101" TargetMode="External" /><Relationship Id="rId141" Type="http://schemas.openxmlformats.org/officeDocument/2006/relationships/hyperlink" Target="https://podminky.urs.cz/item/CS_URS_2024_02/771121011" TargetMode="External" /><Relationship Id="rId142" Type="http://schemas.openxmlformats.org/officeDocument/2006/relationships/hyperlink" Target="https://podminky.urs.cz/item/CS_URS_2024_02/642942221" TargetMode="External" /><Relationship Id="rId143" Type="http://schemas.openxmlformats.org/officeDocument/2006/relationships/hyperlink" Target="https://podminky.urs.cz/item/CS_URS_2024_02/642942111" TargetMode="External" /><Relationship Id="rId144" Type="http://schemas.openxmlformats.org/officeDocument/2006/relationships/hyperlink" Target="https://podminky.urs.cz/item/CS_URS_2024_02/642946111" TargetMode="External" /><Relationship Id="rId145" Type="http://schemas.openxmlformats.org/officeDocument/2006/relationships/hyperlink" Target="https://podminky.urs.cz/item/CS_URS_2024_02/783314101.1" TargetMode="External" /><Relationship Id="rId146" Type="http://schemas.openxmlformats.org/officeDocument/2006/relationships/hyperlink" Target="https://podminky.urs.cz/item/CS_URS_2024_02/783317101.1" TargetMode="External" /><Relationship Id="rId147" Type="http://schemas.openxmlformats.org/officeDocument/2006/relationships/hyperlink" Target="https://podminky.urs.cz/item/CS_URS_2024_02/722254116" TargetMode="External" /><Relationship Id="rId148" Type="http://schemas.openxmlformats.org/officeDocument/2006/relationships/hyperlink" Target="https://podminky.urs.cz/item/CS_URS_2024_02/751614121R" TargetMode="External" /><Relationship Id="rId149" Type="http://schemas.openxmlformats.org/officeDocument/2006/relationships/hyperlink" Target="https://podminky.urs.cz/item/CS_URS_2024_02/953312122" TargetMode="External" /><Relationship Id="rId150" Type="http://schemas.openxmlformats.org/officeDocument/2006/relationships/hyperlink" Target="https://podminky.urs.cz/item/CS_URS_2024_02/953943211" TargetMode="External" /><Relationship Id="rId151" Type="http://schemas.openxmlformats.org/officeDocument/2006/relationships/hyperlink" Target="https://podminky.urs.cz/item/CS_URS_2024_02/952901111" TargetMode="External" /><Relationship Id="rId152" Type="http://schemas.openxmlformats.org/officeDocument/2006/relationships/hyperlink" Target="https://podminky.urs.cz/item/CS_URS_2024_02/935113111" TargetMode="External" /><Relationship Id="rId153" Type="http://schemas.openxmlformats.org/officeDocument/2006/relationships/hyperlink" Target="https://podminky.urs.cz/item/CS_URS_2024_02/941111111" TargetMode="External" /><Relationship Id="rId154" Type="http://schemas.openxmlformats.org/officeDocument/2006/relationships/hyperlink" Target="https://podminky.urs.cz/item/CS_URS_2024_02/941111211" TargetMode="External" /><Relationship Id="rId155" Type="http://schemas.openxmlformats.org/officeDocument/2006/relationships/hyperlink" Target="https://podminky.urs.cz/item/CS_URS_2024_02/941111811" TargetMode="External" /><Relationship Id="rId156" Type="http://schemas.openxmlformats.org/officeDocument/2006/relationships/hyperlink" Target="https://podminky.urs.cz/item/CS_URS_2024_02/949101111" TargetMode="External" /><Relationship Id="rId157" Type="http://schemas.openxmlformats.org/officeDocument/2006/relationships/hyperlink" Target="https://podminky.urs.cz/item/CS_URS_2024_02/944511111" TargetMode="External" /><Relationship Id="rId158" Type="http://schemas.openxmlformats.org/officeDocument/2006/relationships/hyperlink" Target="https://podminky.urs.cz/item/CS_URS_2024_02/944511211" TargetMode="External" /><Relationship Id="rId159" Type="http://schemas.openxmlformats.org/officeDocument/2006/relationships/hyperlink" Target="https://podminky.urs.cz/item/CS_URS_2024_02/944511811" TargetMode="External" /><Relationship Id="rId160" Type="http://schemas.openxmlformats.org/officeDocument/2006/relationships/hyperlink" Target="https://podminky.urs.cz/item/CS_URS_2024_02/993111111" TargetMode="External" /><Relationship Id="rId161" Type="http://schemas.openxmlformats.org/officeDocument/2006/relationships/hyperlink" Target="https://podminky.urs.cz/item/CS_URS_2024_02/993111119" TargetMode="External" /><Relationship Id="rId162" Type="http://schemas.openxmlformats.org/officeDocument/2006/relationships/hyperlink" Target="https://podminky.urs.cz/item/CS_URS_2024_02/998011002" TargetMode="External" /><Relationship Id="rId163" Type="http://schemas.openxmlformats.org/officeDocument/2006/relationships/hyperlink" Target="https://podminky.urs.cz/item/CS_URS_2024_02/711161212" TargetMode="External" /><Relationship Id="rId164" Type="http://schemas.openxmlformats.org/officeDocument/2006/relationships/hyperlink" Target="https://podminky.urs.cz/item/CS_URS_2024_02/998711102" TargetMode="External" /><Relationship Id="rId165" Type="http://schemas.openxmlformats.org/officeDocument/2006/relationships/hyperlink" Target="https://podminky.urs.cz/item/CS_URS_2024_02/711111001" TargetMode="External" /><Relationship Id="rId166" Type="http://schemas.openxmlformats.org/officeDocument/2006/relationships/hyperlink" Target="https://podminky.urs.cz/item/CS_URS_2024_02/711112001" TargetMode="External" /><Relationship Id="rId167" Type="http://schemas.openxmlformats.org/officeDocument/2006/relationships/hyperlink" Target="https://podminky.urs.cz/item/CS_URS_2024_02/711141559" TargetMode="External" /><Relationship Id="rId168" Type="http://schemas.openxmlformats.org/officeDocument/2006/relationships/hyperlink" Target="https://podminky.urs.cz/item/CS_URS_2024_02/711142559" TargetMode="External" /><Relationship Id="rId169" Type="http://schemas.openxmlformats.org/officeDocument/2006/relationships/hyperlink" Target="https://podminky.urs.cz/item/CS_URS_2024_02/711745567" TargetMode="External" /><Relationship Id="rId170" Type="http://schemas.openxmlformats.org/officeDocument/2006/relationships/hyperlink" Target="https://podminky.urs.cz/item/CS_URS_2024_02/711747067" TargetMode="External" /><Relationship Id="rId171" Type="http://schemas.openxmlformats.org/officeDocument/2006/relationships/hyperlink" Target="https://podminky.urs.cz/item/CS_URS_2024_02/712331111" TargetMode="External" /><Relationship Id="rId172" Type="http://schemas.openxmlformats.org/officeDocument/2006/relationships/hyperlink" Target="https://podminky.urs.cz/item/CS_URS_2024_02/998712102" TargetMode="External" /><Relationship Id="rId173" Type="http://schemas.openxmlformats.org/officeDocument/2006/relationships/hyperlink" Target="https://podminky.urs.cz/item/CS_URS_2024_02/713141336" TargetMode="External" /><Relationship Id="rId174" Type="http://schemas.openxmlformats.org/officeDocument/2006/relationships/hyperlink" Target="https://podminky.urs.cz/item/CS_URS_2024_02/998713102" TargetMode="External" /><Relationship Id="rId175" Type="http://schemas.openxmlformats.org/officeDocument/2006/relationships/hyperlink" Target="https://podminky.urs.cz/item/CS_URS_2024_02/713121111" TargetMode="External" /><Relationship Id="rId176" Type="http://schemas.openxmlformats.org/officeDocument/2006/relationships/hyperlink" Target="https://podminky.urs.cz/item/CS_URS_2024_02/713121111" TargetMode="External" /><Relationship Id="rId177" Type="http://schemas.openxmlformats.org/officeDocument/2006/relationships/hyperlink" Target="https://podminky.urs.cz/item/CS_URS_2024_02/713211181" TargetMode="External" /><Relationship Id="rId178" Type="http://schemas.openxmlformats.org/officeDocument/2006/relationships/hyperlink" Target="https://podminky.urs.cz/item/CS_URS_2024_02/713111124" TargetMode="External" /><Relationship Id="rId179" Type="http://schemas.openxmlformats.org/officeDocument/2006/relationships/hyperlink" Target="https://podminky.urs.cz/item/CS_URS_2024_02/713111121" TargetMode="External" /><Relationship Id="rId180" Type="http://schemas.openxmlformats.org/officeDocument/2006/relationships/hyperlink" Target="https://podminky.urs.cz/item/CS_URS_2024_02/713131243" TargetMode="External" /><Relationship Id="rId181" Type="http://schemas.openxmlformats.org/officeDocument/2006/relationships/hyperlink" Target="https://podminky.urs.cz/item/CS_URS_2024_02/713131151.1" TargetMode="External" /><Relationship Id="rId182" Type="http://schemas.openxmlformats.org/officeDocument/2006/relationships/hyperlink" Target="https://podminky.urs.cz/item/CS_URS_2024_02/761111113" TargetMode="External" /><Relationship Id="rId183" Type="http://schemas.openxmlformats.org/officeDocument/2006/relationships/hyperlink" Target="https://podminky.urs.cz/item/CS_URS_2024_02/761113113" TargetMode="External" /><Relationship Id="rId184" Type="http://schemas.openxmlformats.org/officeDocument/2006/relationships/hyperlink" Target="https://podminky.urs.cz/item/CS_URS_2024_02/998761102" TargetMode="External" /><Relationship Id="rId185" Type="http://schemas.openxmlformats.org/officeDocument/2006/relationships/hyperlink" Target="https://podminky.urs.cz/item/CS_URS_2024_02/762361311" TargetMode="External" /><Relationship Id="rId186" Type="http://schemas.openxmlformats.org/officeDocument/2006/relationships/hyperlink" Target="https://podminky.urs.cz/item/CS_URS_2024_02/998762102" TargetMode="External" /><Relationship Id="rId187" Type="http://schemas.openxmlformats.org/officeDocument/2006/relationships/hyperlink" Target="https://podminky.urs.cz/item/CS_URS_2024_02/762082120" TargetMode="External" /><Relationship Id="rId188" Type="http://schemas.openxmlformats.org/officeDocument/2006/relationships/hyperlink" Target="https://podminky.urs.cz/item/CS_URS_2024_02/762082220" TargetMode="External" /><Relationship Id="rId189" Type="http://schemas.openxmlformats.org/officeDocument/2006/relationships/hyperlink" Target="https://podminky.urs.cz/item/CS_URS_2024_02/762085112" TargetMode="External" /><Relationship Id="rId190" Type="http://schemas.openxmlformats.org/officeDocument/2006/relationships/hyperlink" Target="https://podminky.urs.cz/item/CS_URS_2024_02/762332131" TargetMode="External" /><Relationship Id="rId191" Type="http://schemas.openxmlformats.org/officeDocument/2006/relationships/hyperlink" Target="https://podminky.urs.cz/item/CS_URS_2024_02/762332132" TargetMode="External" /><Relationship Id="rId192" Type="http://schemas.openxmlformats.org/officeDocument/2006/relationships/hyperlink" Target="https://podminky.urs.cz/item/CS_URS_2024_02/762395000" TargetMode="External" /><Relationship Id="rId193" Type="http://schemas.openxmlformats.org/officeDocument/2006/relationships/hyperlink" Target="https://podminky.urs.cz/item/CS_URS_2024_02/762083111" TargetMode="External" /><Relationship Id="rId194" Type="http://schemas.openxmlformats.org/officeDocument/2006/relationships/hyperlink" Target="https://podminky.urs.cz/item/CS_URS_2024_02/953961113" TargetMode="External" /><Relationship Id="rId195" Type="http://schemas.openxmlformats.org/officeDocument/2006/relationships/hyperlink" Target="https://podminky.urs.cz/item/CS_URS_2024_02/762341275" TargetMode="External" /><Relationship Id="rId196" Type="http://schemas.openxmlformats.org/officeDocument/2006/relationships/hyperlink" Target="https://podminky.urs.cz/item/CS_URS_2024_02/762431024" TargetMode="External" /><Relationship Id="rId197" Type="http://schemas.openxmlformats.org/officeDocument/2006/relationships/hyperlink" Target="https://podminky.urs.cz/item/CS_URS_2024_02/762342511" TargetMode="External" /><Relationship Id="rId198" Type="http://schemas.openxmlformats.org/officeDocument/2006/relationships/hyperlink" Target="https://podminky.urs.cz/item/CS_URS_2024_02/762395000" TargetMode="External" /><Relationship Id="rId199" Type="http://schemas.openxmlformats.org/officeDocument/2006/relationships/hyperlink" Target="https://podminky.urs.cz/item/CS_URS_2024_02/763164716" TargetMode="External" /><Relationship Id="rId200" Type="http://schemas.openxmlformats.org/officeDocument/2006/relationships/hyperlink" Target="https://podminky.urs.cz/item/CS_URS_2024_02/998763302" TargetMode="External" /><Relationship Id="rId201" Type="http://schemas.openxmlformats.org/officeDocument/2006/relationships/hyperlink" Target="https://podminky.urs.cz/item/CS_URS_2024_02/763161510" TargetMode="External" /><Relationship Id="rId202" Type="http://schemas.openxmlformats.org/officeDocument/2006/relationships/hyperlink" Target="https://podminky.urs.cz/item/CS_URS_2024_02/763161529" TargetMode="External" /><Relationship Id="rId203" Type="http://schemas.openxmlformats.org/officeDocument/2006/relationships/hyperlink" Target="https://podminky.urs.cz/item/CS_URS_2024_02/763131411" TargetMode="External" /><Relationship Id="rId204" Type="http://schemas.openxmlformats.org/officeDocument/2006/relationships/hyperlink" Target="https://podminky.urs.cz/item/CS_URS_2024_02/763131451" TargetMode="External" /><Relationship Id="rId205" Type="http://schemas.openxmlformats.org/officeDocument/2006/relationships/hyperlink" Target="https://podminky.urs.cz/item/CS_URS_2024_02/763131714" TargetMode="External" /><Relationship Id="rId206" Type="http://schemas.openxmlformats.org/officeDocument/2006/relationships/hyperlink" Target="https://podminky.urs.cz/item/CS_URS_2024_02/763131721" TargetMode="External" /><Relationship Id="rId207" Type="http://schemas.openxmlformats.org/officeDocument/2006/relationships/hyperlink" Target="https://podminky.urs.cz/item/CS_URS_2024_02/763131761" TargetMode="External" /><Relationship Id="rId208" Type="http://schemas.openxmlformats.org/officeDocument/2006/relationships/hyperlink" Target="https://podminky.urs.cz/item/CS_URS_2024_02/763182411" TargetMode="External" /><Relationship Id="rId209" Type="http://schemas.openxmlformats.org/officeDocument/2006/relationships/hyperlink" Target="https://podminky.urs.cz/item/CS_URS_2024_02/763131751" TargetMode="External" /><Relationship Id="rId210" Type="http://schemas.openxmlformats.org/officeDocument/2006/relationships/hyperlink" Target="https://podminky.urs.cz/item/CS_URS_2024_02/998764102" TargetMode="External" /><Relationship Id="rId211" Type="http://schemas.openxmlformats.org/officeDocument/2006/relationships/hyperlink" Target="https://podminky.urs.cz/item/CS_URS_2024_02/764111671" TargetMode="External" /><Relationship Id="rId212" Type="http://schemas.openxmlformats.org/officeDocument/2006/relationships/hyperlink" Target="https://podminky.urs.cz/item/CS_URS_2024_02/764111643" TargetMode="External" /><Relationship Id="rId213" Type="http://schemas.openxmlformats.org/officeDocument/2006/relationships/hyperlink" Target="https://podminky.urs.cz/item/CS_URS_2024_02/764111641" TargetMode="External" /><Relationship Id="rId214" Type="http://schemas.openxmlformats.org/officeDocument/2006/relationships/hyperlink" Target="https://podminky.urs.cz/item/CS_URS_2024_02/764211616" TargetMode="External" /><Relationship Id="rId215" Type="http://schemas.openxmlformats.org/officeDocument/2006/relationships/hyperlink" Target="https://podminky.urs.cz/item/CS_URS_2024_02/764212634" TargetMode="External" /><Relationship Id="rId216" Type="http://schemas.openxmlformats.org/officeDocument/2006/relationships/hyperlink" Target="https://podminky.urs.cz/item/CS_URS_2024_02/764212663" TargetMode="External" /><Relationship Id="rId217" Type="http://schemas.openxmlformats.org/officeDocument/2006/relationships/hyperlink" Target="https://podminky.urs.cz/item/CS_URS_2024_02/764212606" TargetMode="External" /><Relationship Id="rId218" Type="http://schemas.openxmlformats.org/officeDocument/2006/relationships/hyperlink" Target="https://podminky.urs.cz/item/CS_URS_2024_02/764002414" TargetMode="External" /><Relationship Id="rId219" Type="http://schemas.openxmlformats.org/officeDocument/2006/relationships/hyperlink" Target="https://podminky.urs.cz/item/CS_URS_2024_02/764315403" TargetMode="External" /><Relationship Id="rId220" Type="http://schemas.openxmlformats.org/officeDocument/2006/relationships/hyperlink" Target="https://podminky.urs.cz/item/CS_URS_2024_02/764212432" TargetMode="External" /><Relationship Id="rId221" Type="http://schemas.openxmlformats.org/officeDocument/2006/relationships/hyperlink" Target="https://podminky.urs.cz/item/CS_URS_2024_02/764217606" TargetMode="External" /><Relationship Id="rId222" Type="http://schemas.openxmlformats.org/officeDocument/2006/relationships/hyperlink" Target="https://podminky.urs.cz/item/CS_URS_2024_02/764216644" TargetMode="External" /><Relationship Id="rId223" Type="http://schemas.openxmlformats.org/officeDocument/2006/relationships/hyperlink" Target="https://podminky.urs.cz/item/CS_URS_2024_02/764216665" TargetMode="External" /><Relationship Id="rId224" Type="http://schemas.openxmlformats.org/officeDocument/2006/relationships/hyperlink" Target="https://podminky.urs.cz/item/CS_URS_2024_02/764218605" TargetMode="External" /><Relationship Id="rId225" Type="http://schemas.openxmlformats.org/officeDocument/2006/relationships/hyperlink" Target="https://podminky.urs.cz/item/CS_URS_2024_02/764218645" TargetMode="External" /><Relationship Id="rId226" Type="http://schemas.openxmlformats.org/officeDocument/2006/relationships/hyperlink" Target="https://podminky.urs.cz/item/CS_URS_2024_02/764511602" TargetMode="External" /><Relationship Id="rId227" Type="http://schemas.openxmlformats.org/officeDocument/2006/relationships/hyperlink" Target="https://podminky.urs.cz/item/CS_URS_2024_02/764511642" TargetMode="External" /><Relationship Id="rId228" Type="http://schemas.openxmlformats.org/officeDocument/2006/relationships/hyperlink" Target="https://podminky.urs.cz/item/CS_URS_2024_02/764518622" TargetMode="External" /><Relationship Id="rId229" Type="http://schemas.openxmlformats.org/officeDocument/2006/relationships/hyperlink" Target="https://podminky.urs.cz/item/CS_URS_2024_02/998765102" TargetMode="External" /><Relationship Id="rId230" Type="http://schemas.openxmlformats.org/officeDocument/2006/relationships/hyperlink" Target="https://podminky.urs.cz/item/CS_URS_2024_02/764212662" TargetMode="External" /><Relationship Id="rId231" Type="http://schemas.openxmlformats.org/officeDocument/2006/relationships/hyperlink" Target="https://podminky.urs.cz/item/CS_URS_2024_02/765191023" TargetMode="External" /><Relationship Id="rId232" Type="http://schemas.openxmlformats.org/officeDocument/2006/relationships/hyperlink" Target="https://podminky.urs.cz/item/CS_URS_2024_02/765191001" TargetMode="External" /><Relationship Id="rId233" Type="http://schemas.openxmlformats.org/officeDocument/2006/relationships/hyperlink" Target="https://podminky.urs.cz/item/CS_URS_2024_02/765191051" TargetMode="External" /><Relationship Id="rId234" Type="http://schemas.openxmlformats.org/officeDocument/2006/relationships/hyperlink" Target="https://podminky.urs.cz/item/CS_URS_2024_02/765191071" TargetMode="External" /><Relationship Id="rId235" Type="http://schemas.openxmlformats.org/officeDocument/2006/relationships/hyperlink" Target="https://podminky.urs.cz/item/CS_URS_2024_02/998766102" TargetMode="External" /><Relationship Id="rId236" Type="http://schemas.openxmlformats.org/officeDocument/2006/relationships/hyperlink" Target="https://podminky.urs.cz/item/CS_URS_2024_02/766671005" TargetMode="External" /><Relationship Id="rId237" Type="http://schemas.openxmlformats.org/officeDocument/2006/relationships/hyperlink" Target="https://podminky.urs.cz/item/CS_URS_2024_02/766660001" TargetMode="External" /><Relationship Id="rId238" Type="http://schemas.openxmlformats.org/officeDocument/2006/relationships/hyperlink" Target="https://podminky.urs.cz/item/CS_URS_2024_02/766660022" TargetMode="External" /><Relationship Id="rId239" Type="http://schemas.openxmlformats.org/officeDocument/2006/relationships/hyperlink" Target="https://podminky.urs.cz/item/CS_URS_2024_02/766660002" TargetMode="External" /><Relationship Id="rId240" Type="http://schemas.openxmlformats.org/officeDocument/2006/relationships/hyperlink" Target="https://podminky.urs.cz/item/CS_URS_2024_02/766660031" TargetMode="External" /><Relationship Id="rId241" Type="http://schemas.openxmlformats.org/officeDocument/2006/relationships/hyperlink" Target="https://podminky.urs.cz/item/CS_URS_2024_02/766660311" TargetMode="External" /><Relationship Id="rId242" Type="http://schemas.openxmlformats.org/officeDocument/2006/relationships/hyperlink" Target="https://podminky.urs.cz/item/CS_URS_2024_02/766660717" TargetMode="External" /><Relationship Id="rId243" Type="http://schemas.openxmlformats.org/officeDocument/2006/relationships/hyperlink" Target="https://podminky.urs.cz/item/CS_URS_2024_02/766660726" TargetMode="External" /><Relationship Id="rId244" Type="http://schemas.openxmlformats.org/officeDocument/2006/relationships/hyperlink" Target="https://podminky.urs.cz/item/CS_URS_2024_02/766660731" TargetMode="External" /><Relationship Id="rId245" Type="http://schemas.openxmlformats.org/officeDocument/2006/relationships/hyperlink" Target="https://podminky.urs.cz/item/CS_URS_2024_02/766660728" TargetMode="External" /><Relationship Id="rId246" Type="http://schemas.openxmlformats.org/officeDocument/2006/relationships/hyperlink" Target="https://podminky.urs.cz/item/CS_URS_2024_02/766660733" TargetMode="External" /><Relationship Id="rId247" Type="http://schemas.openxmlformats.org/officeDocument/2006/relationships/hyperlink" Target="https://podminky.urs.cz/item/CS_URS_2024_02/766660729" TargetMode="External" /><Relationship Id="rId248" Type="http://schemas.openxmlformats.org/officeDocument/2006/relationships/hyperlink" Target="https://podminky.urs.cz/item/CS_URS_2024_02/766660734" TargetMode="External" /><Relationship Id="rId249" Type="http://schemas.openxmlformats.org/officeDocument/2006/relationships/hyperlink" Target="https://podminky.urs.cz/item/CS_URS_2024_02/766682111" TargetMode="External" /><Relationship Id="rId250" Type="http://schemas.openxmlformats.org/officeDocument/2006/relationships/hyperlink" Target="https://podminky.urs.cz/item/CS_URS_2024_02/767640114" TargetMode="External" /><Relationship Id="rId251" Type="http://schemas.openxmlformats.org/officeDocument/2006/relationships/hyperlink" Target="https://podminky.urs.cz/item/CS_URS_2024_02/766660431" TargetMode="External" /><Relationship Id="rId252" Type="http://schemas.openxmlformats.org/officeDocument/2006/relationships/hyperlink" Target="https://podminky.urs.cz/item/CS_URS_2024_02/766695212" TargetMode="External" /><Relationship Id="rId253" Type="http://schemas.openxmlformats.org/officeDocument/2006/relationships/hyperlink" Target="https://podminky.urs.cz/item/CS_URS_2024_02/767163121" TargetMode="External" /><Relationship Id="rId254" Type="http://schemas.openxmlformats.org/officeDocument/2006/relationships/hyperlink" Target="https://podminky.urs.cz/item/CS_URS_2024_02/767165111" TargetMode="External" /><Relationship Id="rId255" Type="http://schemas.openxmlformats.org/officeDocument/2006/relationships/hyperlink" Target="https://podminky.urs.cz/item/CS_URS_2024_02/767531121" TargetMode="External" /><Relationship Id="rId256" Type="http://schemas.openxmlformats.org/officeDocument/2006/relationships/hyperlink" Target="https://podminky.urs.cz/item/CS_URS_2024_02/767531215" TargetMode="External" /><Relationship Id="rId257" Type="http://schemas.openxmlformats.org/officeDocument/2006/relationships/hyperlink" Target="https://podminky.urs.cz/item/CS_URS_2024_02/998767102" TargetMode="External" /><Relationship Id="rId258" Type="http://schemas.openxmlformats.org/officeDocument/2006/relationships/hyperlink" Target="https://podminky.urs.cz/item/CS_URS_2024_02/767620352" TargetMode="External" /><Relationship Id="rId259" Type="http://schemas.openxmlformats.org/officeDocument/2006/relationships/hyperlink" Target="https://podminky.urs.cz/item/CS_URS_2024_02/767620353" TargetMode="External" /><Relationship Id="rId260" Type="http://schemas.openxmlformats.org/officeDocument/2006/relationships/hyperlink" Target="https://podminky.urs.cz/item/CS_URS_2024_02/767620354" TargetMode="External" /><Relationship Id="rId261" Type="http://schemas.openxmlformats.org/officeDocument/2006/relationships/hyperlink" Target="https://podminky.urs.cz/item/CS_URS_2024_02/767627306" TargetMode="External" /><Relationship Id="rId262" Type="http://schemas.openxmlformats.org/officeDocument/2006/relationships/hyperlink" Target="https://podminky.urs.cz/item/CS_URS_2024_02/767627307" TargetMode="External" /><Relationship Id="rId263" Type="http://schemas.openxmlformats.org/officeDocument/2006/relationships/hyperlink" Target="https://podminky.urs.cz/item/CS_URS_2024_02/767640111" TargetMode="External" /><Relationship Id="rId264" Type="http://schemas.openxmlformats.org/officeDocument/2006/relationships/hyperlink" Target="https://podminky.urs.cz/item/CS_URS_2024_02/767620325" TargetMode="External" /><Relationship Id="rId265" Type="http://schemas.openxmlformats.org/officeDocument/2006/relationships/hyperlink" Target="https://podminky.urs.cz/item/CS_URS_2024_02/767640113" TargetMode="External" /><Relationship Id="rId266" Type="http://schemas.openxmlformats.org/officeDocument/2006/relationships/hyperlink" Target="https://podminky.urs.cz/item/CS_URS_2024_02/767640222" TargetMode="External" /><Relationship Id="rId267" Type="http://schemas.openxmlformats.org/officeDocument/2006/relationships/hyperlink" Target="https://podminky.urs.cz/item/CS_URS_2024_02/767640221" TargetMode="External" /><Relationship Id="rId268" Type="http://schemas.openxmlformats.org/officeDocument/2006/relationships/hyperlink" Target="https://podminky.urs.cz/item/CS_URS_2024_02/953961113" TargetMode="External" /><Relationship Id="rId269" Type="http://schemas.openxmlformats.org/officeDocument/2006/relationships/hyperlink" Target="https://podminky.urs.cz/item/CS_URS_2024_02/771111011" TargetMode="External" /><Relationship Id="rId270" Type="http://schemas.openxmlformats.org/officeDocument/2006/relationships/hyperlink" Target="https://podminky.urs.cz/item/CS_URS_2024_02/771121011" TargetMode="External" /><Relationship Id="rId271" Type="http://schemas.openxmlformats.org/officeDocument/2006/relationships/hyperlink" Target="https://podminky.urs.cz/item/CS_URS_2024_02/771574412" TargetMode="External" /><Relationship Id="rId272" Type="http://schemas.openxmlformats.org/officeDocument/2006/relationships/hyperlink" Target="https://podminky.urs.cz/item/CS_URS_2024_02/771161021" TargetMode="External" /><Relationship Id="rId273" Type="http://schemas.openxmlformats.org/officeDocument/2006/relationships/hyperlink" Target="https://podminky.urs.cz/item/CS_URS_2024_02/771474111" TargetMode="External" /><Relationship Id="rId274" Type="http://schemas.openxmlformats.org/officeDocument/2006/relationships/hyperlink" Target="https://podminky.urs.cz/item/CS_URS_2024_02/771591115" TargetMode="External" /><Relationship Id="rId275" Type="http://schemas.openxmlformats.org/officeDocument/2006/relationships/hyperlink" Target="https://podminky.urs.cz/item/CS_URS_2024_02/771591117" TargetMode="External" /><Relationship Id="rId276" Type="http://schemas.openxmlformats.org/officeDocument/2006/relationships/hyperlink" Target="https://podminky.urs.cz/item/CS_URS_2024_02/771591184" TargetMode="External" /><Relationship Id="rId277" Type="http://schemas.openxmlformats.org/officeDocument/2006/relationships/hyperlink" Target="https://podminky.urs.cz/item/CS_URS_2024_02/998771102" TargetMode="External" /><Relationship Id="rId278" Type="http://schemas.openxmlformats.org/officeDocument/2006/relationships/hyperlink" Target="https://podminky.urs.cz/item/CS_URS_2024_02/771591207" TargetMode="External" /><Relationship Id="rId279" Type="http://schemas.openxmlformats.org/officeDocument/2006/relationships/hyperlink" Target="https://podminky.urs.cz/item/CS_URS_2024_02/771591237" TargetMode="External" /><Relationship Id="rId280" Type="http://schemas.openxmlformats.org/officeDocument/2006/relationships/hyperlink" Target="https://podminky.urs.cz/item/CS_URS_2024_02/771111012" TargetMode="External" /><Relationship Id="rId281" Type="http://schemas.openxmlformats.org/officeDocument/2006/relationships/hyperlink" Target="https://podminky.urs.cz/item/CS_URS_2024_02/771121015" TargetMode="External" /><Relationship Id="rId282" Type="http://schemas.openxmlformats.org/officeDocument/2006/relationships/hyperlink" Target="https://podminky.urs.cz/item/CS_URS_2024_02/771161022" TargetMode="External" /><Relationship Id="rId283" Type="http://schemas.openxmlformats.org/officeDocument/2006/relationships/hyperlink" Target="https://podminky.urs.cz/item/CS_URS_2024_02/771274113" TargetMode="External" /><Relationship Id="rId284" Type="http://schemas.openxmlformats.org/officeDocument/2006/relationships/hyperlink" Target="https://podminky.urs.cz/item/CS_URS_2024_02/771274121" TargetMode="External" /><Relationship Id="rId285" Type="http://schemas.openxmlformats.org/officeDocument/2006/relationships/hyperlink" Target="https://podminky.urs.cz/item/CS_URS_2024_02/771474131" TargetMode="External" /><Relationship Id="rId286" Type="http://schemas.openxmlformats.org/officeDocument/2006/relationships/hyperlink" Target="https://podminky.urs.cz/item/CS_URS_2024_02/771591115" TargetMode="External" /><Relationship Id="rId287" Type="http://schemas.openxmlformats.org/officeDocument/2006/relationships/hyperlink" Target="https://podminky.urs.cz/item/CS_URS_2024_02/771591117" TargetMode="External" /><Relationship Id="rId288" Type="http://schemas.openxmlformats.org/officeDocument/2006/relationships/hyperlink" Target="https://podminky.urs.cz/item/CS_URS_2024_02/776111112" TargetMode="External" /><Relationship Id="rId289" Type="http://schemas.openxmlformats.org/officeDocument/2006/relationships/hyperlink" Target="https://podminky.urs.cz/item/CS_URS_2024_02/776111311" TargetMode="External" /><Relationship Id="rId290" Type="http://schemas.openxmlformats.org/officeDocument/2006/relationships/hyperlink" Target="https://podminky.urs.cz/item/CS_URS_2024_02/776121112" TargetMode="External" /><Relationship Id="rId291" Type="http://schemas.openxmlformats.org/officeDocument/2006/relationships/hyperlink" Target="https://podminky.urs.cz/item/CS_URS_2024_02/776231111" TargetMode="External" /><Relationship Id="rId292" Type="http://schemas.openxmlformats.org/officeDocument/2006/relationships/hyperlink" Target="https://podminky.urs.cz/item/CS_URS_2024_02/775413401" TargetMode="External" /><Relationship Id="rId293" Type="http://schemas.openxmlformats.org/officeDocument/2006/relationships/hyperlink" Target="https://podminky.urs.cz/item/CS_URS_2024_02/998776102" TargetMode="External" /><Relationship Id="rId294" Type="http://schemas.openxmlformats.org/officeDocument/2006/relationships/hyperlink" Target="https://podminky.urs.cz/item/CS_URS_2024_02/781121011" TargetMode="External" /><Relationship Id="rId295" Type="http://schemas.openxmlformats.org/officeDocument/2006/relationships/hyperlink" Target="https://podminky.urs.cz/item/CS_URS_2024_02/781474162" TargetMode="External" /><Relationship Id="rId296" Type="http://schemas.openxmlformats.org/officeDocument/2006/relationships/hyperlink" Target="https://podminky.urs.cz/item/CS_URS_2024_02/781474164" TargetMode="External" /><Relationship Id="rId297" Type="http://schemas.openxmlformats.org/officeDocument/2006/relationships/hyperlink" Target="https://podminky.urs.cz/item/CS_URS_2024_02/781161022" TargetMode="External" /><Relationship Id="rId298" Type="http://schemas.openxmlformats.org/officeDocument/2006/relationships/hyperlink" Target="https://podminky.urs.cz/item/CS_URS_2024_02/781495115" TargetMode="External" /><Relationship Id="rId299" Type="http://schemas.openxmlformats.org/officeDocument/2006/relationships/hyperlink" Target="https://podminky.urs.cz/item/CS_URS_2024_02/781495142" TargetMode="External" /><Relationship Id="rId300" Type="http://schemas.openxmlformats.org/officeDocument/2006/relationships/hyperlink" Target="https://podminky.urs.cz/item/CS_URS_2024_02/781495143" TargetMode="External" /><Relationship Id="rId301" Type="http://schemas.openxmlformats.org/officeDocument/2006/relationships/hyperlink" Target="https://podminky.urs.cz/item/CS_URS_2024_02/781571111" TargetMode="External" /><Relationship Id="rId302" Type="http://schemas.openxmlformats.org/officeDocument/2006/relationships/hyperlink" Target="https://podminky.urs.cz/item/CS_URS_2024_02/998781102" TargetMode="External" /><Relationship Id="rId303" Type="http://schemas.openxmlformats.org/officeDocument/2006/relationships/hyperlink" Target="https://podminky.urs.cz/item/CS_URS_2024_02/781131207" TargetMode="External" /><Relationship Id="rId304" Type="http://schemas.openxmlformats.org/officeDocument/2006/relationships/hyperlink" Target="https://podminky.urs.cz/item/CS_URS_2024_02/771591237" TargetMode="External" /><Relationship Id="rId305" Type="http://schemas.openxmlformats.org/officeDocument/2006/relationships/hyperlink" Target="https://podminky.urs.cz/item/CS_URS_2024_02/782132211" TargetMode="External" /><Relationship Id="rId306" Type="http://schemas.openxmlformats.org/officeDocument/2006/relationships/hyperlink" Target="https://podminky.urs.cz/item/CS_URS_2024_02/782191111" TargetMode="External" /><Relationship Id="rId307" Type="http://schemas.openxmlformats.org/officeDocument/2006/relationships/hyperlink" Target="https://podminky.urs.cz/item/CS_URS_2024_02/998782102" TargetMode="External" /><Relationship Id="rId308" Type="http://schemas.openxmlformats.org/officeDocument/2006/relationships/hyperlink" Target="https://podminky.urs.cz/item/CS_URS_2024_02/784111001" TargetMode="External" /><Relationship Id="rId309" Type="http://schemas.openxmlformats.org/officeDocument/2006/relationships/hyperlink" Target="https://podminky.urs.cz/item/CS_URS_2024_02/784181101" TargetMode="External" /><Relationship Id="rId310" Type="http://schemas.openxmlformats.org/officeDocument/2006/relationships/hyperlink" Target="https://podminky.urs.cz/item/CS_URS_2024_02/784211101" TargetMode="External" /><Relationship Id="rId311" Type="http://schemas.openxmlformats.org/officeDocument/2006/relationships/hyperlink" Target="https://podminky.urs.cz/item/CS_URS_2024_02/784161001" TargetMode="External" /><Relationship Id="rId312" Type="http://schemas.openxmlformats.org/officeDocument/2006/relationships/hyperlink" Target="https://podminky.urs.cz/item/CS_URS_2024_02/784171001" TargetMode="External" /><Relationship Id="rId313" Type="http://schemas.openxmlformats.org/officeDocument/2006/relationships/hyperlink" Target="https://podminky.urs.cz/item/CS_URS_2024_02/784171101" TargetMode="External" /><Relationship Id="rId314" Type="http://schemas.openxmlformats.org/officeDocument/2006/relationships/hyperlink" Target="https://podminky.urs.cz/item/CS_URS_2024_02/784171121" TargetMode="External" /><Relationship Id="rId315" Type="http://schemas.openxmlformats.org/officeDocument/2006/relationships/hyperlink" Target="https://podminky.urs.cz/item/CS_URS_2024_02/786623021" TargetMode="External" /><Relationship Id="rId316" Type="http://schemas.openxmlformats.org/officeDocument/2006/relationships/hyperlink" Target="https://podminky.urs.cz/item/CS_URS_2024_02/786623023" TargetMode="External" /><Relationship Id="rId317" Type="http://schemas.openxmlformats.org/officeDocument/2006/relationships/hyperlink" Target="https://podminky.urs.cz/item/CS_URS_2024_02/786623039" TargetMode="External" /><Relationship Id="rId318" Type="http://schemas.openxmlformats.org/officeDocument/2006/relationships/hyperlink" Target="https://podminky.urs.cz/item/CS_URS_2024_02/786623041" TargetMode="External" /><Relationship Id="rId319" Type="http://schemas.openxmlformats.org/officeDocument/2006/relationships/hyperlink" Target="https://podminky.urs.cz/item/CS_URS_2024_02/786623043" TargetMode="External" /><Relationship Id="rId320" Type="http://schemas.openxmlformats.org/officeDocument/2006/relationships/hyperlink" Target="https://podminky.urs.cz/item/CS_URS_2024_02/786623051" TargetMode="External" /><Relationship Id="rId321" Type="http://schemas.openxmlformats.org/officeDocument/2006/relationships/hyperlink" Target="https://podminky.urs.cz/item/CS_URS_2024_02/998786102" TargetMode="External" /><Relationship Id="rId322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713463131" TargetMode="External" /><Relationship Id="rId3" Type="http://schemas.openxmlformats.org/officeDocument/2006/relationships/hyperlink" Target="https://podminky.urs.cz/item/CS_URS_2024_02/731244493" TargetMode="External" /><Relationship Id="rId4" Type="http://schemas.openxmlformats.org/officeDocument/2006/relationships/hyperlink" Target="https://podminky.urs.cz/item/CS_URS_2024_02/998731101" TargetMode="External" /><Relationship Id="rId5" Type="http://schemas.openxmlformats.org/officeDocument/2006/relationships/hyperlink" Target="https://podminky.urs.cz/item/CS_URS_2024_02/998731193" TargetMode="External" /><Relationship Id="rId6" Type="http://schemas.openxmlformats.org/officeDocument/2006/relationships/hyperlink" Target="https://podminky.urs.cz/item/CS_URS_2024_02/732199100" TargetMode="External" /><Relationship Id="rId7" Type="http://schemas.openxmlformats.org/officeDocument/2006/relationships/hyperlink" Target="https://podminky.urs.cz/item/CS_URS_2024_02/732211123" TargetMode="External" /><Relationship Id="rId8" Type="http://schemas.openxmlformats.org/officeDocument/2006/relationships/hyperlink" Target="https://podminky.urs.cz/item/CS_URS_2024_02/732331617" TargetMode="External" /><Relationship Id="rId9" Type="http://schemas.openxmlformats.org/officeDocument/2006/relationships/hyperlink" Target="https://podminky.urs.cz/item/CS_URS_2024_02/998732111" TargetMode="External" /><Relationship Id="rId10" Type="http://schemas.openxmlformats.org/officeDocument/2006/relationships/hyperlink" Target="https://podminky.urs.cz/item/CS_URS_2024_02/998732193" TargetMode="External" /><Relationship Id="rId11" Type="http://schemas.openxmlformats.org/officeDocument/2006/relationships/hyperlink" Target="https://podminky.urs.cz/item/CS_URS_2024_02/733222104" TargetMode="External" /><Relationship Id="rId12" Type="http://schemas.openxmlformats.org/officeDocument/2006/relationships/hyperlink" Target="https://podminky.urs.cz/item/CS_URS_2024_02/733223105" TargetMode="External" /><Relationship Id="rId13" Type="http://schemas.openxmlformats.org/officeDocument/2006/relationships/hyperlink" Target="https://podminky.urs.cz/item/CS_URS_2024_02/733223106" TargetMode="External" /><Relationship Id="rId14" Type="http://schemas.openxmlformats.org/officeDocument/2006/relationships/hyperlink" Target="https://podminky.urs.cz/item/CS_URS_2024_02/733224204" TargetMode="External" /><Relationship Id="rId15" Type="http://schemas.openxmlformats.org/officeDocument/2006/relationships/hyperlink" Target="https://podminky.urs.cz/item/CS_URS_2024_02/733224205" TargetMode="External" /><Relationship Id="rId16" Type="http://schemas.openxmlformats.org/officeDocument/2006/relationships/hyperlink" Target="https://podminky.urs.cz/item/CS_URS_2024_02/733224206" TargetMode="External" /><Relationship Id="rId17" Type="http://schemas.openxmlformats.org/officeDocument/2006/relationships/hyperlink" Target="https://podminky.urs.cz/item/CS_URS_2024_02/733224222" TargetMode="External" /><Relationship Id="rId18" Type="http://schemas.openxmlformats.org/officeDocument/2006/relationships/hyperlink" Target="https://podminky.urs.cz/item/CS_URS_2024_02/733224224" TargetMode="External" /><Relationship Id="rId19" Type="http://schemas.openxmlformats.org/officeDocument/2006/relationships/hyperlink" Target="https://podminky.urs.cz/item/CS_URS_2024_02/733224225" TargetMode="External" /><Relationship Id="rId20" Type="http://schemas.openxmlformats.org/officeDocument/2006/relationships/hyperlink" Target="https://podminky.urs.cz/item/CS_URS_2024_02/733291101" TargetMode="External" /><Relationship Id="rId21" Type="http://schemas.openxmlformats.org/officeDocument/2006/relationships/hyperlink" Target="https://podminky.urs.cz/item/CS_URS_2024_02/998733111" TargetMode="External" /><Relationship Id="rId22" Type="http://schemas.openxmlformats.org/officeDocument/2006/relationships/hyperlink" Target="https://podminky.urs.cz/item/CS_URS_2024_02/998733193" TargetMode="External" /><Relationship Id="rId23" Type="http://schemas.openxmlformats.org/officeDocument/2006/relationships/hyperlink" Target="https://podminky.urs.cz/item/CS_URS_2024_02/734211120" TargetMode="External" /><Relationship Id="rId24" Type="http://schemas.openxmlformats.org/officeDocument/2006/relationships/hyperlink" Target="https://podminky.urs.cz/item/CS_URS_2024_02/734242414" TargetMode="External" /><Relationship Id="rId25" Type="http://schemas.openxmlformats.org/officeDocument/2006/relationships/hyperlink" Target="https://podminky.urs.cz/item/CS_URS_2024_02/734291123" TargetMode="External" /><Relationship Id="rId26" Type="http://schemas.openxmlformats.org/officeDocument/2006/relationships/hyperlink" Target="https://podminky.urs.cz/item/CS_URS_2024_02/734291274" TargetMode="External" /><Relationship Id="rId27" Type="http://schemas.openxmlformats.org/officeDocument/2006/relationships/hyperlink" Target="https://podminky.urs.cz/item/CS_URS_2024_02/734292715" TargetMode="External" /><Relationship Id="rId28" Type="http://schemas.openxmlformats.org/officeDocument/2006/relationships/hyperlink" Target="https://podminky.urs.cz/item/CS_URS_2024_02/998734111" TargetMode="External" /><Relationship Id="rId29" Type="http://schemas.openxmlformats.org/officeDocument/2006/relationships/hyperlink" Target="https://podminky.urs.cz/item/CS_URS_2024_02/998734193" TargetMode="External" /><Relationship Id="rId30" Type="http://schemas.openxmlformats.org/officeDocument/2006/relationships/hyperlink" Target="https://podminky.urs.cz/item/CS_URS_2024_02/735000911" TargetMode="External" /><Relationship Id="rId31" Type="http://schemas.openxmlformats.org/officeDocument/2006/relationships/hyperlink" Target="https://podminky.urs.cz/item/CS_URS_2024_02/735164272" TargetMode="External" /><Relationship Id="rId32" Type="http://schemas.openxmlformats.org/officeDocument/2006/relationships/hyperlink" Target="https://podminky.urs.cz/item/CS_URS_2024_02/735191905" TargetMode="External" /><Relationship Id="rId33" Type="http://schemas.openxmlformats.org/officeDocument/2006/relationships/hyperlink" Target="https://podminky.urs.cz/item/CS_URS_2024_02/735191910" TargetMode="External" /><Relationship Id="rId34" Type="http://schemas.openxmlformats.org/officeDocument/2006/relationships/hyperlink" Target="https://podminky.urs.cz/item/CS_URS_2024_02/998735101" TargetMode="External" /><Relationship Id="rId35" Type="http://schemas.openxmlformats.org/officeDocument/2006/relationships/hyperlink" Target="https://podminky.urs.cz/item/CS_URS_2024_02/998735193" TargetMode="External" /><Relationship Id="rId36" Type="http://schemas.openxmlformats.org/officeDocument/2006/relationships/hyperlink" Target="https://podminky.urs.cz/item/CS_URS_2024_02/736110212" TargetMode="External" /><Relationship Id="rId37" Type="http://schemas.openxmlformats.org/officeDocument/2006/relationships/hyperlink" Target="https://podminky.urs.cz/item/CS_URS_2024_02/736110251" TargetMode="External" /><Relationship Id="rId38" Type="http://schemas.openxmlformats.org/officeDocument/2006/relationships/hyperlink" Target="https://podminky.urs.cz/item/CS_URS_2024_02/736110652" TargetMode="External" /><Relationship Id="rId39" Type="http://schemas.openxmlformats.org/officeDocument/2006/relationships/hyperlink" Target="https://podminky.urs.cz/item/CS_URS_2024_02/736110653" TargetMode="External" /><Relationship Id="rId40" Type="http://schemas.openxmlformats.org/officeDocument/2006/relationships/hyperlink" Target="https://podminky.urs.cz/item/CS_URS_2024_02/736110654" TargetMode="External" /><Relationship Id="rId41" Type="http://schemas.openxmlformats.org/officeDocument/2006/relationships/hyperlink" Target="https://podminky.urs.cz/item/CS_URS_2024_02/736111001" TargetMode="External" /><Relationship Id="rId42" Type="http://schemas.openxmlformats.org/officeDocument/2006/relationships/hyperlink" Target="https://podminky.urs.cz/item/CS_URS_2024_02/736111002" TargetMode="External" /><Relationship Id="rId43" Type="http://schemas.openxmlformats.org/officeDocument/2006/relationships/hyperlink" Target="https://podminky.urs.cz/item/CS_URS_2024_02/736111003" TargetMode="External" /><Relationship Id="rId44" Type="http://schemas.openxmlformats.org/officeDocument/2006/relationships/hyperlink" Target="https://podminky.urs.cz/item/CS_URS_2024_02/736111004" TargetMode="External" /><Relationship Id="rId45" Type="http://schemas.openxmlformats.org/officeDocument/2006/relationships/hyperlink" Target="https://podminky.urs.cz/item/CS_URS_2024_02/736111034" TargetMode="External" /><Relationship Id="rId46" Type="http://schemas.openxmlformats.org/officeDocument/2006/relationships/hyperlink" Target="https://podminky.urs.cz/item/CS_URS_2024_02/736111103" TargetMode="External" /><Relationship Id="rId47" Type="http://schemas.openxmlformats.org/officeDocument/2006/relationships/hyperlink" Target="https://podminky.urs.cz/item/CS_URS_2024_02/736111113" TargetMode="External" /><Relationship Id="rId48" Type="http://schemas.openxmlformats.org/officeDocument/2006/relationships/hyperlink" Target="https://podminky.urs.cz/item/CS_URS_2024_02/736111114" TargetMode="External" /><Relationship Id="rId49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998751201" TargetMode="External" /><Relationship Id="rId3" Type="http://schemas.openxmlformats.org/officeDocument/2006/relationships/hyperlink" Target="https://podminky.urs.cz/item/CS_URS_2024_02/998751291" TargetMode="External" /><Relationship Id="rId4" Type="http://schemas.openxmlformats.org/officeDocument/2006/relationships/hyperlink" Target="https://podminky.urs.cz/item/CS_URS_2024_02/751611115" TargetMode="External" /><Relationship Id="rId5" Type="http://schemas.openxmlformats.org/officeDocument/2006/relationships/hyperlink" Target="https://podminky.urs.cz/item/CS_URS_2024_02/751721111" TargetMode="External" /><Relationship Id="rId6" Type="http://schemas.openxmlformats.org/officeDocument/2006/relationships/hyperlink" Target="https://podminky.urs.cz/item/CS_URS_2024_02/751322111" TargetMode="External" /><Relationship Id="rId7" Type="http://schemas.openxmlformats.org/officeDocument/2006/relationships/hyperlink" Target="https://podminky.urs.cz/item/CS_URS_2024_02/751344121" TargetMode="External" /><Relationship Id="rId8" Type="http://schemas.openxmlformats.org/officeDocument/2006/relationships/hyperlink" Target="https://podminky.urs.cz/item/CS_URS_2024_02/751398051" TargetMode="External" /><Relationship Id="rId9" Type="http://schemas.openxmlformats.org/officeDocument/2006/relationships/hyperlink" Target="https://podminky.urs.cz/item/CS_URS_2024_02/751514612" TargetMode="External" /><Relationship Id="rId10" Type="http://schemas.openxmlformats.org/officeDocument/2006/relationships/hyperlink" Target="https://podminky.urs.cz/item/CS_URS_2024_02/751514662.1" TargetMode="External" /><Relationship Id="rId11" Type="http://schemas.openxmlformats.org/officeDocument/2006/relationships/hyperlink" Target="https://podminky.urs.cz/item/CS_URS_2024_02/751514662" TargetMode="External" /><Relationship Id="rId12" Type="http://schemas.openxmlformats.org/officeDocument/2006/relationships/hyperlink" Target="https://podminky.urs.cz/item/CS_URS_2024_02/751510042" TargetMode="External" /><Relationship Id="rId13" Type="http://schemas.openxmlformats.org/officeDocument/2006/relationships/hyperlink" Target="https://podminky.urs.cz/item/CS_URS_2024_02/751537146" TargetMode="External" /><Relationship Id="rId14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1173401" TargetMode="External" /><Relationship Id="rId11" Type="http://schemas.openxmlformats.org/officeDocument/2006/relationships/hyperlink" Target="https://podminky.urs.cz/item/CS_URS_2024_02/721173402" TargetMode="External" /><Relationship Id="rId12" Type="http://schemas.openxmlformats.org/officeDocument/2006/relationships/hyperlink" Target="https://podminky.urs.cz/item/CS_URS_2024_02/721173403" TargetMode="External" /><Relationship Id="rId13" Type="http://schemas.openxmlformats.org/officeDocument/2006/relationships/hyperlink" Target="https://podminky.urs.cz/item/CS_URS_2024_02/721174024" TargetMode="External" /><Relationship Id="rId14" Type="http://schemas.openxmlformats.org/officeDocument/2006/relationships/hyperlink" Target="https://podminky.urs.cz/item/CS_URS_2024_02/721174025" TargetMode="External" /><Relationship Id="rId15" Type="http://schemas.openxmlformats.org/officeDocument/2006/relationships/hyperlink" Target="https://podminky.urs.cz/item/CS_URS_2024_02/721174041" TargetMode="External" /><Relationship Id="rId16" Type="http://schemas.openxmlformats.org/officeDocument/2006/relationships/hyperlink" Target="https://podminky.urs.cz/item/CS_URS_2024_02/721174042" TargetMode="External" /><Relationship Id="rId17" Type="http://schemas.openxmlformats.org/officeDocument/2006/relationships/hyperlink" Target="https://podminky.urs.cz/item/CS_URS_2024_02/721174043" TargetMode="External" /><Relationship Id="rId18" Type="http://schemas.openxmlformats.org/officeDocument/2006/relationships/hyperlink" Target="https://podminky.urs.cz/item/CS_URS_2024_02/721174044" TargetMode="External" /><Relationship Id="rId19" Type="http://schemas.openxmlformats.org/officeDocument/2006/relationships/hyperlink" Target="https://podminky.urs.cz/item/CS_URS_2024_02/721174045" TargetMode="External" /><Relationship Id="rId20" Type="http://schemas.openxmlformats.org/officeDocument/2006/relationships/hyperlink" Target="https://podminky.urs.cz/item/CS_URS_2024_02/721194103" TargetMode="External" /><Relationship Id="rId21" Type="http://schemas.openxmlformats.org/officeDocument/2006/relationships/hyperlink" Target="https://podminky.urs.cz/item/CS_URS_2024_02/721194104" TargetMode="External" /><Relationship Id="rId22" Type="http://schemas.openxmlformats.org/officeDocument/2006/relationships/hyperlink" Target="https://podminky.urs.cz/item/CS_URS_2024_02/721194105" TargetMode="External" /><Relationship Id="rId23" Type="http://schemas.openxmlformats.org/officeDocument/2006/relationships/hyperlink" Target="https://podminky.urs.cz/item/CS_URS_2024_02/721194107" TargetMode="External" /><Relationship Id="rId24" Type="http://schemas.openxmlformats.org/officeDocument/2006/relationships/hyperlink" Target="https://podminky.urs.cz/item/CS_URS_2024_02/721194109" TargetMode="External" /><Relationship Id="rId25" Type="http://schemas.openxmlformats.org/officeDocument/2006/relationships/hyperlink" Target="https://podminky.urs.cz/item/CS_URS_2024_02/721211421" TargetMode="External" /><Relationship Id="rId26" Type="http://schemas.openxmlformats.org/officeDocument/2006/relationships/hyperlink" Target="https://podminky.urs.cz/item/CS_URS_2024_02/721212122" TargetMode="External" /><Relationship Id="rId27" Type="http://schemas.openxmlformats.org/officeDocument/2006/relationships/hyperlink" Target="https://podminky.urs.cz/item/CS_URS_2024_02/721212124" TargetMode="External" /><Relationship Id="rId28" Type="http://schemas.openxmlformats.org/officeDocument/2006/relationships/hyperlink" Target="https://podminky.urs.cz/item/CS_URS_2024_02/721226512" TargetMode="External" /><Relationship Id="rId29" Type="http://schemas.openxmlformats.org/officeDocument/2006/relationships/hyperlink" Target="https://podminky.urs.cz/item/CS_URS_2024_02/721273152" TargetMode="External" /><Relationship Id="rId30" Type="http://schemas.openxmlformats.org/officeDocument/2006/relationships/hyperlink" Target="https://podminky.urs.cz/item/CS_URS_2024_02/721273153" TargetMode="External" /><Relationship Id="rId31" Type="http://schemas.openxmlformats.org/officeDocument/2006/relationships/hyperlink" Target="https://podminky.urs.cz/item/CS_URS_2024_02/721274125" TargetMode="External" /><Relationship Id="rId32" Type="http://schemas.openxmlformats.org/officeDocument/2006/relationships/hyperlink" Target="https://podminky.urs.cz/item/CS_URS_2024_02/721290111" TargetMode="External" /><Relationship Id="rId33" Type="http://schemas.openxmlformats.org/officeDocument/2006/relationships/hyperlink" Target="https://podminky.urs.cz/item/CS_URS_2024_02/721290112" TargetMode="External" /><Relationship Id="rId34" Type="http://schemas.openxmlformats.org/officeDocument/2006/relationships/hyperlink" Target="https://podminky.urs.cz/item/CS_URS_2024_02/998721201" TargetMode="External" /><Relationship Id="rId35" Type="http://schemas.openxmlformats.org/officeDocument/2006/relationships/hyperlink" Target="https://podminky.urs.cz/item/CS_URS_2024_02/998721292" TargetMode="External" /><Relationship Id="rId36" Type="http://schemas.openxmlformats.org/officeDocument/2006/relationships/hyperlink" Target="https://podminky.urs.cz/item/CS_URS_2024_02/722130233" TargetMode="External" /><Relationship Id="rId37" Type="http://schemas.openxmlformats.org/officeDocument/2006/relationships/hyperlink" Target="https://podminky.urs.cz/item/CS_URS_2024_02/722130235" TargetMode="External" /><Relationship Id="rId38" Type="http://schemas.openxmlformats.org/officeDocument/2006/relationships/hyperlink" Target="https://podminky.urs.cz/item/CS_URS_2024_02/722174002" TargetMode="External" /><Relationship Id="rId39" Type="http://schemas.openxmlformats.org/officeDocument/2006/relationships/hyperlink" Target="https://podminky.urs.cz/item/CS_URS_2024_02/722174003" TargetMode="External" /><Relationship Id="rId40" Type="http://schemas.openxmlformats.org/officeDocument/2006/relationships/hyperlink" Target="https://podminky.urs.cz/item/CS_URS_2024_02/722174004" TargetMode="External" /><Relationship Id="rId41" Type="http://schemas.openxmlformats.org/officeDocument/2006/relationships/hyperlink" Target="https://podminky.urs.cz/item/CS_URS_2024_02/722174005" TargetMode="External" /><Relationship Id="rId42" Type="http://schemas.openxmlformats.org/officeDocument/2006/relationships/hyperlink" Target="https://podminky.urs.cz/item/CS_URS_2024_02/722174006" TargetMode="External" /><Relationship Id="rId43" Type="http://schemas.openxmlformats.org/officeDocument/2006/relationships/hyperlink" Target="https://podminky.urs.cz/item/CS_URS_2024_02/722181231" TargetMode="External" /><Relationship Id="rId44" Type="http://schemas.openxmlformats.org/officeDocument/2006/relationships/hyperlink" Target="https://podminky.urs.cz/item/CS_URS_2024_02/722181232" TargetMode="External" /><Relationship Id="rId45" Type="http://schemas.openxmlformats.org/officeDocument/2006/relationships/hyperlink" Target="https://podminky.urs.cz/item/CS_URS_2024_02/722181233" TargetMode="External" /><Relationship Id="rId46" Type="http://schemas.openxmlformats.org/officeDocument/2006/relationships/hyperlink" Target="https://podminky.urs.cz/item/CS_URS_2024_02/722181241" TargetMode="External" /><Relationship Id="rId47" Type="http://schemas.openxmlformats.org/officeDocument/2006/relationships/hyperlink" Target="https://podminky.urs.cz/item/CS_URS_2024_02/722181242" TargetMode="External" /><Relationship Id="rId48" Type="http://schemas.openxmlformats.org/officeDocument/2006/relationships/hyperlink" Target="https://podminky.urs.cz/item/CS_URS_2024_02/722181252" TargetMode="External" /><Relationship Id="rId49" Type="http://schemas.openxmlformats.org/officeDocument/2006/relationships/hyperlink" Target="https://podminky.urs.cz/item/CS_URS_2024_02/722181253" TargetMode="External" /><Relationship Id="rId50" Type="http://schemas.openxmlformats.org/officeDocument/2006/relationships/hyperlink" Target="https://podminky.urs.cz/item/CS_URS_2024_02/722190401" TargetMode="External" /><Relationship Id="rId51" Type="http://schemas.openxmlformats.org/officeDocument/2006/relationships/hyperlink" Target="https://podminky.urs.cz/item/CS_URS_2024_02/722220111" TargetMode="External" /><Relationship Id="rId52" Type="http://schemas.openxmlformats.org/officeDocument/2006/relationships/hyperlink" Target="https://podminky.urs.cz/item/CS_URS_2024_02/722220231" TargetMode="External" /><Relationship Id="rId53" Type="http://schemas.openxmlformats.org/officeDocument/2006/relationships/hyperlink" Target="https://podminky.urs.cz/item/CS_URS_2024_02/722220232" TargetMode="External" /><Relationship Id="rId54" Type="http://schemas.openxmlformats.org/officeDocument/2006/relationships/hyperlink" Target="https://podminky.urs.cz/item/CS_URS_2024_02/722220233" TargetMode="External" /><Relationship Id="rId55" Type="http://schemas.openxmlformats.org/officeDocument/2006/relationships/hyperlink" Target="https://podminky.urs.cz/item/CS_URS_2024_02/722220234" TargetMode="External" /><Relationship Id="rId56" Type="http://schemas.openxmlformats.org/officeDocument/2006/relationships/hyperlink" Target="https://podminky.urs.cz/item/CS_URS_2024_02/722224116" TargetMode="External" /><Relationship Id="rId57" Type="http://schemas.openxmlformats.org/officeDocument/2006/relationships/hyperlink" Target="https://podminky.urs.cz/item/CS_URS_2024_02/722231072" TargetMode="External" /><Relationship Id="rId58" Type="http://schemas.openxmlformats.org/officeDocument/2006/relationships/hyperlink" Target="https://podminky.urs.cz/item/CS_URS_2024_02/722231074" TargetMode="External" /><Relationship Id="rId59" Type="http://schemas.openxmlformats.org/officeDocument/2006/relationships/hyperlink" Target="https://podminky.urs.cz/item/CS_URS_2024_02/722231222" TargetMode="External" /><Relationship Id="rId60" Type="http://schemas.openxmlformats.org/officeDocument/2006/relationships/hyperlink" Target="https://podminky.urs.cz/item/CS_URS_2024_02/722232122" TargetMode="External" /><Relationship Id="rId61" Type="http://schemas.openxmlformats.org/officeDocument/2006/relationships/hyperlink" Target="https://podminky.urs.cz/item/CS_URS_2024_02/722232123" TargetMode="External" /><Relationship Id="rId62" Type="http://schemas.openxmlformats.org/officeDocument/2006/relationships/hyperlink" Target="https://podminky.urs.cz/item/CS_URS_2024_02/722232124" TargetMode="External" /><Relationship Id="rId63" Type="http://schemas.openxmlformats.org/officeDocument/2006/relationships/hyperlink" Target="https://podminky.urs.cz/item/CS_URS_2024_02/722232126" TargetMode="External" /><Relationship Id="rId64" Type="http://schemas.openxmlformats.org/officeDocument/2006/relationships/hyperlink" Target="https://podminky.urs.cz/item/CS_URS_2024_02/722234263" TargetMode="External" /><Relationship Id="rId65" Type="http://schemas.openxmlformats.org/officeDocument/2006/relationships/hyperlink" Target="https://podminky.urs.cz/item/CS_URS_2024_02/722250143" TargetMode="External" /><Relationship Id="rId66" Type="http://schemas.openxmlformats.org/officeDocument/2006/relationships/hyperlink" Target="https://podminky.urs.cz/item/CS_URS_2024_02/722263215" TargetMode="External" /><Relationship Id="rId67" Type="http://schemas.openxmlformats.org/officeDocument/2006/relationships/hyperlink" Target="https://podminky.urs.cz/item/CS_URS_2024_02/722290226" TargetMode="External" /><Relationship Id="rId68" Type="http://schemas.openxmlformats.org/officeDocument/2006/relationships/hyperlink" Target="https://podminky.urs.cz/item/CS_URS_2024_02/722290234" TargetMode="External" /><Relationship Id="rId69" Type="http://schemas.openxmlformats.org/officeDocument/2006/relationships/hyperlink" Target="https://podminky.urs.cz/item/CS_URS_2024_02/998722202" TargetMode="External" /><Relationship Id="rId70" Type="http://schemas.openxmlformats.org/officeDocument/2006/relationships/hyperlink" Target="https://podminky.urs.cz/item/CS_URS_2024_02/998722292" TargetMode="External" /><Relationship Id="rId71" Type="http://schemas.openxmlformats.org/officeDocument/2006/relationships/hyperlink" Target="https://podminky.urs.cz/item/CS_URS_2024_02/724233005" TargetMode="External" /><Relationship Id="rId72" Type="http://schemas.openxmlformats.org/officeDocument/2006/relationships/hyperlink" Target="https://podminky.urs.cz/item/CS_URS_2024_02/725119125" TargetMode="External" /><Relationship Id="rId73" Type="http://schemas.openxmlformats.org/officeDocument/2006/relationships/hyperlink" Target="https://podminky.urs.cz/item/CS_URS_2024_02/725219102" TargetMode="External" /><Relationship Id="rId74" Type="http://schemas.openxmlformats.org/officeDocument/2006/relationships/hyperlink" Target="https://podminky.urs.cz/item/CS_URS_2024_02/725319111" TargetMode="External" /><Relationship Id="rId75" Type="http://schemas.openxmlformats.org/officeDocument/2006/relationships/hyperlink" Target="https://podminky.urs.cz/item/CS_URS_2024_02/725339111" TargetMode="External" /><Relationship Id="rId76" Type="http://schemas.openxmlformats.org/officeDocument/2006/relationships/hyperlink" Target="https://podminky.urs.cz/item/CS_URS_2024_02/725813111" TargetMode="External" /><Relationship Id="rId77" Type="http://schemas.openxmlformats.org/officeDocument/2006/relationships/hyperlink" Target="https://podminky.urs.cz/item/CS_URS_2024_02/725821325" TargetMode="External" /><Relationship Id="rId78" Type="http://schemas.openxmlformats.org/officeDocument/2006/relationships/hyperlink" Target="https://podminky.urs.cz/item/CS_URS_2024_02/725829101" TargetMode="External" /><Relationship Id="rId79" Type="http://schemas.openxmlformats.org/officeDocument/2006/relationships/hyperlink" Target="https://podminky.urs.cz/item/CS_URS_2024_02/725829111" TargetMode="External" /><Relationship Id="rId80" Type="http://schemas.openxmlformats.org/officeDocument/2006/relationships/hyperlink" Target="https://podminky.urs.cz/item/CS_URS_2024_02/725829131" TargetMode="External" /><Relationship Id="rId81" Type="http://schemas.openxmlformats.org/officeDocument/2006/relationships/hyperlink" Target="https://podminky.urs.cz/item/CS_URS_2024_02/725839101" TargetMode="External" /><Relationship Id="rId82" Type="http://schemas.openxmlformats.org/officeDocument/2006/relationships/hyperlink" Target="https://podminky.urs.cz/item/CS_URS_2024_02/725849412" TargetMode="External" /><Relationship Id="rId83" Type="http://schemas.openxmlformats.org/officeDocument/2006/relationships/hyperlink" Target="https://podminky.urs.cz/item/CS_URS_2024_02/725862103" TargetMode="External" /><Relationship Id="rId84" Type="http://schemas.openxmlformats.org/officeDocument/2006/relationships/hyperlink" Target="https://podminky.urs.cz/item/CS_URS_2024_02/998725202" TargetMode="External" /><Relationship Id="rId85" Type="http://schemas.openxmlformats.org/officeDocument/2006/relationships/hyperlink" Target="https://podminky.urs.cz/item/CS_URS_2024_02/998725293" TargetMode="External" /><Relationship Id="rId86" Type="http://schemas.openxmlformats.org/officeDocument/2006/relationships/hyperlink" Target="https://podminky.urs.cz/item/CS_URS_2024_02/726131001" TargetMode="External" /><Relationship Id="rId87" Type="http://schemas.openxmlformats.org/officeDocument/2006/relationships/hyperlink" Target="https://podminky.urs.cz/item/CS_URS_2024_02/726131002" TargetMode="External" /><Relationship Id="rId88" Type="http://schemas.openxmlformats.org/officeDocument/2006/relationships/hyperlink" Target="https://podminky.urs.cz/item/CS_URS_2024_02/726131041" TargetMode="External" /><Relationship Id="rId89" Type="http://schemas.openxmlformats.org/officeDocument/2006/relationships/hyperlink" Target="https://podminky.urs.cz/item/CS_URS_2024_02/726191001" TargetMode="External" /><Relationship Id="rId90" Type="http://schemas.openxmlformats.org/officeDocument/2006/relationships/hyperlink" Target="https://podminky.urs.cz/item/CS_URS_2024_02/726191002" TargetMode="External" /><Relationship Id="rId91" Type="http://schemas.openxmlformats.org/officeDocument/2006/relationships/hyperlink" Target="https://podminky.urs.cz/item/CS_URS_2024_02/998726211" TargetMode="External" /><Relationship Id="rId92" Type="http://schemas.openxmlformats.org/officeDocument/2006/relationships/hyperlink" Target="https://podminky.urs.cz/item/CS_URS_2024_02/998726293" TargetMode="External" /><Relationship Id="rId93" Type="http://schemas.openxmlformats.org/officeDocument/2006/relationships/hyperlink" Target="https://podminky.urs.cz/item/CS_URS_2024_02/734411103" TargetMode="External" /><Relationship Id="rId9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3111202" TargetMode="External" /><Relationship Id="rId2" Type="http://schemas.openxmlformats.org/officeDocument/2006/relationships/hyperlink" Target="https://podminky.urs.cz/item/CS_URS_2024_02/723111203" TargetMode="External" /><Relationship Id="rId3" Type="http://schemas.openxmlformats.org/officeDocument/2006/relationships/hyperlink" Target="https://podminky.urs.cz/item/CS_URS_2024_02/723111204" TargetMode="External" /><Relationship Id="rId4" Type="http://schemas.openxmlformats.org/officeDocument/2006/relationships/hyperlink" Target="https://podminky.urs.cz/item/CS_URS_2024_02/723111205" TargetMode="External" /><Relationship Id="rId5" Type="http://schemas.openxmlformats.org/officeDocument/2006/relationships/hyperlink" Target="https://podminky.urs.cz/item/CS_URS_2024_02/723150367" TargetMode="External" /><Relationship Id="rId6" Type="http://schemas.openxmlformats.org/officeDocument/2006/relationships/hyperlink" Target="https://podminky.urs.cz/item/CS_URS_2024_02/723160204" TargetMode="External" /><Relationship Id="rId7" Type="http://schemas.openxmlformats.org/officeDocument/2006/relationships/hyperlink" Target="https://podminky.urs.cz/item/CS_URS_2024_02/723160334" TargetMode="External" /><Relationship Id="rId8" Type="http://schemas.openxmlformats.org/officeDocument/2006/relationships/hyperlink" Target="https://podminky.urs.cz/item/CS_URS_2024_02/723190907" TargetMode="External" /><Relationship Id="rId9" Type="http://schemas.openxmlformats.org/officeDocument/2006/relationships/hyperlink" Target="https://podminky.urs.cz/item/CS_URS_2024_02/723221302" TargetMode="External" /><Relationship Id="rId10" Type="http://schemas.openxmlformats.org/officeDocument/2006/relationships/hyperlink" Target="https://podminky.urs.cz/item/CS_URS_2024_02/723230104" TargetMode="External" /><Relationship Id="rId11" Type="http://schemas.openxmlformats.org/officeDocument/2006/relationships/hyperlink" Target="https://podminky.urs.cz/item/CS_URS_2024_02/723231162" TargetMode="External" /><Relationship Id="rId12" Type="http://schemas.openxmlformats.org/officeDocument/2006/relationships/hyperlink" Target="https://podminky.urs.cz/item/CS_URS_2024_02/723231165" TargetMode="External" /><Relationship Id="rId13" Type="http://schemas.openxmlformats.org/officeDocument/2006/relationships/hyperlink" Target="https://podminky.urs.cz/item/CS_URS_2024_02/723234311" TargetMode="External" /><Relationship Id="rId14" Type="http://schemas.openxmlformats.org/officeDocument/2006/relationships/hyperlink" Target="https://podminky.urs.cz/item/CS_URS_2024_02/723261912" TargetMode="External" /><Relationship Id="rId15" Type="http://schemas.openxmlformats.org/officeDocument/2006/relationships/hyperlink" Target="https://podminky.urs.cz/item/CS_URS_2024_02/998723101" TargetMode="External" /><Relationship Id="rId16" Type="http://schemas.openxmlformats.org/officeDocument/2006/relationships/hyperlink" Target="https://podminky.urs.cz/item/CS_URS_2024_02/998723192" TargetMode="External" /><Relationship Id="rId17" Type="http://schemas.openxmlformats.org/officeDocument/2006/relationships/hyperlink" Target="https://podminky.urs.cz/item/CS_URS_2024_02/783614651" TargetMode="External" /><Relationship Id="rId18" Type="http://schemas.openxmlformats.org/officeDocument/2006/relationships/hyperlink" Target="https://podminky.urs.cz/item/CS_URS_2024_02/783617611" TargetMode="External" /><Relationship Id="rId19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62251102" TargetMode="External" /><Relationship Id="rId3" Type="http://schemas.openxmlformats.org/officeDocument/2006/relationships/hyperlink" Target="https://podminky.urs.cz/item/CS_URS_2024_02/167151111" TargetMode="External" /><Relationship Id="rId4" Type="http://schemas.openxmlformats.org/officeDocument/2006/relationships/hyperlink" Target="https://podminky.urs.cz/item/CS_URS_2024_02/181351003" TargetMode="External" /><Relationship Id="rId5" Type="http://schemas.openxmlformats.org/officeDocument/2006/relationships/hyperlink" Target="https://podminky.urs.cz/item/CS_URS_2024_02/131251104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12221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2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631311123" TargetMode="External" /><Relationship Id="rId15" Type="http://schemas.openxmlformats.org/officeDocument/2006/relationships/hyperlink" Target="https://podminky.urs.cz/item/CS_URS_2024_02/631319012" TargetMode="External" /><Relationship Id="rId16" Type="http://schemas.openxmlformats.org/officeDocument/2006/relationships/hyperlink" Target="https://podminky.urs.cz/item/CS_URS_2024_02/311322611" TargetMode="External" /><Relationship Id="rId17" Type="http://schemas.openxmlformats.org/officeDocument/2006/relationships/hyperlink" Target="https://podminky.urs.cz/item/CS_URS_2024_02/311351121" TargetMode="External" /><Relationship Id="rId18" Type="http://schemas.openxmlformats.org/officeDocument/2006/relationships/hyperlink" Target="https://podminky.urs.cz/item/CS_URS_2024_02/311351122" TargetMode="External" /><Relationship Id="rId19" Type="http://schemas.openxmlformats.org/officeDocument/2006/relationships/hyperlink" Target="https://podminky.urs.cz/item/CS_URS_2024_02/311361821" TargetMode="External" /><Relationship Id="rId20" Type="http://schemas.openxmlformats.org/officeDocument/2006/relationships/hyperlink" Target="https://podminky.urs.cz/item/CS_URS_2024_02/313351911" TargetMode="External" /><Relationship Id="rId21" Type="http://schemas.openxmlformats.org/officeDocument/2006/relationships/hyperlink" Target="https://podminky.urs.cz/item/CS_URS_2024_02/783813101" TargetMode="External" /><Relationship Id="rId22" Type="http://schemas.openxmlformats.org/officeDocument/2006/relationships/hyperlink" Target="https://podminky.urs.cz/item/CS_URS_2024_02/612111001" TargetMode="External" /><Relationship Id="rId23" Type="http://schemas.openxmlformats.org/officeDocument/2006/relationships/hyperlink" Target="https://podminky.urs.cz/item/CS_URS_2024_02/273322611" TargetMode="External" /><Relationship Id="rId24" Type="http://schemas.openxmlformats.org/officeDocument/2006/relationships/hyperlink" Target="https://podminky.urs.cz/item/CS_URS_2024_02/273351121" TargetMode="External" /><Relationship Id="rId25" Type="http://schemas.openxmlformats.org/officeDocument/2006/relationships/hyperlink" Target="https://podminky.urs.cz/item/CS_URS_2024_02/273351122" TargetMode="External" /><Relationship Id="rId26" Type="http://schemas.openxmlformats.org/officeDocument/2006/relationships/hyperlink" Target="https://podminky.urs.cz/item/CS_URS_2024_02/273361821" TargetMode="External" /><Relationship Id="rId27" Type="http://schemas.openxmlformats.org/officeDocument/2006/relationships/hyperlink" Target="https://podminky.urs.cz/item/CS_URS_2024_02/175111101" TargetMode="External" /><Relationship Id="rId28" Type="http://schemas.openxmlformats.org/officeDocument/2006/relationships/hyperlink" Target="https://podminky.urs.cz/item/CS_URS_2024_02/211971121" TargetMode="External" /><Relationship Id="rId29" Type="http://schemas.openxmlformats.org/officeDocument/2006/relationships/hyperlink" Target="https://podminky.urs.cz/item/CS_URS_2024_02/212312111" TargetMode="External" /><Relationship Id="rId30" Type="http://schemas.openxmlformats.org/officeDocument/2006/relationships/hyperlink" Target="https://podminky.urs.cz/item/CS_URS_2024_02/212755214" TargetMode="External" /><Relationship Id="rId31" Type="http://schemas.openxmlformats.org/officeDocument/2006/relationships/hyperlink" Target="https://podminky.urs.cz/item/CS_URS_2024_02/998011001" TargetMode="External" /><Relationship Id="rId32" Type="http://schemas.openxmlformats.org/officeDocument/2006/relationships/hyperlink" Target="https://podminky.urs.cz/item/CS_URS_2024_02/998711101" TargetMode="External" /><Relationship Id="rId33" Type="http://schemas.openxmlformats.org/officeDocument/2006/relationships/hyperlink" Target="https://podminky.urs.cz/item/CS_URS_2024_02/711111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1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67163223" TargetMode="External" /><Relationship Id="rId38" Type="http://schemas.openxmlformats.org/officeDocument/2006/relationships/hyperlink" Target="https://podminky.urs.cz/item/CS_URS_2024_02/998767101" TargetMode="External" /><Relationship Id="rId39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20" t="s">
        <v>0</v>
      </c>
      <c r="AZ1" s="20" t="s">
        <v>1</v>
      </c>
      <c r="BA1" s="20" t="s">
        <v>2</v>
      </c>
      <c r="BB1" s="20" t="s">
        <v>3</v>
      </c>
      <c r="BT1" s="20" t="s">
        <v>4</v>
      </c>
      <c r="BU1" s="20" t="s">
        <v>4</v>
      </c>
      <c r="BV1" s="20" t="s">
        <v>5</v>
      </c>
    </row>
    <row r="2" s="1" customFormat="1" ht="36.96" customHeight="1">
      <c r="AR2" s="21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2" t="s">
        <v>7</v>
      </c>
      <c r="BT2" s="22" t="s">
        <v>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5"/>
      <c r="BS3" s="22" t="s">
        <v>7</v>
      </c>
      <c r="BT3" s="22" t="s">
        <v>9</v>
      </c>
    </row>
    <row r="4" s="1" customFormat="1" ht="24.96" customHeight="1">
      <c r="B4" s="25"/>
      <c r="D4" s="26" t="s">
        <v>10</v>
      </c>
      <c r="AR4" s="25"/>
      <c r="AS4" s="27" t="s">
        <v>11</v>
      </c>
      <c r="BE4" s="28" t="s">
        <v>12</v>
      </c>
      <c r="BS4" s="22" t="s">
        <v>13</v>
      </c>
    </row>
    <row r="5" s="1" customFormat="1" ht="12" customHeight="1">
      <c r="B5" s="25"/>
      <c r="D5" s="29" t="s">
        <v>14</v>
      </c>
      <c r="K5" s="30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5"/>
      <c r="BE5" s="31" t="s">
        <v>16</v>
      </c>
      <c r="BS5" s="22" t="s">
        <v>7</v>
      </c>
    </row>
    <row r="6" s="1" customFormat="1" ht="36.96" customHeight="1">
      <c r="B6" s="25"/>
      <c r="D6" s="32" t="s">
        <v>17</v>
      </c>
      <c r="K6" s="33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5"/>
      <c r="BE6" s="34"/>
      <c r="BS6" s="22" t="s">
        <v>7</v>
      </c>
    </row>
    <row r="7" s="1" customFormat="1" ht="12" customHeight="1">
      <c r="B7" s="25"/>
      <c r="D7" s="35" t="s">
        <v>19</v>
      </c>
      <c r="K7" s="30" t="s">
        <v>3</v>
      </c>
      <c r="AK7" s="35" t="s">
        <v>20</v>
      </c>
      <c r="AN7" s="30" t="s">
        <v>3</v>
      </c>
      <c r="AR7" s="25"/>
      <c r="BE7" s="34"/>
      <c r="BS7" s="22" t="s">
        <v>7</v>
      </c>
    </row>
    <row r="8" s="1" customFormat="1" ht="12" customHeight="1">
      <c r="B8" s="25"/>
      <c r="D8" s="35" t="s">
        <v>21</v>
      </c>
      <c r="K8" s="30" t="s">
        <v>22</v>
      </c>
      <c r="AK8" s="35" t="s">
        <v>23</v>
      </c>
      <c r="AN8" s="36" t="s">
        <v>24</v>
      </c>
      <c r="AR8" s="25"/>
      <c r="BE8" s="34"/>
      <c r="BS8" s="22" t="s">
        <v>7</v>
      </c>
    </row>
    <row r="9" s="1" customFormat="1" ht="14.4" customHeight="1">
      <c r="B9" s="25"/>
      <c r="AR9" s="25"/>
      <c r="BE9" s="34"/>
      <c r="BS9" s="22" t="s">
        <v>7</v>
      </c>
    </row>
    <row r="10" s="1" customFormat="1" ht="12" customHeight="1">
      <c r="B10" s="25"/>
      <c r="D10" s="35" t="s">
        <v>25</v>
      </c>
      <c r="AK10" s="35" t="s">
        <v>26</v>
      </c>
      <c r="AN10" s="30" t="s">
        <v>3</v>
      </c>
      <c r="AR10" s="25"/>
      <c r="BE10" s="34"/>
      <c r="BS10" s="22" t="s">
        <v>7</v>
      </c>
    </row>
    <row r="11" s="1" customFormat="1" ht="18.48" customHeight="1">
      <c r="B11" s="25"/>
      <c r="E11" s="30" t="s">
        <v>27</v>
      </c>
      <c r="AK11" s="35" t="s">
        <v>28</v>
      </c>
      <c r="AN11" s="30" t="s">
        <v>3</v>
      </c>
      <c r="AR11" s="25"/>
      <c r="BE11" s="34"/>
      <c r="BS11" s="22" t="s">
        <v>7</v>
      </c>
    </row>
    <row r="12" s="1" customFormat="1" ht="6.96" customHeight="1">
      <c r="B12" s="25"/>
      <c r="AR12" s="25"/>
      <c r="BE12" s="34"/>
      <c r="BS12" s="22" t="s">
        <v>7</v>
      </c>
    </row>
    <row r="13" s="1" customFormat="1" ht="12" customHeight="1">
      <c r="B13" s="25"/>
      <c r="D13" s="35" t="s">
        <v>29</v>
      </c>
      <c r="AK13" s="35" t="s">
        <v>26</v>
      </c>
      <c r="AN13" s="37" t="s">
        <v>30</v>
      </c>
      <c r="AR13" s="25"/>
      <c r="BE13" s="34"/>
      <c r="BS13" s="22" t="s">
        <v>7</v>
      </c>
    </row>
    <row r="14">
      <c r="B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N14" s="37" t="s">
        <v>30</v>
      </c>
      <c r="AR14" s="25"/>
      <c r="BE14" s="34"/>
      <c r="BS14" s="22" t="s">
        <v>7</v>
      </c>
    </row>
    <row r="15" s="1" customFormat="1" ht="6.96" customHeight="1">
      <c r="B15" s="25"/>
      <c r="AR15" s="25"/>
      <c r="BE15" s="34"/>
      <c r="BS15" s="22" t="s">
        <v>4</v>
      </c>
    </row>
    <row r="16" s="1" customFormat="1" ht="12" customHeight="1">
      <c r="B16" s="25"/>
      <c r="D16" s="35" t="s">
        <v>31</v>
      </c>
      <c r="AK16" s="35" t="s">
        <v>26</v>
      </c>
      <c r="AN16" s="30" t="s">
        <v>3</v>
      </c>
      <c r="AR16" s="25"/>
      <c r="BE16" s="34"/>
      <c r="BS16" s="22" t="s">
        <v>4</v>
      </c>
    </row>
    <row r="17" s="1" customFormat="1" ht="18.48" customHeight="1">
      <c r="B17" s="25"/>
      <c r="E17" s="30" t="s">
        <v>32</v>
      </c>
      <c r="AK17" s="35" t="s">
        <v>28</v>
      </c>
      <c r="AN17" s="30" t="s">
        <v>3</v>
      </c>
      <c r="AR17" s="25"/>
      <c r="BE17" s="34"/>
      <c r="BS17" s="22" t="s">
        <v>33</v>
      </c>
    </row>
    <row r="18" s="1" customFormat="1" ht="6.96" customHeight="1">
      <c r="B18" s="25"/>
      <c r="AR18" s="25"/>
      <c r="BE18" s="34"/>
      <c r="BS18" s="22" t="s">
        <v>7</v>
      </c>
    </row>
    <row r="19" s="1" customFormat="1" ht="12" customHeight="1">
      <c r="B19" s="25"/>
      <c r="D19" s="35" t="s">
        <v>34</v>
      </c>
      <c r="AK19" s="35" t="s">
        <v>26</v>
      </c>
      <c r="AN19" s="30" t="s">
        <v>3</v>
      </c>
      <c r="AR19" s="25"/>
      <c r="BE19" s="34"/>
      <c r="BS19" s="22" t="s">
        <v>7</v>
      </c>
    </row>
    <row r="20" s="1" customFormat="1" ht="18.48" customHeight="1">
      <c r="B20" s="25"/>
      <c r="E20" s="30" t="s">
        <v>35</v>
      </c>
      <c r="AK20" s="35" t="s">
        <v>28</v>
      </c>
      <c r="AN20" s="30" t="s">
        <v>3</v>
      </c>
      <c r="AR20" s="25"/>
      <c r="BE20" s="34"/>
      <c r="BS20" s="22" t="s">
        <v>4</v>
      </c>
    </row>
    <row r="21" s="1" customFormat="1" ht="6.96" customHeight="1">
      <c r="B21" s="25"/>
      <c r="AR21" s="25"/>
      <c r="BE21" s="34"/>
    </row>
    <row r="22" s="1" customFormat="1" ht="12" customHeight="1">
      <c r="B22" s="25"/>
      <c r="D22" s="35" t="s">
        <v>36</v>
      </c>
      <c r="AR22" s="25"/>
      <c r="BE22" s="34"/>
    </row>
    <row r="23" s="1" customFormat="1" ht="47.25" customHeight="1">
      <c r="B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R23" s="25"/>
      <c r="BE23" s="34"/>
    </row>
    <row r="24" s="1" customFormat="1" ht="6.96" customHeight="1">
      <c r="B24" s="25"/>
      <c r="AR24" s="25"/>
      <c r="BE24" s="34"/>
    </row>
    <row r="25" s="1" customFormat="1" ht="6.96" customHeight="1">
      <c r="B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R25" s="25"/>
      <c r="BE25" s="34"/>
    </row>
    <row r="26" s="2" customFormat="1" ht="25.92" customHeight="1">
      <c r="A26" s="41"/>
      <c r="B26" s="42"/>
      <c r="C26" s="41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1"/>
      <c r="AQ26" s="41"/>
      <c r="AR26" s="42"/>
      <c r="BE26" s="34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2"/>
      <c r="BE27" s="34"/>
    </row>
    <row r="28" s="2" customForma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2"/>
      <c r="BE28" s="34"/>
    </row>
    <row r="29" s="3" customFormat="1" ht="14.4" customHeight="1">
      <c r="A29" s="3"/>
      <c r="B29" s="47"/>
      <c r="C29" s="3"/>
      <c r="D29" s="35" t="s">
        <v>42</v>
      </c>
      <c r="E29" s="3"/>
      <c r="F29" s="35" t="s">
        <v>43</v>
      </c>
      <c r="G29" s="3"/>
      <c r="H29" s="3"/>
      <c r="I29" s="3"/>
      <c r="J29" s="3"/>
      <c r="K29" s="3"/>
      <c r="L29" s="48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9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9">
        <f>ROUND(AV54, 2)</f>
        <v>0</v>
      </c>
      <c r="AL29" s="3"/>
      <c r="AM29" s="3"/>
      <c r="AN29" s="3"/>
      <c r="AO29" s="3"/>
      <c r="AP29" s="3"/>
      <c r="AQ29" s="3"/>
      <c r="AR29" s="47"/>
      <c r="BE29" s="50"/>
    </row>
    <row r="30" s="3" customFormat="1" ht="14.4" customHeight="1">
      <c r="A30" s="3"/>
      <c r="B30" s="47"/>
      <c r="C30" s="3"/>
      <c r="D30" s="3"/>
      <c r="E30" s="3"/>
      <c r="F30" s="35" t="s">
        <v>44</v>
      </c>
      <c r="G30" s="3"/>
      <c r="H30" s="3"/>
      <c r="I30" s="3"/>
      <c r="J30" s="3"/>
      <c r="K30" s="3"/>
      <c r="L30" s="48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9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9">
        <f>ROUND(AW54, 2)</f>
        <v>0</v>
      </c>
      <c r="AL30" s="3"/>
      <c r="AM30" s="3"/>
      <c r="AN30" s="3"/>
      <c r="AO30" s="3"/>
      <c r="AP30" s="3"/>
      <c r="AQ30" s="3"/>
      <c r="AR30" s="47"/>
      <c r="BE30" s="50"/>
    </row>
    <row r="31" hidden="1" s="3" customFormat="1" ht="14.4" customHeight="1">
      <c r="A31" s="3"/>
      <c r="B31" s="47"/>
      <c r="C31" s="3"/>
      <c r="D31" s="3"/>
      <c r="E31" s="3"/>
      <c r="F31" s="35" t="s">
        <v>45</v>
      </c>
      <c r="G31" s="3"/>
      <c r="H31" s="3"/>
      <c r="I31" s="3"/>
      <c r="J31" s="3"/>
      <c r="K31" s="3"/>
      <c r="L31" s="48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9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9">
        <v>0</v>
      </c>
      <c r="AL31" s="3"/>
      <c r="AM31" s="3"/>
      <c r="AN31" s="3"/>
      <c r="AO31" s="3"/>
      <c r="AP31" s="3"/>
      <c r="AQ31" s="3"/>
      <c r="AR31" s="47"/>
      <c r="BE31" s="50"/>
    </row>
    <row r="32" hidden="1" s="3" customFormat="1" ht="14.4" customHeight="1">
      <c r="A32" s="3"/>
      <c r="B32" s="47"/>
      <c r="C32" s="3"/>
      <c r="D32" s="3"/>
      <c r="E32" s="3"/>
      <c r="F32" s="35" t="s">
        <v>46</v>
      </c>
      <c r="G32" s="3"/>
      <c r="H32" s="3"/>
      <c r="I32" s="3"/>
      <c r="J32" s="3"/>
      <c r="K32" s="3"/>
      <c r="L32" s="48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9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9">
        <v>0</v>
      </c>
      <c r="AL32" s="3"/>
      <c r="AM32" s="3"/>
      <c r="AN32" s="3"/>
      <c r="AO32" s="3"/>
      <c r="AP32" s="3"/>
      <c r="AQ32" s="3"/>
      <c r="AR32" s="47"/>
      <c r="BE32" s="50"/>
    </row>
    <row r="33" hidden="1" s="3" customFormat="1" ht="14.4" customHeight="1">
      <c r="A33" s="3"/>
      <c r="B33" s="47"/>
      <c r="C33" s="3"/>
      <c r="D33" s="3"/>
      <c r="E33" s="3"/>
      <c r="F33" s="35" t="s">
        <v>47</v>
      </c>
      <c r="G33" s="3"/>
      <c r="H33" s="3"/>
      <c r="I33" s="3"/>
      <c r="J33" s="3"/>
      <c r="K33" s="3"/>
      <c r="L33" s="48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9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9">
        <v>0</v>
      </c>
      <c r="AL33" s="3"/>
      <c r="AM33" s="3"/>
      <c r="AN33" s="3"/>
      <c r="AO33" s="3"/>
      <c r="AP33" s="3"/>
      <c r="AQ33" s="3"/>
      <c r="AR33" s="47"/>
      <c r="BE33" s="3"/>
    </row>
    <row r="34" s="2" customFormat="1" ht="6.96" customHeight="1">
      <c r="A34" s="41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2"/>
      <c r="BE34" s="41"/>
    </row>
    <row r="35" s="2" customFormat="1" ht="25.92" customHeight="1">
      <c r="A35" s="41"/>
      <c r="B35" s="42"/>
      <c r="C35" s="51"/>
      <c r="D35" s="52" t="s">
        <v>48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49</v>
      </c>
      <c r="U35" s="53"/>
      <c r="V35" s="53"/>
      <c r="W35" s="53"/>
      <c r="X35" s="55" t="s">
        <v>50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41"/>
    </row>
    <row r="36" s="2" customFormat="1" ht="6.96" customHeight="1">
      <c r="A36" s="41"/>
      <c r="B36" s="42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2"/>
      <c r="BE36" s="41"/>
    </row>
    <row r="37" s="2" customFormat="1" ht="6.96" customHeight="1">
      <c r="A37" s="41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2"/>
      <c r="BE37" s="41"/>
    </row>
    <row r="41" s="2" customFormat="1" ht="6.96" customHeight="1">
      <c r="A41" s="41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2"/>
      <c r="BE41" s="41"/>
    </row>
    <row r="42" s="2" customFormat="1" ht="24.96" customHeight="1">
      <c r="A42" s="41"/>
      <c r="B42" s="42"/>
      <c r="C42" s="26" t="s">
        <v>51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2"/>
      <c r="BE42" s="41"/>
    </row>
    <row r="43" s="2" customFormat="1" ht="6.96" customHeight="1">
      <c r="A43" s="41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2"/>
      <c r="BE43" s="41"/>
    </row>
    <row r="44" s="4" customFormat="1" ht="12" customHeight="1">
      <c r="A44" s="4"/>
      <c r="B44" s="62"/>
      <c r="C44" s="35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R001-x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2"/>
      <c r="BE44" s="4"/>
    </row>
    <row r="45" s="5" customFormat="1" ht="36.96" customHeight="1">
      <c r="A45" s="5"/>
      <c r="B45" s="63"/>
      <c r="C45" s="64" t="s">
        <v>17</v>
      </c>
      <c r="D45" s="5"/>
      <c r="E45" s="5"/>
      <c r="F45" s="5"/>
      <c r="G45" s="5"/>
      <c r="H45" s="5"/>
      <c r="I45" s="5"/>
      <c r="J45" s="5"/>
      <c r="K45" s="5"/>
      <c r="L45" s="65" t="str">
        <f>K6</f>
        <v>Obecní dům Rudíkov smlouva č. 2 - SO02, 3,4,5,6,7,8,9,11,13,14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3"/>
      <c r="BE45" s="5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2"/>
      <c r="BE46" s="41"/>
    </row>
    <row r="47" s="2" customFormat="1" ht="12" customHeight="1">
      <c r="A47" s="41"/>
      <c r="B47" s="42"/>
      <c r="C47" s="35" t="s">
        <v>21</v>
      </c>
      <c r="D47" s="41"/>
      <c r="E47" s="41"/>
      <c r="F47" s="41"/>
      <c r="G47" s="41"/>
      <c r="H47" s="41"/>
      <c r="I47" s="41"/>
      <c r="J47" s="41"/>
      <c r="K47" s="41"/>
      <c r="L47" s="66" t="str">
        <f>IF(K8="","",K8)</f>
        <v>p.č. 2250/4, 2221, ST.2208/9 k.ú. Rudíkov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5" t="s">
        <v>23</v>
      </c>
      <c r="AJ47" s="41"/>
      <c r="AK47" s="41"/>
      <c r="AL47" s="41"/>
      <c r="AM47" s="67" t="str">
        <f>IF(AN8= "","",AN8)</f>
        <v>10. 1. 2024</v>
      </c>
      <c r="AN47" s="67"/>
      <c r="AO47" s="41"/>
      <c r="AP47" s="41"/>
      <c r="AQ47" s="41"/>
      <c r="AR47" s="42"/>
      <c r="B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2"/>
      <c r="BE48" s="41"/>
    </row>
    <row r="49" s="2" customFormat="1" ht="15.15" customHeight="1">
      <c r="A49" s="41"/>
      <c r="B49" s="42"/>
      <c r="C49" s="35" t="s">
        <v>25</v>
      </c>
      <c r="D49" s="41"/>
      <c r="E49" s="41"/>
      <c r="F49" s="41"/>
      <c r="G49" s="41"/>
      <c r="H49" s="41"/>
      <c r="I49" s="41"/>
      <c r="J49" s="41"/>
      <c r="K49" s="41"/>
      <c r="L49" s="4" t="str">
        <f>IF(E11= "","",E11)</f>
        <v xml:space="preserve">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5" t="s">
        <v>31</v>
      </c>
      <c r="AJ49" s="41"/>
      <c r="AK49" s="41"/>
      <c r="AL49" s="41"/>
      <c r="AM49" s="68" t="str">
        <f>IF(E17="","",E17)</f>
        <v xml:space="preserve">BS projekt s.r.o. </v>
      </c>
      <c r="AN49" s="4"/>
      <c r="AO49" s="4"/>
      <c r="AP49" s="4"/>
      <c r="AQ49" s="41"/>
      <c r="AR49" s="42"/>
      <c r="AS49" s="69" t="s">
        <v>52</v>
      </c>
      <c r="AT49" s="70"/>
      <c r="AU49" s="71"/>
      <c r="AV49" s="71"/>
      <c r="AW49" s="71"/>
      <c r="AX49" s="71"/>
      <c r="AY49" s="71"/>
      <c r="AZ49" s="71"/>
      <c r="BA49" s="71"/>
      <c r="BB49" s="71"/>
      <c r="BC49" s="71"/>
      <c r="BD49" s="72"/>
      <c r="BE49" s="41"/>
    </row>
    <row r="50" s="2" customFormat="1" ht="25.65" customHeight="1">
      <c r="A50" s="41"/>
      <c r="B50" s="42"/>
      <c r="C50" s="35" t="s">
        <v>29</v>
      </c>
      <c r="D50" s="41"/>
      <c r="E50" s="41"/>
      <c r="F50" s="41"/>
      <c r="G50" s="41"/>
      <c r="H50" s="41"/>
      <c r="I50" s="41"/>
      <c r="J50" s="41"/>
      <c r="K50" s="41"/>
      <c r="L50" s="4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5" t="s">
        <v>34</v>
      </c>
      <c r="AJ50" s="41"/>
      <c r="AK50" s="41"/>
      <c r="AL50" s="41"/>
      <c r="AM50" s="68" t="str">
        <f>IF(E20="","",E20)</f>
        <v>Ing. Tomáš Hrdlička, Jan Hajný</v>
      </c>
      <c r="AN50" s="4"/>
      <c r="AO50" s="4"/>
      <c r="AP50" s="4"/>
      <c r="AQ50" s="41"/>
      <c r="AR50" s="42"/>
      <c r="AS50" s="73"/>
      <c r="AT50" s="74"/>
      <c r="AU50" s="75"/>
      <c r="AV50" s="75"/>
      <c r="AW50" s="75"/>
      <c r="AX50" s="75"/>
      <c r="AY50" s="75"/>
      <c r="AZ50" s="75"/>
      <c r="BA50" s="75"/>
      <c r="BB50" s="75"/>
      <c r="BC50" s="75"/>
      <c r="BD50" s="76"/>
      <c r="BE50" s="41"/>
    </row>
    <row r="51" s="2" customFormat="1" ht="10.8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2"/>
      <c r="AS51" s="73"/>
      <c r="AT51" s="74"/>
      <c r="AU51" s="75"/>
      <c r="AV51" s="75"/>
      <c r="AW51" s="75"/>
      <c r="AX51" s="75"/>
      <c r="AY51" s="75"/>
      <c r="AZ51" s="75"/>
      <c r="BA51" s="75"/>
      <c r="BB51" s="75"/>
      <c r="BC51" s="75"/>
      <c r="BD51" s="76"/>
      <c r="BE51" s="41"/>
    </row>
    <row r="52" s="2" customFormat="1" ht="29.28" customHeight="1">
      <c r="A52" s="41"/>
      <c r="B52" s="42"/>
      <c r="C52" s="77" t="s">
        <v>53</v>
      </c>
      <c r="D52" s="78"/>
      <c r="E52" s="78"/>
      <c r="F52" s="78"/>
      <c r="G52" s="78"/>
      <c r="H52" s="79"/>
      <c r="I52" s="80" t="s">
        <v>54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81" t="s">
        <v>55</v>
      </c>
      <c r="AH52" s="78"/>
      <c r="AI52" s="78"/>
      <c r="AJ52" s="78"/>
      <c r="AK52" s="78"/>
      <c r="AL52" s="78"/>
      <c r="AM52" s="78"/>
      <c r="AN52" s="80" t="s">
        <v>56</v>
      </c>
      <c r="AO52" s="78"/>
      <c r="AP52" s="78"/>
      <c r="AQ52" s="82" t="s">
        <v>57</v>
      </c>
      <c r="AR52" s="42"/>
      <c r="AS52" s="83" t="s">
        <v>58</v>
      </c>
      <c r="AT52" s="84" t="s">
        <v>59</v>
      </c>
      <c r="AU52" s="84" t="s">
        <v>60</v>
      </c>
      <c r="AV52" s="84" t="s">
        <v>61</v>
      </c>
      <c r="AW52" s="84" t="s">
        <v>62</v>
      </c>
      <c r="AX52" s="84" t="s">
        <v>63</v>
      </c>
      <c r="AY52" s="84" t="s">
        <v>64</v>
      </c>
      <c r="AZ52" s="84" t="s">
        <v>65</v>
      </c>
      <c r="BA52" s="84" t="s">
        <v>66</v>
      </c>
      <c r="BB52" s="84" t="s">
        <v>67</v>
      </c>
      <c r="BC52" s="84" t="s">
        <v>68</v>
      </c>
      <c r="BD52" s="85" t="s">
        <v>69</v>
      </c>
      <c r="BE52" s="41"/>
    </row>
    <row r="53" s="2" customFormat="1" ht="10.8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2"/>
      <c r="AS53" s="86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8"/>
      <c r="BE53" s="41"/>
    </row>
    <row r="54" s="6" customFormat="1" ht="32.4" customHeight="1">
      <c r="A54" s="6"/>
      <c r="B54" s="89"/>
      <c r="C54" s="90" t="s">
        <v>70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2">
        <f>ROUND(AG55+SUM(AG63:AG73),2)</f>
        <v>0</v>
      </c>
      <c r="AH54" s="92"/>
      <c r="AI54" s="92"/>
      <c r="AJ54" s="92"/>
      <c r="AK54" s="92"/>
      <c r="AL54" s="92"/>
      <c r="AM54" s="92"/>
      <c r="AN54" s="93">
        <f>SUM(AG54,AT54)</f>
        <v>0</v>
      </c>
      <c r="AO54" s="93"/>
      <c r="AP54" s="93"/>
      <c r="AQ54" s="94" t="s">
        <v>3</v>
      </c>
      <c r="AR54" s="89"/>
      <c r="AS54" s="95">
        <f>ROUND(AS55+SUM(AS63:AS73),2)</f>
        <v>0</v>
      </c>
      <c r="AT54" s="96">
        <f>ROUND(SUM(AV54:AW54),2)</f>
        <v>0</v>
      </c>
      <c r="AU54" s="97">
        <f>ROUND(AU55+SUM(AU63:AU73),5)</f>
        <v>0</v>
      </c>
      <c r="AV54" s="96">
        <f>ROUND(AZ54*L29,2)</f>
        <v>0</v>
      </c>
      <c r="AW54" s="96">
        <f>ROUND(BA54*L30,2)</f>
        <v>0</v>
      </c>
      <c r="AX54" s="96">
        <f>ROUND(BB54*L29,2)</f>
        <v>0</v>
      </c>
      <c r="AY54" s="96">
        <f>ROUND(BC54*L30,2)</f>
        <v>0</v>
      </c>
      <c r="AZ54" s="96">
        <f>ROUND(AZ55+SUM(AZ63:AZ73),2)</f>
        <v>0</v>
      </c>
      <c r="BA54" s="96">
        <f>ROUND(BA55+SUM(BA63:BA73),2)</f>
        <v>0</v>
      </c>
      <c r="BB54" s="96">
        <f>ROUND(BB55+SUM(BB63:BB73),2)</f>
        <v>0</v>
      </c>
      <c r="BC54" s="96">
        <f>ROUND(BC55+SUM(BC63:BC73),2)</f>
        <v>0</v>
      </c>
      <c r="BD54" s="98">
        <f>ROUND(BD55+SUM(BD63:BD73),2)</f>
        <v>0</v>
      </c>
      <c r="BE54" s="6"/>
      <c r="BS54" s="99" t="s">
        <v>71</v>
      </c>
      <c r="BT54" s="99" t="s">
        <v>72</v>
      </c>
      <c r="BU54" s="100" t="s">
        <v>73</v>
      </c>
      <c r="BV54" s="99" t="s">
        <v>74</v>
      </c>
      <c r="BW54" s="99" t="s">
        <v>5</v>
      </c>
      <c r="BX54" s="99" t="s">
        <v>75</v>
      </c>
      <c r="CL54" s="99" t="s">
        <v>3</v>
      </c>
    </row>
    <row r="55" s="7" customFormat="1" ht="16.5" customHeight="1">
      <c r="A55" s="7"/>
      <c r="B55" s="101"/>
      <c r="C55" s="102"/>
      <c r="D55" s="103" t="s">
        <v>76</v>
      </c>
      <c r="E55" s="103"/>
      <c r="F55" s="103"/>
      <c r="G55" s="103"/>
      <c r="H55" s="103"/>
      <c r="I55" s="104"/>
      <c r="J55" s="103" t="s">
        <v>77</v>
      </c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5">
        <f>ROUND(SUM(AG56:AG62),2)</f>
        <v>0</v>
      </c>
      <c r="AH55" s="104"/>
      <c r="AI55" s="104"/>
      <c r="AJ55" s="104"/>
      <c r="AK55" s="104"/>
      <c r="AL55" s="104"/>
      <c r="AM55" s="104"/>
      <c r="AN55" s="106">
        <f>SUM(AG55,AT55)</f>
        <v>0</v>
      </c>
      <c r="AO55" s="104"/>
      <c r="AP55" s="104"/>
      <c r="AQ55" s="107" t="s">
        <v>78</v>
      </c>
      <c r="AR55" s="101"/>
      <c r="AS55" s="108">
        <f>ROUND(SUM(AS56:AS62),2)</f>
        <v>0</v>
      </c>
      <c r="AT55" s="109">
        <f>ROUND(SUM(AV55:AW55),2)</f>
        <v>0</v>
      </c>
      <c r="AU55" s="110">
        <f>ROUND(SUM(AU56:AU62),5)</f>
        <v>0</v>
      </c>
      <c r="AV55" s="109">
        <f>ROUND(AZ55*L29,2)</f>
        <v>0</v>
      </c>
      <c r="AW55" s="109">
        <f>ROUND(BA55*L30,2)</f>
        <v>0</v>
      </c>
      <c r="AX55" s="109">
        <f>ROUND(BB55*L29,2)</f>
        <v>0</v>
      </c>
      <c r="AY55" s="109">
        <f>ROUND(BC55*L30,2)</f>
        <v>0</v>
      </c>
      <c r="AZ55" s="109">
        <f>ROUND(SUM(AZ56:AZ62),2)</f>
        <v>0</v>
      </c>
      <c r="BA55" s="109">
        <f>ROUND(SUM(BA56:BA62),2)</f>
        <v>0</v>
      </c>
      <c r="BB55" s="109">
        <f>ROUND(SUM(BB56:BB62),2)</f>
        <v>0</v>
      </c>
      <c r="BC55" s="109">
        <f>ROUND(SUM(BC56:BC62),2)</f>
        <v>0</v>
      </c>
      <c r="BD55" s="111">
        <f>ROUND(SUM(BD56:BD62),2)</f>
        <v>0</v>
      </c>
      <c r="BE55" s="7"/>
      <c r="BS55" s="112" t="s">
        <v>71</v>
      </c>
      <c r="BT55" s="112" t="s">
        <v>79</v>
      </c>
      <c r="BV55" s="112" t="s">
        <v>74</v>
      </c>
      <c r="BW55" s="112" t="s">
        <v>80</v>
      </c>
      <c r="BX55" s="112" t="s">
        <v>5</v>
      </c>
      <c r="CL55" s="112" t="s">
        <v>3</v>
      </c>
      <c r="CM55" s="112" t="s">
        <v>76</v>
      </c>
    </row>
    <row r="56" s="4" customFormat="1" ht="16.5" customHeight="1">
      <c r="A56" s="113" t="s">
        <v>81</v>
      </c>
      <c r="B56" s="62"/>
      <c r="C56" s="10"/>
      <c r="D56" s="10"/>
      <c r="E56" s="114" t="s">
        <v>76</v>
      </c>
      <c r="F56" s="114"/>
      <c r="G56" s="114"/>
      <c r="H56" s="114"/>
      <c r="I56" s="114"/>
      <c r="J56" s="10"/>
      <c r="K56" s="114" t="s">
        <v>77</v>
      </c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5">
        <f>'2 - SO02'!J30</f>
        <v>0</v>
      </c>
      <c r="AH56" s="10"/>
      <c r="AI56" s="10"/>
      <c r="AJ56" s="10"/>
      <c r="AK56" s="10"/>
      <c r="AL56" s="10"/>
      <c r="AM56" s="10"/>
      <c r="AN56" s="115">
        <f>SUM(AG56,AT56)</f>
        <v>0</v>
      </c>
      <c r="AO56" s="10"/>
      <c r="AP56" s="10"/>
      <c r="AQ56" s="116" t="s">
        <v>82</v>
      </c>
      <c r="AR56" s="62"/>
      <c r="AS56" s="117">
        <v>0</v>
      </c>
      <c r="AT56" s="118">
        <f>ROUND(SUM(AV56:AW56),2)</f>
        <v>0</v>
      </c>
      <c r="AU56" s="119">
        <f>'2 - SO02'!P157</f>
        <v>0</v>
      </c>
      <c r="AV56" s="118">
        <f>'2 - SO02'!J33</f>
        <v>0</v>
      </c>
      <c r="AW56" s="118">
        <f>'2 - SO02'!J34</f>
        <v>0</v>
      </c>
      <c r="AX56" s="118">
        <f>'2 - SO02'!J35</f>
        <v>0</v>
      </c>
      <c r="AY56" s="118">
        <f>'2 - SO02'!J36</f>
        <v>0</v>
      </c>
      <c r="AZ56" s="118">
        <f>'2 - SO02'!F33</f>
        <v>0</v>
      </c>
      <c r="BA56" s="118">
        <f>'2 - SO02'!F34</f>
        <v>0</v>
      </c>
      <c r="BB56" s="118">
        <f>'2 - SO02'!F35</f>
        <v>0</v>
      </c>
      <c r="BC56" s="118">
        <f>'2 - SO02'!F36</f>
        <v>0</v>
      </c>
      <c r="BD56" s="120">
        <f>'2 - SO02'!F37</f>
        <v>0</v>
      </c>
      <c r="BE56" s="4"/>
      <c r="BT56" s="30" t="s">
        <v>76</v>
      </c>
      <c r="BU56" s="30" t="s">
        <v>83</v>
      </c>
      <c r="BV56" s="30" t="s">
        <v>74</v>
      </c>
      <c r="BW56" s="30" t="s">
        <v>80</v>
      </c>
      <c r="BX56" s="30" t="s">
        <v>5</v>
      </c>
      <c r="CL56" s="30" t="s">
        <v>3</v>
      </c>
      <c r="CM56" s="30" t="s">
        <v>76</v>
      </c>
    </row>
    <row r="57" s="4" customFormat="1" ht="16.5" customHeight="1">
      <c r="A57" s="113" t="s">
        <v>81</v>
      </c>
      <c r="B57" s="62"/>
      <c r="C57" s="10"/>
      <c r="D57" s="10"/>
      <c r="E57" s="114" t="s">
        <v>8</v>
      </c>
      <c r="F57" s="114"/>
      <c r="G57" s="114"/>
      <c r="H57" s="114"/>
      <c r="I57" s="114"/>
      <c r="J57" s="10"/>
      <c r="K57" s="114" t="s">
        <v>84</v>
      </c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5">
        <f>'21 - VYTÁPĚNÍ'!J32</f>
        <v>0</v>
      </c>
      <c r="AH57" s="10"/>
      <c r="AI57" s="10"/>
      <c r="AJ57" s="10"/>
      <c r="AK57" s="10"/>
      <c r="AL57" s="10"/>
      <c r="AM57" s="10"/>
      <c r="AN57" s="115">
        <f>SUM(AG57,AT57)</f>
        <v>0</v>
      </c>
      <c r="AO57" s="10"/>
      <c r="AP57" s="10"/>
      <c r="AQ57" s="116" t="s">
        <v>82</v>
      </c>
      <c r="AR57" s="62"/>
      <c r="AS57" s="117">
        <v>0</v>
      </c>
      <c r="AT57" s="118">
        <f>ROUND(SUM(AV57:AW57),2)</f>
        <v>0</v>
      </c>
      <c r="AU57" s="119">
        <f>'21 - VYTÁPĚNÍ'!P93</f>
        <v>0</v>
      </c>
      <c r="AV57" s="118">
        <f>'21 - VYTÁPĚNÍ'!J35</f>
        <v>0</v>
      </c>
      <c r="AW57" s="118">
        <f>'21 - VYTÁPĚNÍ'!J36</f>
        <v>0</v>
      </c>
      <c r="AX57" s="118">
        <f>'21 - VYTÁPĚNÍ'!J37</f>
        <v>0</v>
      </c>
      <c r="AY57" s="118">
        <f>'21 - VYTÁPĚNÍ'!J38</f>
        <v>0</v>
      </c>
      <c r="AZ57" s="118">
        <f>'21 - VYTÁPĚNÍ'!F35</f>
        <v>0</v>
      </c>
      <c r="BA57" s="118">
        <f>'21 - VYTÁPĚNÍ'!F36</f>
        <v>0</v>
      </c>
      <c r="BB57" s="118">
        <f>'21 - VYTÁPĚNÍ'!F37</f>
        <v>0</v>
      </c>
      <c r="BC57" s="118">
        <f>'21 - VYTÁPĚNÍ'!F38</f>
        <v>0</v>
      </c>
      <c r="BD57" s="120">
        <f>'21 - VYTÁPĚNÍ'!F39</f>
        <v>0</v>
      </c>
      <c r="BE57" s="4"/>
      <c r="BT57" s="30" t="s">
        <v>76</v>
      </c>
      <c r="BV57" s="30" t="s">
        <v>74</v>
      </c>
      <c r="BW57" s="30" t="s">
        <v>85</v>
      </c>
      <c r="BX57" s="30" t="s">
        <v>80</v>
      </c>
      <c r="CL57" s="30" t="s">
        <v>3</v>
      </c>
    </row>
    <row r="58" s="4" customFormat="1" ht="16.5" customHeight="1">
      <c r="A58" s="113" t="s">
        <v>81</v>
      </c>
      <c r="B58" s="62"/>
      <c r="C58" s="10"/>
      <c r="D58" s="10"/>
      <c r="E58" s="114" t="s">
        <v>86</v>
      </c>
      <c r="F58" s="114"/>
      <c r="G58" s="114"/>
      <c r="H58" s="114"/>
      <c r="I58" s="114"/>
      <c r="J58" s="10"/>
      <c r="K58" s="114" t="s">
        <v>87</v>
      </c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5">
        <f>'22 - VZDUCHOTECHNIKA'!J32</f>
        <v>0</v>
      </c>
      <c r="AH58" s="10"/>
      <c r="AI58" s="10"/>
      <c r="AJ58" s="10"/>
      <c r="AK58" s="10"/>
      <c r="AL58" s="10"/>
      <c r="AM58" s="10"/>
      <c r="AN58" s="115">
        <f>SUM(AG58,AT58)</f>
        <v>0</v>
      </c>
      <c r="AO58" s="10"/>
      <c r="AP58" s="10"/>
      <c r="AQ58" s="116" t="s">
        <v>82</v>
      </c>
      <c r="AR58" s="62"/>
      <c r="AS58" s="117">
        <v>0</v>
      </c>
      <c r="AT58" s="118">
        <f>ROUND(SUM(AV58:AW58),2)</f>
        <v>0</v>
      </c>
      <c r="AU58" s="119">
        <f>'22 - VZDUCHOTECHNIKA'!P90</f>
        <v>0</v>
      </c>
      <c r="AV58" s="118">
        <f>'22 - VZDUCHOTECHNIKA'!J35</f>
        <v>0</v>
      </c>
      <c r="AW58" s="118">
        <f>'22 - VZDUCHOTECHNIKA'!J36</f>
        <v>0</v>
      </c>
      <c r="AX58" s="118">
        <f>'22 - VZDUCHOTECHNIKA'!J37</f>
        <v>0</v>
      </c>
      <c r="AY58" s="118">
        <f>'22 - VZDUCHOTECHNIKA'!J38</f>
        <v>0</v>
      </c>
      <c r="AZ58" s="118">
        <f>'22 - VZDUCHOTECHNIKA'!F35</f>
        <v>0</v>
      </c>
      <c r="BA58" s="118">
        <f>'22 - VZDUCHOTECHNIKA'!F36</f>
        <v>0</v>
      </c>
      <c r="BB58" s="118">
        <f>'22 - VZDUCHOTECHNIKA'!F37</f>
        <v>0</v>
      </c>
      <c r="BC58" s="118">
        <f>'22 - VZDUCHOTECHNIKA'!F38</f>
        <v>0</v>
      </c>
      <c r="BD58" s="120">
        <f>'22 - VZDUCHOTECHNIKA'!F39</f>
        <v>0</v>
      </c>
      <c r="BE58" s="4"/>
      <c r="BT58" s="30" t="s">
        <v>76</v>
      </c>
      <c r="BV58" s="30" t="s">
        <v>74</v>
      </c>
      <c r="BW58" s="30" t="s">
        <v>88</v>
      </c>
      <c r="BX58" s="30" t="s">
        <v>80</v>
      </c>
      <c r="CL58" s="30" t="s">
        <v>3</v>
      </c>
    </row>
    <row r="59" s="4" customFormat="1" ht="16.5" customHeight="1">
      <c r="A59" s="113" t="s">
        <v>81</v>
      </c>
      <c r="B59" s="62"/>
      <c r="C59" s="10"/>
      <c r="D59" s="10"/>
      <c r="E59" s="114" t="s">
        <v>89</v>
      </c>
      <c r="F59" s="114"/>
      <c r="G59" s="114"/>
      <c r="H59" s="114"/>
      <c r="I59" s="114"/>
      <c r="J59" s="10"/>
      <c r="K59" s="114" t="s">
        <v>90</v>
      </c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5">
        <f>'23 - ZDRAVOTNĚ TECHNICKÉ ...'!J32</f>
        <v>0</v>
      </c>
      <c r="AH59" s="10"/>
      <c r="AI59" s="10"/>
      <c r="AJ59" s="10"/>
      <c r="AK59" s="10"/>
      <c r="AL59" s="10"/>
      <c r="AM59" s="10"/>
      <c r="AN59" s="115">
        <f>SUM(AG59,AT59)</f>
        <v>0</v>
      </c>
      <c r="AO59" s="10"/>
      <c r="AP59" s="10"/>
      <c r="AQ59" s="116" t="s">
        <v>82</v>
      </c>
      <c r="AR59" s="62"/>
      <c r="AS59" s="117">
        <v>0</v>
      </c>
      <c r="AT59" s="118">
        <f>ROUND(SUM(AV59:AW59),2)</f>
        <v>0</v>
      </c>
      <c r="AU59" s="119">
        <f>'23 - ZDRAVOTNĚ TECHNICKÉ ...'!P96</f>
        <v>0</v>
      </c>
      <c r="AV59" s="118">
        <f>'23 - ZDRAVOTNĚ TECHNICKÉ ...'!J35</f>
        <v>0</v>
      </c>
      <c r="AW59" s="118">
        <f>'23 - ZDRAVOTNĚ TECHNICKÉ ...'!J36</f>
        <v>0</v>
      </c>
      <c r="AX59" s="118">
        <f>'23 - ZDRAVOTNĚ TECHNICKÉ ...'!J37</f>
        <v>0</v>
      </c>
      <c r="AY59" s="118">
        <f>'23 - ZDRAVOTNĚ TECHNICKÉ ...'!J38</f>
        <v>0</v>
      </c>
      <c r="AZ59" s="118">
        <f>'23 - ZDRAVOTNĚ TECHNICKÉ ...'!F35</f>
        <v>0</v>
      </c>
      <c r="BA59" s="118">
        <f>'23 - ZDRAVOTNĚ TECHNICKÉ ...'!F36</f>
        <v>0</v>
      </c>
      <c r="BB59" s="118">
        <f>'23 - ZDRAVOTNĚ TECHNICKÉ ...'!F37</f>
        <v>0</v>
      </c>
      <c r="BC59" s="118">
        <f>'23 - ZDRAVOTNĚ TECHNICKÉ ...'!F38</f>
        <v>0</v>
      </c>
      <c r="BD59" s="120">
        <f>'23 - ZDRAVOTNĚ TECHNICKÉ ...'!F39</f>
        <v>0</v>
      </c>
      <c r="BE59" s="4"/>
      <c r="BT59" s="30" t="s">
        <v>76</v>
      </c>
      <c r="BV59" s="30" t="s">
        <v>74</v>
      </c>
      <c r="BW59" s="30" t="s">
        <v>91</v>
      </c>
      <c r="BX59" s="30" t="s">
        <v>80</v>
      </c>
      <c r="CL59" s="30" t="s">
        <v>3</v>
      </c>
    </row>
    <row r="60" s="4" customFormat="1" ht="16.5" customHeight="1">
      <c r="A60" s="113" t="s">
        <v>81</v>
      </c>
      <c r="B60" s="62"/>
      <c r="C60" s="10"/>
      <c r="D60" s="10"/>
      <c r="E60" s="114" t="s">
        <v>92</v>
      </c>
      <c r="F60" s="114"/>
      <c r="G60" s="114"/>
      <c r="H60" s="114"/>
      <c r="I60" s="114"/>
      <c r="J60" s="10"/>
      <c r="K60" s="114" t="s">
        <v>93</v>
      </c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5">
        <f>'24 - PLYNOVÁ ZAŘÍZENÍ'!J32</f>
        <v>0</v>
      </c>
      <c r="AH60" s="10"/>
      <c r="AI60" s="10"/>
      <c r="AJ60" s="10"/>
      <c r="AK60" s="10"/>
      <c r="AL60" s="10"/>
      <c r="AM60" s="10"/>
      <c r="AN60" s="115">
        <f>SUM(AG60,AT60)</f>
        <v>0</v>
      </c>
      <c r="AO60" s="10"/>
      <c r="AP60" s="10"/>
      <c r="AQ60" s="116" t="s">
        <v>82</v>
      </c>
      <c r="AR60" s="62"/>
      <c r="AS60" s="117">
        <v>0</v>
      </c>
      <c r="AT60" s="118">
        <f>ROUND(SUM(AV60:AW60),2)</f>
        <v>0</v>
      </c>
      <c r="AU60" s="119">
        <f>'24 - PLYNOVÁ ZAŘÍZENÍ'!P88</f>
        <v>0</v>
      </c>
      <c r="AV60" s="118">
        <f>'24 - PLYNOVÁ ZAŘÍZENÍ'!J35</f>
        <v>0</v>
      </c>
      <c r="AW60" s="118">
        <f>'24 - PLYNOVÁ ZAŘÍZENÍ'!J36</f>
        <v>0</v>
      </c>
      <c r="AX60" s="118">
        <f>'24 - PLYNOVÁ ZAŘÍZENÍ'!J37</f>
        <v>0</v>
      </c>
      <c r="AY60" s="118">
        <f>'24 - PLYNOVÁ ZAŘÍZENÍ'!J38</f>
        <v>0</v>
      </c>
      <c r="AZ60" s="118">
        <f>'24 - PLYNOVÁ ZAŘÍZENÍ'!F35</f>
        <v>0</v>
      </c>
      <c r="BA60" s="118">
        <f>'24 - PLYNOVÁ ZAŘÍZENÍ'!F36</f>
        <v>0</v>
      </c>
      <c r="BB60" s="118">
        <f>'24 - PLYNOVÁ ZAŘÍZENÍ'!F37</f>
        <v>0</v>
      </c>
      <c r="BC60" s="118">
        <f>'24 - PLYNOVÁ ZAŘÍZENÍ'!F38</f>
        <v>0</v>
      </c>
      <c r="BD60" s="120">
        <f>'24 - PLYNOVÁ ZAŘÍZENÍ'!F39</f>
        <v>0</v>
      </c>
      <c r="BE60" s="4"/>
      <c r="BT60" s="30" t="s">
        <v>76</v>
      </c>
      <c r="BV60" s="30" t="s">
        <v>74</v>
      </c>
      <c r="BW60" s="30" t="s">
        <v>94</v>
      </c>
      <c r="BX60" s="30" t="s">
        <v>80</v>
      </c>
      <c r="CL60" s="30" t="s">
        <v>3</v>
      </c>
    </row>
    <row r="61" s="4" customFormat="1" ht="16.5" customHeight="1">
      <c r="A61" s="113" t="s">
        <v>81</v>
      </c>
      <c r="B61" s="62"/>
      <c r="C61" s="10"/>
      <c r="D61" s="10"/>
      <c r="E61" s="114" t="s">
        <v>95</v>
      </c>
      <c r="F61" s="114"/>
      <c r="G61" s="114"/>
      <c r="H61" s="114"/>
      <c r="I61" s="114"/>
      <c r="J61" s="10"/>
      <c r="K61" s="114" t="s">
        <v>96</v>
      </c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5">
        <f>'25 - Elektro'!J32</f>
        <v>0</v>
      </c>
      <c r="AH61" s="10"/>
      <c r="AI61" s="10"/>
      <c r="AJ61" s="10"/>
      <c r="AK61" s="10"/>
      <c r="AL61" s="10"/>
      <c r="AM61" s="10"/>
      <c r="AN61" s="115">
        <f>SUM(AG61,AT61)</f>
        <v>0</v>
      </c>
      <c r="AO61" s="10"/>
      <c r="AP61" s="10"/>
      <c r="AQ61" s="116" t="s">
        <v>82</v>
      </c>
      <c r="AR61" s="62"/>
      <c r="AS61" s="117">
        <v>0</v>
      </c>
      <c r="AT61" s="118">
        <f>ROUND(SUM(AV61:AW61),2)</f>
        <v>0</v>
      </c>
      <c r="AU61" s="119">
        <f>'25 - Elektro'!P106</f>
        <v>0</v>
      </c>
      <c r="AV61" s="118">
        <f>'25 - Elektro'!J35</f>
        <v>0</v>
      </c>
      <c r="AW61" s="118">
        <f>'25 - Elektro'!J36</f>
        <v>0</v>
      </c>
      <c r="AX61" s="118">
        <f>'25 - Elektro'!J37</f>
        <v>0</v>
      </c>
      <c r="AY61" s="118">
        <f>'25 - Elektro'!J38</f>
        <v>0</v>
      </c>
      <c r="AZ61" s="118">
        <f>'25 - Elektro'!F35</f>
        <v>0</v>
      </c>
      <c r="BA61" s="118">
        <f>'25 - Elektro'!F36</f>
        <v>0</v>
      </c>
      <c r="BB61" s="118">
        <f>'25 - Elektro'!F37</f>
        <v>0</v>
      </c>
      <c r="BC61" s="118">
        <f>'25 - Elektro'!F38</f>
        <v>0</v>
      </c>
      <c r="BD61" s="120">
        <f>'25 - Elektro'!F39</f>
        <v>0</v>
      </c>
      <c r="BE61" s="4"/>
      <c r="BT61" s="30" t="s">
        <v>76</v>
      </c>
      <c r="BV61" s="30" t="s">
        <v>74</v>
      </c>
      <c r="BW61" s="30" t="s">
        <v>97</v>
      </c>
      <c r="BX61" s="30" t="s">
        <v>80</v>
      </c>
      <c r="CL61" s="30" t="s">
        <v>3</v>
      </c>
    </row>
    <row r="62" s="4" customFormat="1" ht="23.25" customHeight="1">
      <c r="A62" s="113" t="s">
        <v>81</v>
      </c>
      <c r="B62" s="62"/>
      <c r="C62" s="10"/>
      <c r="D62" s="10"/>
      <c r="E62" s="114" t="s">
        <v>98</v>
      </c>
      <c r="F62" s="114"/>
      <c r="G62" s="114"/>
      <c r="H62" s="114"/>
      <c r="I62" s="114"/>
      <c r="J62" s="10"/>
      <c r="K62" s="114" t="s">
        <v>99</v>
      </c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5">
        <f>'26 - Vybavení dle návrhu ...'!J32</f>
        <v>0</v>
      </c>
      <c r="AH62" s="10"/>
      <c r="AI62" s="10"/>
      <c r="AJ62" s="10"/>
      <c r="AK62" s="10"/>
      <c r="AL62" s="10"/>
      <c r="AM62" s="10"/>
      <c r="AN62" s="115">
        <f>SUM(AG62,AT62)</f>
        <v>0</v>
      </c>
      <c r="AO62" s="10"/>
      <c r="AP62" s="10"/>
      <c r="AQ62" s="116" t="s">
        <v>82</v>
      </c>
      <c r="AR62" s="62"/>
      <c r="AS62" s="117">
        <v>0</v>
      </c>
      <c r="AT62" s="118">
        <f>ROUND(SUM(AV62:AW62),2)</f>
        <v>0</v>
      </c>
      <c r="AU62" s="119">
        <f>'26 - Vybavení dle návrhu ...'!P89</f>
        <v>0</v>
      </c>
      <c r="AV62" s="118">
        <f>'26 - Vybavení dle návrhu ...'!J35</f>
        <v>0</v>
      </c>
      <c r="AW62" s="118">
        <f>'26 - Vybavení dle návrhu ...'!J36</f>
        <v>0</v>
      </c>
      <c r="AX62" s="118">
        <f>'26 - Vybavení dle návrhu ...'!J37</f>
        <v>0</v>
      </c>
      <c r="AY62" s="118">
        <f>'26 - Vybavení dle návrhu ...'!J38</f>
        <v>0</v>
      </c>
      <c r="AZ62" s="118">
        <f>'26 - Vybavení dle návrhu ...'!F35</f>
        <v>0</v>
      </c>
      <c r="BA62" s="118">
        <f>'26 - Vybavení dle návrhu ...'!F36</f>
        <v>0</v>
      </c>
      <c r="BB62" s="118">
        <f>'26 - Vybavení dle návrhu ...'!F37</f>
        <v>0</v>
      </c>
      <c r="BC62" s="118">
        <f>'26 - Vybavení dle návrhu ...'!F38</f>
        <v>0</v>
      </c>
      <c r="BD62" s="120">
        <f>'26 - Vybavení dle návrhu ...'!F39</f>
        <v>0</v>
      </c>
      <c r="BE62" s="4"/>
      <c r="BT62" s="30" t="s">
        <v>76</v>
      </c>
      <c r="BV62" s="30" t="s">
        <v>74</v>
      </c>
      <c r="BW62" s="30" t="s">
        <v>100</v>
      </c>
      <c r="BX62" s="30" t="s">
        <v>80</v>
      </c>
      <c r="CL62" s="30" t="s">
        <v>3</v>
      </c>
    </row>
    <row r="63" s="7" customFormat="1" ht="16.5" customHeight="1">
      <c r="A63" s="113" t="s">
        <v>81</v>
      </c>
      <c r="B63" s="101"/>
      <c r="C63" s="102"/>
      <c r="D63" s="103" t="s">
        <v>101</v>
      </c>
      <c r="E63" s="103"/>
      <c r="F63" s="103"/>
      <c r="G63" s="103"/>
      <c r="H63" s="103"/>
      <c r="I63" s="104"/>
      <c r="J63" s="103" t="s">
        <v>102</v>
      </c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6">
        <f>'3 - S004 - Opěrná stěna'!J30</f>
        <v>0</v>
      </c>
      <c r="AH63" s="104"/>
      <c r="AI63" s="104"/>
      <c r="AJ63" s="104"/>
      <c r="AK63" s="104"/>
      <c r="AL63" s="104"/>
      <c r="AM63" s="104"/>
      <c r="AN63" s="106">
        <f>SUM(AG63,AT63)</f>
        <v>0</v>
      </c>
      <c r="AO63" s="104"/>
      <c r="AP63" s="104"/>
      <c r="AQ63" s="107" t="s">
        <v>78</v>
      </c>
      <c r="AR63" s="101"/>
      <c r="AS63" s="108">
        <v>0</v>
      </c>
      <c r="AT63" s="109">
        <f>ROUND(SUM(AV63:AW63),2)</f>
        <v>0</v>
      </c>
      <c r="AU63" s="110">
        <f>'3 - S004 - Opěrná stěna'!P96</f>
        <v>0</v>
      </c>
      <c r="AV63" s="109">
        <f>'3 - S004 - Opěrná stěna'!J33</f>
        <v>0</v>
      </c>
      <c r="AW63" s="109">
        <f>'3 - S004 - Opěrná stěna'!J34</f>
        <v>0</v>
      </c>
      <c r="AX63" s="109">
        <f>'3 - S004 - Opěrná stěna'!J35</f>
        <v>0</v>
      </c>
      <c r="AY63" s="109">
        <f>'3 - S004 - Opěrná stěna'!J36</f>
        <v>0</v>
      </c>
      <c r="AZ63" s="109">
        <f>'3 - S004 - Opěrná stěna'!F33</f>
        <v>0</v>
      </c>
      <c r="BA63" s="109">
        <f>'3 - S004 - Opěrná stěna'!F34</f>
        <v>0</v>
      </c>
      <c r="BB63" s="109">
        <f>'3 - S004 - Opěrná stěna'!F35</f>
        <v>0</v>
      </c>
      <c r="BC63" s="109">
        <f>'3 - S004 - Opěrná stěna'!F36</f>
        <v>0</v>
      </c>
      <c r="BD63" s="111">
        <f>'3 - S004 - Opěrná stěna'!F37</f>
        <v>0</v>
      </c>
      <c r="BE63" s="7"/>
      <c r="BT63" s="112" t="s">
        <v>79</v>
      </c>
      <c r="BV63" s="112" t="s">
        <v>74</v>
      </c>
      <c r="BW63" s="112" t="s">
        <v>103</v>
      </c>
      <c r="BX63" s="112" t="s">
        <v>5</v>
      </c>
      <c r="CL63" s="112" t="s">
        <v>3</v>
      </c>
      <c r="CM63" s="112" t="s">
        <v>76</v>
      </c>
    </row>
    <row r="64" s="7" customFormat="1" ht="16.5" customHeight="1">
      <c r="A64" s="113" t="s">
        <v>81</v>
      </c>
      <c r="B64" s="101"/>
      <c r="C64" s="102"/>
      <c r="D64" s="103" t="s">
        <v>104</v>
      </c>
      <c r="E64" s="103"/>
      <c r="F64" s="103"/>
      <c r="G64" s="103"/>
      <c r="H64" s="103"/>
      <c r="I64" s="104"/>
      <c r="J64" s="103" t="s">
        <v>105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6">
        <f>'4 - Dopravní řešení'!J30</f>
        <v>0</v>
      </c>
      <c r="AH64" s="104"/>
      <c r="AI64" s="104"/>
      <c r="AJ64" s="104"/>
      <c r="AK64" s="104"/>
      <c r="AL64" s="104"/>
      <c r="AM64" s="104"/>
      <c r="AN64" s="106">
        <f>SUM(AG64,AT64)</f>
        <v>0</v>
      </c>
      <c r="AO64" s="104"/>
      <c r="AP64" s="104"/>
      <c r="AQ64" s="107" t="s">
        <v>78</v>
      </c>
      <c r="AR64" s="101"/>
      <c r="AS64" s="108">
        <v>0</v>
      </c>
      <c r="AT64" s="109">
        <f>ROUND(SUM(AV64:AW64),2)</f>
        <v>0</v>
      </c>
      <c r="AU64" s="110">
        <f>'4 - Dopravní řešení'!P98</f>
        <v>0</v>
      </c>
      <c r="AV64" s="109">
        <f>'4 - Dopravní řešení'!J33</f>
        <v>0</v>
      </c>
      <c r="AW64" s="109">
        <f>'4 - Dopravní řešení'!J34</f>
        <v>0</v>
      </c>
      <c r="AX64" s="109">
        <f>'4 - Dopravní řešení'!J35</f>
        <v>0</v>
      </c>
      <c r="AY64" s="109">
        <f>'4 - Dopravní řešení'!J36</f>
        <v>0</v>
      </c>
      <c r="AZ64" s="109">
        <f>'4 - Dopravní řešení'!F33</f>
        <v>0</v>
      </c>
      <c r="BA64" s="109">
        <f>'4 - Dopravní řešení'!F34</f>
        <v>0</v>
      </c>
      <c r="BB64" s="109">
        <f>'4 - Dopravní řešení'!F35</f>
        <v>0</v>
      </c>
      <c r="BC64" s="109">
        <f>'4 - Dopravní řešení'!F36</f>
        <v>0</v>
      </c>
      <c r="BD64" s="111">
        <f>'4 - Dopravní řešení'!F37</f>
        <v>0</v>
      </c>
      <c r="BE64" s="7"/>
      <c r="BT64" s="112" t="s">
        <v>79</v>
      </c>
      <c r="BV64" s="112" t="s">
        <v>74</v>
      </c>
      <c r="BW64" s="112" t="s">
        <v>106</v>
      </c>
      <c r="BX64" s="112" t="s">
        <v>5</v>
      </c>
      <c r="CL64" s="112" t="s">
        <v>3</v>
      </c>
      <c r="CM64" s="112" t="s">
        <v>76</v>
      </c>
    </row>
    <row r="65" s="7" customFormat="1" ht="16.5" customHeight="1">
      <c r="A65" s="113" t="s">
        <v>81</v>
      </c>
      <c r="B65" s="101"/>
      <c r="C65" s="102"/>
      <c r="D65" s="103" t="s">
        <v>107</v>
      </c>
      <c r="E65" s="103"/>
      <c r="F65" s="103"/>
      <c r="G65" s="103"/>
      <c r="H65" s="103"/>
      <c r="I65" s="104"/>
      <c r="J65" s="103" t="s">
        <v>108</v>
      </c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6">
        <f>'51 - SO05'!J30</f>
        <v>0</v>
      </c>
      <c r="AH65" s="104"/>
      <c r="AI65" s="104"/>
      <c r="AJ65" s="104"/>
      <c r="AK65" s="104"/>
      <c r="AL65" s="104"/>
      <c r="AM65" s="104"/>
      <c r="AN65" s="106">
        <f>SUM(AG65,AT65)</f>
        <v>0</v>
      </c>
      <c r="AO65" s="104"/>
      <c r="AP65" s="104"/>
      <c r="AQ65" s="107" t="s">
        <v>78</v>
      </c>
      <c r="AR65" s="101"/>
      <c r="AS65" s="108">
        <v>0</v>
      </c>
      <c r="AT65" s="109">
        <f>ROUND(SUM(AV65:AW65),2)</f>
        <v>0</v>
      </c>
      <c r="AU65" s="110">
        <f>'51 - SO05'!P85</f>
        <v>0</v>
      </c>
      <c r="AV65" s="109">
        <f>'51 - SO05'!J33</f>
        <v>0</v>
      </c>
      <c r="AW65" s="109">
        <f>'51 - SO05'!J34</f>
        <v>0</v>
      </c>
      <c r="AX65" s="109">
        <f>'51 - SO05'!J35</f>
        <v>0</v>
      </c>
      <c r="AY65" s="109">
        <f>'51 - SO05'!J36</f>
        <v>0</v>
      </c>
      <c r="AZ65" s="109">
        <f>'51 - SO05'!F33</f>
        <v>0</v>
      </c>
      <c r="BA65" s="109">
        <f>'51 - SO05'!F34</f>
        <v>0</v>
      </c>
      <c r="BB65" s="109">
        <f>'51 - SO05'!F35</f>
        <v>0</v>
      </c>
      <c r="BC65" s="109">
        <f>'51 - SO05'!F36</f>
        <v>0</v>
      </c>
      <c r="BD65" s="111">
        <f>'51 - SO05'!F37</f>
        <v>0</v>
      </c>
      <c r="BE65" s="7"/>
      <c r="BT65" s="112" t="s">
        <v>79</v>
      </c>
      <c r="BV65" s="112" t="s">
        <v>74</v>
      </c>
      <c r="BW65" s="112" t="s">
        <v>109</v>
      </c>
      <c r="BX65" s="112" t="s">
        <v>5</v>
      </c>
      <c r="CL65" s="112" t="s">
        <v>3</v>
      </c>
      <c r="CM65" s="112" t="s">
        <v>76</v>
      </c>
    </row>
    <row r="66" s="7" customFormat="1" ht="16.5" customHeight="1">
      <c r="A66" s="113" t="s">
        <v>81</v>
      </c>
      <c r="B66" s="101"/>
      <c r="C66" s="102"/>
      <c r="D66" s="103" t="s">
        <v>110</v>
      </c>
      <c r="E66" s="103"/>
      <c r="F66" s="103"/>
      <c r="G66" s="103"/>
      <c r="H66" s="103"/>
      <c r="I66" s="104"/>
      <c r="J66" s="103" t="s">
        <v>111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6">
        <f>'52 - SO06'!J30</f>
        <v>0</v>
      </c>
      <c r="AH66" s="104"/>
      <c r="AI66" s="104"/>
      <c r="AJ66" s="104"/>
      <c r="AK66" s="104"/>
      <c r="AL66" s="104"/>
      <c r="AM66" s="104"/>
      <c r="AN66" s="106">
        <f>SUM(AG66,AT66)</f>
        <v>0</v>
      </c>
      <c r="AO66" s="104"/>
      <c r="AP66" s="104"/>
      <c r="AQ66" s="107" t="s">
        <v>78</v>
      </c>
      <c r="AR66" s="101"/>
      <c r="AS66" s="108">
        <v>0</v>
      </c>
      <c r="AT66" s="109">
        <f>ROUND(SUM(AV66:AW66),2)</f>
        <v>0</v>
      </c>
      <c r="AU66" s="110">
        <f>'52 - SO06'!P83</f>
        <v>0</v>
      </c>
      <c r="AV66" s="109">
        <f>'52 - SO06'!J33</f>
        <v>0</v>
      </c>
      <c r="AW66" s="109">
        <f>'52 - SO06'!J34</f>
        <v>0</v>
      </c>
      <c r="AX66" s="109">
        <f>'52 - SO06'!J35</f>
        <v>0</v>
      </c>
      <c r="AY66" s="109">
        <f>'52 - SO06'!J36</f>
        <v>0</v>
      </c>
      <c r="AZ66" s="109">
        <f>'52 - SO06'!F33</f>
        <v>0</v>
      </c>
      <c r="BA66" s="109">
        <f>'52 - SO06'!F34</f>
        <v>0</v>
      </c>
      <c r="BB66" s="109">
        <f>'52 - SO06'!F35</f>
        <v>0</v>
      </c>
      <c r="BC66" s="109">
        <f>'52 - SO06'!F36</f>
        <v>0</v>
      </c>
      <c r="BD66" s="111">
        <f>'52 - SO06'!F37</f>
        <v>0</v>
      </c>
      <c r="BE66" s="7"/>
      <c r="BT66" s="112" t="s">
        <v>79</v>
      </c>
      <c r="BV66" s="112" t="s">
        <v>74</v>
      </c>
      <c r="BW66" s="112" t="s">
        <v>112</v>
      </c>
      <c r="BX66" s="112" t="s">
        <v>5</v>
      </c>
      <c r="CL66" s="112" t="s">
        <v>3</v>
      </c>
      <c r="CM66" s="112" t="s">
        <v>76</v>
      </c>
    </row>
    <row r="67" s="7" customFormat="1" ht="16.5" customHeight="1">
      <c r="A67" s="113" t="s">
        <v>81</v>
      </c>
      <c r="B67" s="101"/>
      <c r="C67" s="102"/>
      <c r="D67" s="103" t="s">
        <v>113</v>
      </c>
      <c r="E67" s="103"/>
      <c r="F67" s="103"/>
      <c r="G67" s="103"/>
      <c r="H67" s="103"/>
      <c r="I67" s="104"/>
      <c r="J67" s="103" t="s">
        <v>114</v>
      </c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6">
        <f>'53 - SO07'!J30</f>
        <v>0</v>
      </c>
      <c r="AH67" s="104"/>
      <c r="AI67" s="104"/>
      <c r="AJ67" s="104"/>
      <c r="AK67" s="104"/>
      <c r="AL67" s="104"/>
      <c r="AM67" s="104"/>
      <c r="AN67" s="106">
        <f>SUM(AG67,AT67)</f>
        <v>0</v>
      </c>
      <c r="AO67" s="104"/>
      <c r="AP67" s="104"/>
      <c r="AQ67" s="107" t="s">
        <v>78</v>
      </c>
      <c r="AR67" s="101"/>
      <c r="AS67" s="108">
        <v>0</v>
      </c>
      <c r="AT67" s="109">
        <f>ROUND(SUM(AV67:AW67),2)</f>
        <v>0</v>
      </c>
      <c r="AU67" s="110">
        <f>'53 - SO07'!P83</f>
        <v>0</v>
      </c>
      <c r="AV67" s="109">
        <f>'53 - SO07'!J33</f>
        <v>0</v>
      </c>
      <c r="AW67" s="109">
        <f>'53 - SO07'!J34</f>
        <v>0</v>
      </c>
      <c r="AX67" s="109">
        <f>'53 - SO07'!J35</f>
        <v>0</v>
      </c>
      <c r="AY67" s="109">
        <f>'53 - SO07'!J36</f>
        <v>0</v>
      </c>
      <c r="AZ67" s="109">
        <f>'53 - SO07'!F33</f>
        <v>0</v>
      </c>
      <c r="BA67" s="109">
        <f>'53 - SO07'!F34</f>
        <v>0</v>
      </c>
      <c r="BB67" s="109">
        <f>'53 - SO07'!F35</f>
        <v>0</v>
      </c>
      <c r="BC67" s="109">
        <f>'53 - SO07'!F36</f>
        <v>0</v>
      </c>
      <c r="BD67" s="111">
        <f>'53 - SO07'!F37</f>
        <v>0</v>
      </c>
      <c r="BE67" s="7"/>
      <c r="BT67" s="112" t="s">
        <v>79</v>
      </c>
      <c r="BV67" s="112" t="s">
        <v>74</v>
      </c>
      <c r="BW67" s="112" t="s">
        <v>115</v>
      </c>
      <c r="BX67" s="112" t="s">
        <v>5</v>
      </c>
      <c r="CL67" s="112" t="s">
        <v>3</v>
      </c>
      <c r="CM67" s="112" t="s">
        <v>76</v>
      </c>
    </row>
    <row r="68" s="7" customFormat="1" ht="16.5" customHeight="1">
      <c r="A68" s="113" t="s">
        <v>81</v>
      </c>
      <c r="B68" s="101"/>
      <c r="C68" s="102"/>
      <c r="D68" s="103" t="s">
        <v>116</v>
      </c>
      <c r="E68" s="103"/>
      <c r="F68" s="103"/>
      <c r="G68" s="103"/>
      <c r="H68" s="103"/>
      <c r="I68" s="104"/>
      <c r="J68" s="103" t="s">
        <v>117</v>
      </c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6">
        <f>'54 - SO08-9'!J30</f>
        <v>0</v>
      </c>
      <c r="AH68" s="104"/>
      <c r="AI68" s="104"/>
      <c r="AJ68" s="104"/>
      <c r="AK68" s="104"/>
      <c r="AL68" s="104"/>
      <c r="AM68" s="104"/>
      <c r="AN68" s="106">
        <f>SUM(AG68,AT68)</f>
        <v>0</v>
      </c>
      <c r="AO68" s="104"/>
      <c r="AP68" s="104"/>
      <c r="AQ68" s="107" t="s">
        <v>78</v>
      </c>
      <c r="AR68" s="101"/>
      <c r="AS68" s="108">
        <v>0</v>
      </c>
      <c r="AT68" s="109">
        <f>ROUND(SUM(AV68:AW68),2)</f>
        <v>0</v>
      </c>
      <c r="AU68" s="110">
        <f>'54 - SO08-9'!P83</f>
        <v>0</v>
      </c>
      <c r="AV68" s="109">
        <f>'54 - SO08-9'!J33</f>
        <v>0</v>
      </c>
      <c r="AW68" s="109">
        <f>'54 - SO08-9'!J34</f>
        <v>0</v>
      </c>
      <c r="AX68" s="109">
        <f>'54 - SO08-9'!J35</f>
        <v>0</v>
      </c>
      <c r="AY68" s="109">
        <f>'54 - SO08-9'!J36</f>
        <v>0</v>
      </c>
      <c r="AZ68" s="109">
        <f>'54 - SO08-9'!F33</f>
        <v>0</v>
      </c>
      <c r="BA68" s="109">
        <f>'54 - SO08-9'!F34</f>
        <v>0</v>
      </c>
      <c r="BB68" s="109">
        <f>'54 - SO08-9'!F35</f>
        <v>0</v>
      </c>
      <c r="BC68" s="109">
        <f>'54 - SO08-9'!F36</f>
        <v>0</v>
      </c>
      <c r="BD68" s="111">
        <f>'54 - SO08-9'!F37</f>
        <v>0</v>
      </c>
      <c r="BE68" s="7"/>
      <c r="BT68" s="112" t="s">
        <v>79</v>
      </c>
      <c r="BV68" s="112" t="s">
        <v>74</v>
      </c>
      <c r="BW68" s="112" t="s">
        <v>118</v>
      </c>
      <c r="BX68" s="112" t="s">
        <v>5</v>
      </c>
      <c r="CL68" s="112" t="s">
        <v>3</v>
      </c>
      <c r="CM68" s="112" t="s">
        <v>76</v>
      </c>
    </row>
    <row r="69" s="7" customFormat="1" ht="16.5" customHeight="1">
      <c r="A69" s="113" t="s">
        <v>81</v>
      </c>
      <c r="B69" s="101"/>
      <c r="C69" s="102"/>
      <c r="D69" s="103" t="s">
        <v>119</v>
      </c>
      <c r="E69" s="103"/>
      <c r="F69" s="103"/>
      <c r="G69" s="103"/>
      <c r="H69" s="103"/>
      <c r="I69" s="104"/>
      <c r="J69" s="103" t="s">
        <v>120</v>
      </c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6">
        <f>'56 - SO11'!J30</f>
        <v>0</v>
      </c>
      <c r="AH69" s="104"/>
      <c r="AI69" s="104"/>
      <c r="AJ69" s="104"/>
      <c r="AK69" s="104"/>
      <c r="AL69" s="104"/>
      <c r="AM69" s="104"/>
      <c r="AN69" s="106">
        <f>SUM(AG69,AT69)</f>
        <v>0</v>
      </c>
      <c r="AO69" s="104"/>
      <c r="AP69" s="104"/>
      <c r="AQ69" s="107" t="s">
        <v>78</v>
      </c>
      <c r="AR69" s="101"/>
      <c r="AS69" s="108">
        <v>0</v>
      </c>
      <c r="AT69" s="109">
        <f>ROUND(SUM(AV69:AW69),2)</f>
        <v>0</v>
      </c>
      <c r="AU69" s="110">
        <f>'56 - SO11'!P83</f>
        <v>0</v>
      </c>
      <c r="AV69" s="109">
        <f>'56 - SO11'!J33</f>
        <v>0</v>
      </c>
      <c r="AW69" s="109">
        <f>'56 - SO11'!J34</f>
        <v>0</v>
      </c>
      <c r="AX69" s="109">
        <f>'56 - SO11'!J35</f>
        <v>0</v>
      </c>
      <c r="AY69" s="109">
        <f>'56 - SO11'!J36</f>
        <v>0</v>
      </c>
      <c r="AZ69" s="109">
        <f>'56 - SO11'!F33</f>
        <v>0</v>
      </c>
      <c r="BA69" s="109">
        <f>'56 - SO11'!F34</f>
        <v>0</v>
      </c>
      <c r="BB69" s="109">
        <f>'56 - SO11'!F35</f>
        <v>0</v>
      </c>
      <c r="BC69" s="109">
        <f>'56 - SO11'!F36</f>
        <v>0</v>
      </c>
      <c r="BD69" s="111">
        <f>'56 - SO11'!F37</f>
        <v>0</v>
      </c>
      <c r="BE69" s="7"/>
      <c r="BT69" s="112" t="s">
        <v>79</v>
      </c>
      <c r="BV69" s="112" t="s">
        <v>74</v>
      </c>
      <c r="BW69" s="112" t="s">
        <v>121</v>
      </c>
      <c r="BX69" s="112" t="s">
        <v>5</v>
      </c>
      <c r="CL69" s="112" t="s">
        <v>3</v>
      </c>
      <c r="CM69" s="112" t="s">
        <v>76</v>
      </c>
    </row>
    <row r="70" s="7" customFormat="1" ht="16.5" customHeight="1">
      <c r="A70" s="113" t="s">
        <v>81</v>
      </c>
      <c r="B70" s="101"/>
      <c r="C70" s="102"/>
      <c r="D70" s="103" t="s">
        <v>122</v>
      </c>
      <c r="E70" s="103"/>
      <c r="F70" s="103"/>
      <c r="G70" s="103"/>
      <c r="H70" s="103"/>
      <c r="I70" s="104"/>
      <c r="J70" s="103" t="s">
        <v>123</v>
      </c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6">
        <f>'58 - SO13'!J30</f>
        <v>0</v>
      </c>
      <c r="AH70" s="104"/>
      <c r="AI70" s="104"/>
      <c r="AJ70" s="104"/>
      <c r="AK70" s="104"/>
      <c r="AL70" s="104"/>
      <c r="AM70" s="104"/>
      <c r="AN70" s="106">
        <f>SUM(AG70,AT70)</f>
        <v>0</v>
      </c>
      <c r="AO70" s="104"/>
      <c r="AP70" s="104"/>
      <c r="AQ70" s="107" t="s">
        <v>78</v>
      </c>
      <c r="AR70" s="101"/>
      <c r="AS70" s="108">
        <v>0</v>
      </c>
      <c r="AT70" s="109">
        <f>ROUND(SUM(AV70:AW70),2)</f>
        <v>0</v>
      </c>
      <c r="AU70" s="110">
        <f>'58 - SO13'!P80</f>
        <v>0</v>
      </c>
      <c r="AV70" s="109">
        <f>'58 - SO13'!J33</f>
        <v>0</v>
      </c>
      <c r="AW70" s="109">
        <f>'58 - SO13'!J34</f>
        <v>0</v>
      </c>
      <c r="AX70" s="109">
        <f>'58 - SO13'!J35</f>
        <v>0</v>
      </c>
      <c r="AY70" s="109">
        <f>'58 - SO13'!J36</f>
        <v>0</v>
      </c>
      <c r="AZ70" s="109">
        <f>'58 - SO13'!F33</f>
        <v>0</v>
      </c>
      <c r="BA70" s="109">
        <f>'58 - SO13'!F34</f>
        <v>0</v>
      </c>
      <c r="BB70" s="109">
        <f>'58 - SO13'!F35</f>
        <v>0</v>
      </c>
      <c r="BC70" s="109">
        <f>'58 - SO13'!F36</f>
        <v>0</v>
      </c>
      <c r="BD70" s="111">
        <f>'58 - SO13'!F37</f>
        <v>0</v>
      </c>
      <c r="BE70" s="7"/>
      <c r="BT70" s="112" t="s">
        <v>79</v>
      </c>
      <c r="BV70" s="112" t="s">
        <v>74</v>
      </c>
      <c r="BW70" s="112" t="s">
        <v>124</v>
      </c>
      <c r="BX70" s="112" t="s">
        <v>5</v>
      </c>
      <c r="CL70" s="112" t="s">
        <v>3</v>
      </c>
      <c r="CM70" s="112" t="s">
        <v>76</v>
      </c>
    </row>
    <row r="71" s="7" customFormat="1" ht="16.5" customHeight="1">
      <c r="A71" s="113" t="s">
        <v>81</v>
      </c>
      <c r="B71" s="101"/>
      <c r="C71" s="102"/>
      <c r="D71" s="103" t="s">
        <v>125</v>
      </c>
      <c r="E71" s="103"/>
      <c r="F71" s="103"/>
      <c r="G71" s="103"/>
      <c r="H71" s="103"/>
      <c r="I71" s="104"/>
      <c r="J71" s="103" t="s">
        <v>126</v>
      </c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6">
        <f>'59 - SO14'!J30</f>
        <v>0</v>
      </c>
      <c r="AH71" s="104"/>
      <c r="AI71" s="104"/>
      <c r="AJ71" s="104"/>
      <c r="AK71" s="104"/>
      <c r="AL71" s="104"/>
      <c r="AM71" s="104"/>
      <c r="AN71" s="106">
        <f>SUM(AG71,AT71)</f>
        <v>0</v>
      </c>
      <c r="AO71" s="104"/>
      <c r="AP71" s="104"/>
      <c r="AQ71" s="107" t="s">
        <v>78</v>
      </c>
      <c r="AR71" s="101"/>
      <c r="AS71" s="108">
        <v>0</v>
      </c>
      <c r="AT71" s="109">
        <f>ROUND(SUM(AV71:AW71),2)</f>
        <v>0</v>
      </c>
      <c r="AU71" s="110">
        <f>'59 - SO14'!P85</f>
        <v>0</v>
      </c>
      <c r="AV71" s="109">
        <f>'59 - SO14'!J33</f>
        <v>0</v>
      </c>
      <c r="AW71" s="109">
        <f>'59 - SO14'!J34</f>
        <v>0</v>
      </c>
      <c r="AX71" s="109">
        <f>'59 - SO14'!J35</f>
        <v>0</v>
      </c>
      <c r="AY71" s="109">
        <f>'59 - SO14'!J36</f>
        <v>0</v>
      </c>
      <c r="AZ71" s="109">
        <f>'59 - SO14'!F33</f>
        <v>0</v>
      </c>
      <c r="BA71" s="109">
        <f>'59 - SO14'!F34</f>
        <v>0</v>
      </c>
      <c r="BB71" s="109">
        <f>'59 - SO14'!F35</f>
        <v>0</v>
      </c>
      <c r="BC71" s="109">
        <f>'59 - SO14'!F36</f>
        <v>0</v>
      </c>
      <c r="BD71" s="111">
        <f>'59 - SO14'!F37</f>
        <v>0</v>
      </c>
      <c r="BE71" s="7"/>
      <c r="BT71" s="112" t="s">
        <v>79</v>
      </c>
      <c r="BV71" s="112" t="s">
        <v>74</v>
      </c>
      <c r="BW71" s="112" t="s">
        <v>127</v>
      </c>
      <c r="BX71" s="112" t="s">
        <v>5</v>
      </c>
      <c r="CL71" s="112" t="s">
        <v>3</v>
      </c>
      <c r="CM71" s="112" t="s">
        <v>76</v>
      </c>
    </row>
    <row r="72" s="7" customFormat="1" ht="16.5" customHeight="1">
      <c r="A72" s="113" t="s">
        <v>81</v>
      </c>
      <c r="B72" s="101"/>
      <c r="C72" s="102"/>
      <c r="D72" s="103" t="s">
        <v>128</v>
      </c>
      <c r="E72" s="103"/>
      <c r="F72" s="103"/>
      <c r="G72" s="103"/>
      <c r="H72" s="103"/>
      <c r="I72" s="104"/>
      <c r="J72" s="103" t="s">
        <v>129</v>
      </c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6">
        <f>'6 - Zpevněné plochy a ven...'!J30</f>
        <v>0</v>
      </c>
      <c r="AH72" s="104"/>
      <c r="AI72" s="104"/>
      <c r="AJ72" s="104"/>
      <c r="AK72" s="104"/>
      <c r="AL72" s="104"/>
      <c r="AM72" s="104"/>
      <c r="AN72" s="106">
        <f>SUM(AG72,AT72)</f>
        <v>0</v>
      </c>
      <c r="AO72" s="104"/>
      <c r="AP72" s="104"/>
      <c r="AQ72" s="107" t="s">
        <v>78</v>
      </c>
      <c r="AR72" s="101"/>
      <c r="AS72" s="108">
        <v>0</v>
      </c>
      <c r="AT72" s="109">
        <f>ROUND(SUM(AV72:AW72),2)</f>
        <v>0</v>
      </c>
      <c r="AU72" s="110">
        <f>'6 - Zpevněné plochy a ven...'!P93</f>
        <v>0</v>
      </c>
      <c r="AV72" s="109">
        <f>'6 - Zpevněné plochy a ven...'!J33</f>
        <v>0</v>
      </c>
      <c r="AW72" s="109">
        <f>'6 - Zpevněné plochy a ven...'!J34</f>
        <v>0</v>
      </c>
      <c r="AX72" s="109">
        <f>'6 - Zpevněné plochy a ven...'!J35</f>
        <v>0</v>
      </c>
      <c r="AY72" s="109">
        <f>'6 - Zpevněné plochy a ven...'!J36</f>
        <v>0</v>
      </c>
      <c r="AZ72" s="109">
        <f>'6 - Zpevněné plochy a ven...'!F33</f>
        <v>0</v>
      </c>
      <c r="BA72" s="109">
        <f>'6 - Zpevněné plochy a ven...'!F34</f>
        <v>0</v>
      </c>
      <c r="BB72" s="109">
        <f>'6 - Zpevněné plochy a ven...'!F35</f>
        <v>0</v>
      </c>
      <c r="BC72" s="109">
        <f>'6 - Zpevněné plochy a ven...'!F36</f>
        <v>0</v>
      </c>
      <c r="BD72" s="111">
        <f>'6 - Zpevněné plochy a ven...'!F37</f>
        <v>0</v>
      </c>
      <c r="BE72" s="7"/>
      <c r="BT72" s="112" t="s">
        <v>79</v>
      </c>
      <c r="BV72" s="112" t="s">
        <v>74</v>
      </c>
      <c r="BW72" s="112" t="s">
        <v>130</v>
      </c>
      <c r="BX72" s="112" t="s">
        <v>5</v>
      </c>
      <c r="CL72" s="112" t="s">
        <v>3</v>
      </c>
      <c r="CM72" s="112" t="s">
        <v>76</v>
      </c>
    </row>
    <row r="73" s="7" customFormat="1" ht="16.5" customHeight="1">
      <c r="A73" s="113" t="s">
        <v>81</v>
      </c>
      <c r="B73" s="101"/>
      <c r="C73" s="102"/>
      <c r="D73" s="103" t="s">
        <v>131</v>
      </c>
      <c r="E73" s="103"/>
      <c r="F73" s="103"/>
      <c r="G73" s="103"/>
      <c r="H73" s="103"/>
      <c r="I73" s="104"/>
      <c r="J73" s="103" t="s">
        <v>132</v>
      </c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6">
        <f>'9 - VRN'!J30</f>
        <v>0</v>
      </c>
      <c r="AH73" s="104"/>
      <c r="AI73" s="104"/>
      <c r="AJ73" s="104"/>
      <c r="AK73" s="104"/>
      <c r="AL73" s="104"/>
      <c r="AM73" s="104"/>
      <c r="AN73" s="106">
        <f>SUM(AG73,AT73)</f>
        <v>0</v>
      </c>
      <c r="AO73" s="104"/>
      <c r="AP73" s="104"/>
      <c r="AQ73" s="107" t="s">
        <v>78</v>
      </c>
      <c r="AR73" s="101"/>
      <c r="AS73" s="121">
        <v>0</v>
      </c>
      <c r="AT73" s="122">
        <f>ROUND(SUM(AV73:AW73),2)</f>
        <v>0</v>
      </c>
      <c r="AU73" s="123">
        <f>'9 - VRN'!P86</f>
        <v>0</v>
      </c>
      <c r="AV73" s="122">
        <f>'9 - VRN'!J33</f>
        <v>0</v>
      </c>
      <c r="AW73" s="122">
        <f>'9 - VRN'!J34</f>
        <v>0</v>
      </c>
      <c r="AX73" s="122">
        <f>'9 - VRN'!J35</f>
        <v>0</v>
      </c>
      <c r="AY73" s="122">
        <f>'9 - VRN'!J36</f>
        <v>0</v>
      </c>
      <c r="AZ73" s="122">
        <f>'9 - VRN'!F33</f>
        <v>0</v>
      </c>
      <c r="BA73" s="122">
        <f>'9 - VRN'!F34</f>
        <v>0</v>
      </c>
      <c r="BB73" s="122">
        <f>'9 - VRN'!F35</f>
        <v>0</v>
      </c>
      <c r="BC73" s="122">
        <f>'9 - VRN'!F36</f>
        <v>0</v>
      </c>
      <c r="BD73" s="124">
        <f>'9 - VRN'!F37</f>
        <v>0</v>
      </c>
      <c r="BE73" s="7"/>
      <c r="BT73" s="112" t="s">
        <v>79</v>
      </c>
      <c r="BV73" s="112" t="s">
        <v>74</v>
      </c>
      <c r="BW73" s="112" t="s">
        <v>133</v>
      </c>
      <c r="BX73" s="112" t="s">
        <v>5</v>
      </c>
      <c r="CL73" s="112" t="s">
        <v>3</v>
      </c>
      <c r="CM73" s="112" t="s">
        <v>76</v>
      </c>
    </row>
    <row r="74" s="2" customFormat="1" ht="30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2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</row>
    <row r="75" s="2" customFormat="1" ht="6.96" customHeight="1">
      <c r="A75" s="41"/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42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</row>
  </sheetData>
  <mergeCells count="114">
    <mergeCell ref="C52:G52"/>
    <mergeCell ref="D63:H63"/>
    <mergeCell ref="D64:H64"/>
    <mergeCell ref="D55:H55"/>
    <mergeCell ref="E59:I59"/>
    <mergeCell ref="E60:I60"/>
    <mergeCell ref="E56:I56"/>
    <mergeCell ref="E57:I57"/>
    <mergeCell ref="E62:I62"/>
    <mergeCell ref="E58:I58"/>
    <mergeCell ref="E61:I61"/>
    <mergeCell ref="I52:AF52"/>
    <mergeCell ref="J64:AF64"/>
    <mergeCell ref="J55:AF55"/>
    <mergeCell ref="J63:AF63"/>
    <mergeCell ref="K56:AF56"/>
    <mergeCell ref="K58:AF58"/>
    <mergeCell ref="K59:AF59"/>
    <mergeCell ref="K60:AF60"/>
    <mergeCell ref="K62:AF62"/>
    <mergeCell ref="K57:AF57"/>
    <mergeCell ref="K61:AF61"/>
    <mergeCell ref="L45:AO45"/>
    <mergeCell ref="D65:H65"/>
    <mergeCell ref="J65:AF65"/>
    <mergeCell ref="D66:H66"/>
    <mergeCell ref="J66:AF66"/>
    <mergeCell ref="D67:H67"/>
    <mergeCell ref="J67:AF67"/>
    <mergeCell ref="D68:H68"/>
    <mergeCell ref="J68:AF68"/>
    <mergeCell ref="D69:H69"/>
    <mergeCell ref="J69:AF69"/>
    <mergeCell ref="D70:H70"/>
    <mergeCell ref="J70:AF70"/>
    <mergeCell ref="D71:H71"/>
    <mergeCell ref="J71:AF71"/>
    <mergeCell ref="D72:H72"/>
    <mergeCell ref="J72:AF72"/>
    <mergeCell ref="D73:H73"/>
    <mergeCell ref="J73:AF73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8:AM58"/>
    <mergeCell ref="AG61:AM61"/>
    <mergeCell ref="AG64:AM64"/>
    <mergeCell ref="AG56:AM56"/>
    <mergeCell ref="AG62:AM62"/>
    <mergeCell ref="AG55:AM55"/>
    <mergeCell ref="AG63:AM63"/>
    <mergeCell ref="AG59:AM59"/>
    <mergeCell ref="AG52:AM52"/>
    <mergeCell ref="AG60:AM60"/>
    <mergeCell ref="AG57:AM57"/>
    <mergeCell ref="AM50:AP50"/>
    <mergeCell ref="AM49:AP49"/>
    <mergeCell ref="AM47:AN47"/>
    <mergeCell ref="AN63:AP63"/>
    <mergeCell ref="AN58:AP58"/>
    <mergeCell ref="AN61:AP61"/>
    <mergeCell ref="AN60:AP60"/>
    <mergeCell ref="AN59:AP59"/>
    <mergeCell ref="AN57:AP57"/>
    <mergeCell ref="AN56:AP56"/>
    <mergeCell ref="AN55:AP55"/>
    <mergeCell ref="AN52:AP52"/>
    <mergeCell ref="AN62:AP62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N54:AP54"/>
  </mergeCells>
  <hyperlinks>
    <hyperlink ref="A56" location="'2 - SO02'!C2" display="/"/>
    <hyperlink ref="A57" location="'21 - VYTÁPĚNÍ'!C2" display="/"/>
    <hyperlink ref="A58" location="'22 - VZDUCHOTECHNIKA'!C2" display="/"/>
    <hyperlink ref="A59" location="'23 - ZDRAVOTNĚ TECHNICKÉ ...'!C2" display="/"/>
    <hyperlink ref="A60" location="'24 - PLYNOVÁ ZAŘÍZENÍ'!C2" display="/"/>
    <hyperlink ref="A61" location="'25 - Elektro'!C2" display="/"/>
    <hyperlink ref="A62" location="'26 - Vybavení dle návrhu ...'!C2" display="/"/>
    <hyperlink ref="A63" location="'3 - S004 - Opěrná stěna'!C2" display="/"/>
    <hyperlink ref="A64" location="'4 - Dopravní řešení'!C2" display="/"/>
    <hyperlink ref="A65" location="'51 - SO05'!C2" display="/"/>
    <hyperlink ref="A66" location="'52 - SO06'!C2" display="/"/>
    <hyperlink ref="A67" location="'53 - SO07'!C2" display="/"/>
    <hyperlink ref="A68" location="'54 - SO08-9'!C2" display="/"/>
    <hyperlink ref="A69" location="'56 - SO11'!C2" display="/"/>
    <hyperlink ref="A70" location="'58 - SO13'!C2" display="/"/>
    <hyperlink ref="A71" location="'59 - SO14'!C2" display="/"/>
    <hyperlink ref="A72" location="'6 - Zpevněné plochy a ven...'!C2" display="/"/>
    <hyperlink ref="A73" location="'9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106</v>
      </c>
      <c r="AZ2" s="125" t="s">
        <v>5541</v>
      </c>
      <c r="BA2" s="125" t="s">
        <v>5542</v>
      </c>
      <c r="BB2" s="125" t="s">
        <v>136</v>
      </c>
      <c r="BC2" s="125" t="s">
        <v>762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5543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ROUND(J98,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ROUND((SUM(BE98:BE355)),  2)</f>
        <v>0</v>
      </c>
      <c r="G33" s="41"/>
      <c r="H33" s="41"/>
      <c r="I33" s="136">
        <v>0.20999999999999999</v>
      </c>
      <c r="J33" s="135">
        <f>ROUND(((SUM(BE98:BE355))*I33),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ROUND((SUM(BF98:BF355)),  2)</f>
        <v>0</v>
      </c>
      <c r="G34" s="41"/>
      <c r="H34" s="41"/>
      <c r="I34" s="136">
        <v>0.12</v>
      </c>
      <c r="J34" s="135">
        <f>ROUND(((SUM(BF98:BF355))*I34),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ROUND((SUM(BG98:BG355)),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ROUND((SUM(BH98:BH355)),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ROUND((SUM(BI98:BI355)),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4 - Dopravní řešení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J98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J99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J100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J101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J110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51"/>
      <c r="C64" s="10"/>
      <c r="D64" s="152" t="s">
        <v>327</v>
      </c>
      <c r="E64" s="153"/>
      <c r="F64" s="153"/>
      <c r="G64" s="153"/>
      <c r="H64" s="153"/>
      <c r="I64" s="153"/>
      <c r="J64" s="154">
        <f>J119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51"/>
      <c r="C65" s="10"/>
      <c r="D65" s="152" t="s">
        <v>331</v>
      </c>
      <c r="E65" s="153"/>
      <c r="F65" s="153"/>
      <c r="G65" s="153"/>
      <c r="H65" s="153"/>
      <c r="I65" s="153"/>
      <c r="J65" s="154">
        <f>J129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335</v>
      </c>
      <c r="E66" s="153"/>
      <c r="F66" s="153"/>
      <c r="G66" s="153"/>
      <c r="H66" s="153"/>
      <c r="I66" s="153"/>
      <c r="J66" s="154">
        <f>J143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5544</v>
      </c>
      <c r="E67" s="153"/>
      <c r="F67" s="153"/>
      <c r="G67" s="153"/>
      <c r="H67" s="153"/>
      <c r="I67" s="153"/>
      <c r="J67" s="154">
        <f>J162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51"/>
      <c r="C68" s="10"/>
      <c r="D68" s="152" t="s">
        <v>5545</v>
      </c>
      <c r="E68" s="153"/>
      <c r="F68" s="153"/>
      <c r="G68" s="153"/>
      <c r="H68" s="153"/>
      <c r="I68" s="153"/>
      <c r="J68" s="154">
        <f>J165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404</v>
      </c>
      <c r="E69" s="153"/>
      <c r="F69" s="153"/>
      <c r="G69" s="153"/>
      <c r="H69" s="153"/>
      <c r="I69" s="153"/>
      <c r="J69" s="154">
        <f>J232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51"/>
      <c r="C70" s="10"/>
      <c r="D70" s="152" t="s">
        <v>5546</v>
      </c>
      <c r="E70" s="153"/>
      <c r="F70" s="153"/>
      <c r="G70" s="153"/>
      <c r="H70" s="153"/>
      <c r="I70" s="153"/>
      <c r="J70" s="154">
        <f>J241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51"/>
      <c r="C71" s="10"/>
      <c r="D71" s="152" t="s">
        <v>5547</v>
      </c>
      <c r="E71" s="153"/>
      <c r="F71" s="153"/>
      <c r="G71" s="153"/>
      <c r="H71" s="153"/>
      <c r="I71" s="153"/>
      <c r="J71" s="154">
        <f>J257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51"/>
      <c r="C72" s="10"/>
      <c r="D72" s="152" t="s">
        <v>5548</v>
      </c>
      <c r="E72" s="153"/>
      <c r="F72" s="153"/>
      <c r="G72" s="153"/>
      <c r="H72" s="153"/>
      <c r="I72" s="153"/>
      <c r="J72" s="154">
        <f>J286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5549</v>
      </c>
      <c r="E73" s="153"/>
      <c r="F73" s="153"/>
      <c r="G73" s="153"/>
      <c r="H73" s="153"/>
      <c r="I73" s="153"/>
      <c r="J73" s="154">
        <f>J296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5550</v>
      </c>
      <c r="E74" s="153"/>
      <c r="F74" s="153"/>
      <c r="G74" s="153"/>
      <c r="H74" s="153"/>
      <c r="I74" s="153"/>
      <c r="J74" s="154">
        <f>J315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51"/>
      <c r="C75" s="10"/>
      <c r="D75" s="152" t="s">
        <v>406</v>
      </c>
      <c r="E75" s="153"/>
      <c r="F75" s="153"/>
      <c r="G75" s="153"/>
      <c r="H75" s="153"/>
      <c r="I75" s="153"/>
      <c r="J75" s="154">
        <f>J332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46"/>
      <c r="C76" s="9"/>
      <c r="D76" s="147" t="s">
        <v>5551</v>
      </c>
      <c r="E76" s="148"/>
      <c r="F76" s="148"/>
      <c r="G76" s="148"/>
      <c r="H76" s="148"/>
      <c r="I76" s="148"/>
      <c r="J76" s="149">
        <f>J335</f>
        <v>0</v>
      </c>
      <c r="K76" s="9"/>
      <c r="L76" s="146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10" customFormat="1" ht="19.92" customHeight="1">
      <c r="A77" s="10"/>
      <c r="B77" s="151"/>
      <c r="C77" s="10"/>
      <c r="D77" s="152" t="s">
        <v>5552</v>
      </c>
      <c r="E77" s="153"/>
      <c r="F77" s="153"/>
      <c r="G77" s="153"/>
      <c r="H77" s="153"/>
      <c r="I77" s="153"/>
      <c r="J77" s="154">
        <f>J336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46"/>
      <c r="C78" s="9"/>
      <c r="D78" s="147" t="s">
        <v>5553</v>
      </c>
      <c r="E78" s="148"/>
      <c r="F78" s="148"/>
      <c r="G78" s="148"/>
      <c r="H78" s="148"/>
      <c r="I78" s="148"/>
      <c r="J78" s="149">
        <f>J349</f>
        <v>0</v>
      </c>
      <c r="K78" s="9"/>
      <c r="L78" s="146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2" customFormat="1" ht="21.84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58"/>
      <c r="C80" s="59"/>
      <c r="D80" s="59"/>
      <c r="E80" s="59"/>
      <c r="F80" s="59"/>
      <c r="G80" s="59"/>
      <c r="H80" s="59"/>
      <c r="I80" s="59"/>
      <c r="J80" s="59"/>
      <c r="K80" s="59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4" s="2" customFormat="1" ht="6.96" customHeight="1">
      <c r="A84" s="41"/>
      <c r="B84" s="60"/>
      <c r="C84" s="61"/>
      <c r="D84" s="61"/>
      <c r="E84" s="61"/>
      <c r="F84" s="61"/>
      <c r="G84" s="61"/>
      <c r="H84" s="61"/>
      <c r="I84" s="61"/>
      <c r="J84" s="61"/>
      <c r="K84" s="6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4.96" customHeight="1">
      <c r="A85" s="41"/>
      <c r="B85" s="42"/>
      <c r="C85" s="26" t="s">
        <v>443</v>
      </c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17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127" t="str">
        <f>E7</f>
        <v>Obecní dům Rudíkov smlouva č. 2 - SO02, 3,4,5,6,7,8,9,11,13,14</v>
      </c>
      <c r="F88" s="35"/>
      <c r="G88" s="35"/>
      <c r="H88" s="35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155</v>
      </c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1"/>
      <c r="D90" s="41"/>
      <c r="E90" s="65" t="str">
        <f>E9</f>
        <v>4 - Dopravní řešení</v>
      </c>
      <c r="F90" s="41"/>
      <c r="G90" s="41"/>
      <c r="H90" s="41"/>
      <c r="I90" s="41"/>
      <c r="J90" s="41"/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1"/>
      <c r="E92" s="41"/>
      <c r="F92" s="30" t="str">
        <f>F12</f>
        <v xml:space="preserve"> </v>
      </c>
      <c r="G92" s="41"/>
      <c r="H92" s="41"/>
      <c r="I92" s="35" t="s">
        <v>23</v>
      </c>
      <c r="J92" s="67" t="str">
        <f>IF(J12="","",J12)</f>
        <v>10. 1. 2024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1"/>
      <c r="D93" s="41"/>
      <c r="E93" s="41"/>
      <c r="F93" s="41"/>
      <c r="G93" s="41"/>
      <c r="H93" s="41"/>
      <c r="I93" s="41"/>
      <c r="J93" s="41"/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25</v>
      </c>
      <c r="D94" s="41"/>
      <c r="E94" s="41"/>
      <c r="F94" s="30" t="str">
        <f>E15</f>
        <v xml:space="preserve"> </v>
      </c>
      <c r="G94" s="41"/>
      <c r="H94" s="41"/>
      <c r="I94" s="35" t="s">
        <v>31</v>
      </c>
      <c r="J94" s="39" t="str">
        <f>E21</f>
        <v xml:space="preserve">BS projekt s.r.o. </v>
      </c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25.65" customHeight="1">
      <c r="A95" s="41"/>
      <c r="B95" s="42"/>
      <c r="C95" s="35" t="s">
        <v>29</v>
      </c>
      <c r="D95" s="41"/>
      <c r="E95" s="41"/>
      <c r="F95" s="30" t="str">
        <f>IF(E18="","",E18)</f>
        <v>Vyplň údaj</v>
      </c>
      <c r="G95" s="41"/>
      <c r="H95" s="41"/>
      <c r="I95" s="35" t="s">
        <v>34</v>
      </c>
      <c r="J95" s="39" t="str">
        <f>E24</f>
        <v>Ing. Tomáš Hrdlička, Jan Hajný</v>
      </c>
      <c r="K95" s="41"/>
      <c r="L95" s="12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1"/>
      <c r="D96" s="41"/>
      <c r="E96" s="41"/>
      <c r="F96" s="41"/>
      <c r="G96" s="41"/>
      <c r="H96" s="41"/>
      <c r="I96" s="41"/>
      <c r="J96" s="41"/>
      <c r="K96" s="41"/>
      <c r="L96" s="12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56"/>
      <c r="B97" s="157"/>
      <c r="C97" s="158" t="s">
        <v>444</v>
      </c>
      <c r="D97" s="159" t="s">
        <v>57</v>
      </c>
      <c r="E97" s="159" t="s">
        <v>53</v>
      </c>
      <c r="F97" s="159" t="s">
        <v>54</v>
      </c>
      <c r="G97" s="159" t="s">
        <v>445</v>
      </c>
      <c r="H97" s="159" t="s">
        <v>446</v>
      </c>
      <c r="I97" s="159" t="s">
        <v>447</v>
      </c>
      <c r="J97" s="159" t="s">
        <v>303</v>
      </c>
      <c r="K97" s="160" t="s">
        <v>448</v>
      </c>
      <c r="L97" s="161"/>
      <c r="M97" s="83" t="s">
        <v>3</v>
      </c>
      <c r="N97" s="84" t="s">
        <v>42</v>
      </c>
      <c r="O97" s="84" t="s">
        <v>449</v>
      </c>
      <c r="P97" s="84" t="s">
        <v>450</v>
      </c>
      <c r="Q97" s="84" t="s">
        <v>451</v>
      </c>
      <c r="R97" s="84" t="s">
        <v>452</v>
      </c>
      <c r="S97" s="84" t="s">
        <v>453</v>
      </c>
      <c r="T97" s="85" t="s">
        <v>454</v>
      </c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</row>
    <row r="98" s="2" customFormat="1" ht="22.8" customHeight="1">
      <c r="A98" s="41"/>
      <c r="B98" s="42"/>
      <c r="C98" s="90" t="s">
        <v>455</v>
      </c>
      <c r="D98" s="41"/>
      <c r="E98" s="41"/>
      <c r="F98" s="41"/>
      <c r="G98" s="41"/>
      <c r="H98" s="41"/>
      <c r="I98" s="41"/>
      <c r="J98" s="162">
        <f>BK98</f>
        <v>0</v>
      </c>
      <c r="K98" s="41"/>
      <c r="L98" s="42"/>
      <c r="M98" s="86"/>
      <c r="N98" s="71"/>
      <c r="O98" s="87"/>
      <c r="P98" s="163">
        <f>P99+P335+P349</f>
        <v>0</v>
      </c>
      <c r="Q98" s="87"/>
      <c r="R98" s="163">
        <f>R99+R335+R349</f>
        <v>362.08083882</v>
      </c>
      <c r="S98" s="87"/>
      <c r="T98" s="164">
        <f>T99+T335+T349</f>
        <v>754.37999999999988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71</v>
      </c>
      <c r="AU98" s="22" t="s">
        <v>309</v>
      </c>
      <c r="BK98" s="165">
        <f>BK99+BK335+BK349</f>
        <v>0</v>
      </c>
    </row>
    <row r="99" s="12" customFormat="1" ht="25.92" customHeight="1">
      <c r="A99" s="12"/>
      <c r="B99" s="166"/>
      <c r="C99" s="12"/>
      <c r="D99" s="167" t="s">
        <v>71</v>
      </c>
      <c r="E99" s="168" t="s">
        <v>456</v>
      </c>
      <c r="F99" s="168" t="s">
        <v>457</v>
      </c>
      <c r="G99" s="12"/>
      <c r="H99" s="12"/>
      <c r="I99" s="169"/>
      <c r="J99" s="170">
        <f>BK99</f>
        <v>0</v>
      </c>
      <c r="K99" s="12"/>
      <c r="L99" s="166"/>
      <c r="M99" s="171"/>
      <c r="N99" s="172"/>
      <c r="O99" s="172"/>
      <c r="P99" s="173">
        <f>P100+P143+P162+P232+P296+P315+P332</f>
        <v>0</v>
      </c>
      <c r="Q99" s="172"/>
      <c r="R99" s="173">
        <f>R100+R143+R162+R232+R296+R315+R332</f>
        <v>361.88763882000001</v>
      </c>
      <c r="S99" s="172"/>
      <c r="T99" s="174">
        <f>T100+T143+T162+T232+T296+T315+T332</f>
        <v>754.37999999999988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67" t="s">
        <v>79</v>
      </c>
      <c r="AT99" s="175" t="s">
        <v>71</v>
      </c>
      <c r="AU99" s="175" t="s">
        <v>72</v>
      </c>
      <c r="AY99" s="167" t="s">
        <v>458</v>
      </c>
      <c r="BK99" s="176">
        <f>BK100+BK143+BK162+BK232+BK296+BK315+BK332</f>
        <v>0</v>
      </c>
    </row>
    <row r="100" s="12" customFormat="1" ht="22.8" customHeight="1">
      <c r="A100" s="12"/>
      <c r="B100" s="166"/>
      <c r="C100" s="12"/>
      <c r="D100" s="167" t="s">
        <v>71</v>
      </c>
      <c r="E100" s="177" t="s">
        <v>79</v>
      </c>
      <c r="F100" s="177" t="s">
        <v>459</v>
      </c>
      <c r="G100" s="12"/>
      <c r="H100" s="12"/>
      <c r="I100" s="169"/>
      <c r="J100" s="178">
        <f>BK100</f>
        <v>0</v>
      </c>
      <c r="K100" s="12"/>
      <c r="L100" s="166"/>
      <c r="M100" s="171"/>
      <c r="N100" s="172"/>
      <c r="O100" s="172"/>
      <c r="P100" s="173">
        <f>P101+P110+P119+P129</f>
        <v>0</v>
      </c>
      <c r="Q100" s="172"/>
      <c r="R100" s="173">
        <f>R101+R110+R119+R129</f>
        <v>0.00037500000000000001</v>
      </c>
      <c r="S100" s="172"/>
      <c r="T100" s="174">
        <f>T101+T110+T119+T129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167" t="s">
        <v>79</v>
      </c>
      <c r="AT100" s="175" t="s">
        <v>71</v>
      </c>
      <c r="AU100" s="175" t="s">
        <v>79</v>
      </c>
      <c r="AY100" s="167" t="s">
        <v>458</v>
      </c>
      <c r="BK100" s="176">
        <f>BK101+BK110+BK119+BK129</f>
        <v>0</v>
      </c>
    </row>
    <row r="101" s="12" customFormat="1" ht="20.88" customHeight="1">
      <c r="A101" s="12"/>
      <c r="B101" s="166"/>
      <c r="C101" s="12"/>
      <c r="D101" s="167" t="s">
        <v>71</v>
      </c>
      <c r="E101" s="177" t="s">
        <v>460</v>
      </c>
      <c r="F101" s="177" t="s">
        <v>461</v>
      </c>
      <c r="G101" s="12"/>
      <c r="H101" s="12"/>
      <c r="I101" s="169"/>
      <c r="J101" s="178">
        <f>BK101</f>
        <v>0</v>
      </c>
      <c r="K101" s="12"/>
      <c r="L101" s="166"/>
      <c r="M101" s="171"/>
      <c r="N101" s="172"/>
      <c r="O101" s="172"/>
      <c r="P101" s="173">
        <f>SUM(P102:P109)</f>
        <v>0</v>
      </c>
      <c r="Q101" s="172"/>
      <c r="R101" s="173">
        <f>SUM(R102:R109)</f>
        <v>0.00037500000000000001</v>
      </c>
      <c r="S101" s="172"/>
      <c r="T101" s="174">
        <f>SUM(T102:T109)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79</v>
      </c>
      <c r="AT101" s="175" t="s">
        <v>71</v>
      </c>
      <c r="AU101" s="175" t="s">
        <v>76</v>
      </c>
      <c r="AY101" s="167" t="s">
        <v>458</v>
      </c>
      <c r="BK101" s="176">
        <f>SUM(BK102:BK109)</f>
        <v>0</v>
      </c>
    </row>
    <row r="102" s="2" customFormat="1" ht="55.5" customHeight="1">
      <c r="A102" s="41"/>
      <c r="B102" s="179"/>
      <c r="C102" s="180" t="s">
        <v>79</v>
      </c>
      <c r="D102" s="180" t="s">
        <v>462</v>
      </c>
      <c r="E102" s="181" t="s">
        <v>5554</v>
      </c>
      <c r="F102" s="182" t="s">
        <v>5555</v>
      </c>
      <c r="G102" s="183" t="s">
        <v>140</v>
      </c>
      <c r="H102" s="184">
        <v>75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101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5556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5557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101</v>
      </c>
    </row>
    <row r="104" s="2" customFormat="1" ht="37.8" customHeight="1">
      <c r="A104" s="41"/>
      <c r="B104" s="179"/>
      <c r="C104" s="180" t="s">
        <v>76</v>
      </c>
      <c r="D104" s="180" t="s">
        <v>462</v>
      </c>
      <c r="E104" s="181" t="s">
        <v>482</v>
      </c>
      <c r="F104" s="182" t="s">
        <v>483</v>
      </c>
      <c r="G104" s="183" t="s">
        <v>140</v>
      </c>
      <c r="H104" s="184">
        <v>75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101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5558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485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101</v>
      </c>
    </row>
    <row r="106" s="2" customFormat="1" ht="37.8" customHeight="1">
      <c r="A106" s="41"/>
      <c r="B106" s="179"/>
      <c r="C106" s="180" t="s">
        <v>101</v>
      </c>
      <c r="D106" s="180" t="s">
        <v>462</v>
      </c>
      <c r="E106" s="181" t="s">
        <v>5559</v>
      </c>
      <c r="F106" s="182" t="s">
        <v>5560</v>
      </c>
      <c r="G106" s="183" t="s">
        <v>140</v>
      </c>
      <c r="H106" s="184">
        <v>75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104</v>
      </c>
      <c r="AT106" s="191" t="s">
        <v>462</v>
      </c>
      <c r="AU106" s="191" t="s">
        <v>101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104</v>
      </c>
      <c r="BM106" s="191" t="s">
        <v>5561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5562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101</v>
      </c>
    </row>
    <row r="108" s="2" customFormat="1" ht="16.5" customHeight="1">
      <c r="A108" s="41"/>
      <c r="B108" s="179"/>
      <c r="C108" s="223" t="s">
        <v>104</v>
      </c>
      <c r="D108" s="223" t="s">
        <v>562</v>
      </c>
      <c r="E108" s="224" t="s">
        <v>5563</v>
      </c>
      <c r="F108" s="225" t="s">
        <v>5564</v>
      </c>
      <c r="G108" s="226" t="s">
        <v>702</v>
      </c>
      <c r="H108" s="227">
        <v>0.375</v>
      </c>
      <c r="I108" s="228"/>
      <c r="J108" s="229">
        <f>ROUND(I108*H108,2)</f>
        <v>0</v>
      </c>
      <c r="K108" s="225" t="s">
        <v>465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0.001</v>
      </c>
      <c r="R108" s="189">
        <f>Q108*H108</f>
        <v>0.00037500000000000001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521</v>
      </c>
      <c r="AT108" s="191" t="s">
        <v>562</v>
      </c>
      <c r="AU108" s="191" t="s">
        <v>101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5565</v>
      </c>
    </row>
    <row r="109" s="13" customFormat="1">
      <c r="A109" s="13"/>
      <c r="B109" s="198"/>
      <c r="C109" s="13"/>
      <c r="D109" s="199" t="s">
        <v>469</v>
      </c>
      <c r="E109" s="13"/>
      <c r="F109" s="201" t="s">
        <v>5566</v>
      </c>
      <c r="G109" s="13"/>
      <c r="H109" s="202">
        <v>0.375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101</v>
      </c>
      <c r="AV109" s="13" t="s">
        <v>76</v>
      </c>
      <c r="AW109" s="13" t="s">
        <v>4</v>
      </c>
      <c r="AX109" s="13" t="s">
        <v>79</v>
      </c>
      <c r="AY109" s="200" t="s">
        <v>458</v>
      </c>
    </row>
    <row r="110" s="12" customFormat="1" ht="20.88" customHeight="1">
      <c r="A110" s="12"/>
      <c r="B110" s="166"/>
      <c r="C110" s="12"/>
      <c r="D110" s="167" t="s">
        <v>71</v>
      </c>
      <c r="E110" s="177" t="s">
        <v>9</v>
      </c>
      <c r="F110" s="177" t="s">
        <v>486</v>
      </c>
      <c r="G110" s="12"/>
      <c r="H110" s="12"/>
      <c r="I110" s="169"/>
      <c r="J110" s="178">
        <f>BK110</f>
        <v>0</v>
      </c>
      <c r="K110" s="12"/>
      <c r="L110" s="166"/>
      <c r="M110" s="171"/>
      <c r="N110" s="172"/>
      <c r="O110" s="172"/>
      <c r="P110" s="173">
        <f>SUM(P111:P118)</f>
        <v>0</v>
      </c>
      <c r="Q110" s="172"/>
      <c r="R110" s="173">
        <f>SUM(R111:R118)</f>
        <v>0</v>
      </c>
      <c r="S110" s="172"/>
      <c r="T110" s="174">
        <f>SUM(T111:T118)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67" t="s">
        <v>79</v>
      </c>
      <c r="AT110" s="175" t="s">
        <v>71</v>
      </c>
      <c r="AU110" s="175" t="s">
        <v>76</v>
      </c>
      <c r="AY110" s="167" t="s">
        <v>458</v>
      </c>
      <c r="BK110" s="176">
        <f>SUM(BK111:BK118)</f>
        <v>0</v>
      </c>
    </row>
    <row r="111" s="2" customFormat="1" ht="49.05" customHeight="1">
      <c r="A111" s="41"/>
      <c r="B111" s="179"/>
      <c r="C111" s="180" t="s">
        <v>487</v>
      </c>
      <c r="D111" s="180" t="s">
        <v>462</v>
      </c>
      <c r="E111" s="181" t="s">
        <v>488</v>
      </c>
      <c r="F111" s="182" t="s">
        <v>489</v>
      </c>
      <c r="G111" s="183" t="s">
        <v>472</v>
      </c>
      <c r="H111" s="184">
        <v>509.75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101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5567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491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101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5568</v>
      </c>
      <c r="G113" s="13"/>
      <c r="H113" s="202">
        <v>509.75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101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44.25" customHeight="1">
      <c r="A114" s="41"/>
      <c r="B114" s="179"/>
      <c r="C114" s="180" t="s">
        <v>128</v>
      </c>
      <c r="D114" s="180" t="s">
        <v>462</v>
      </c>
      <c r="E114" s="181" t="s">
        <v>5417</v>
      </c>
      <c r="F114" s="182" t="s">
        <v>5418</v>
      </c>
      <c r="G114" s="183" t="s">
        <v>472</v>
      </c>
      <c r="H114" s="184">
        <v>146.40000000000001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101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5569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5420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101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5570</v>
      </c>
      <c r="G116" s="13"/>
      <c r="H116" s="202">
        <v>146.40000000000001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101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37.8" customHeight="1">
      <c r="A117" s="41"/>
      <c r="B117" s="179"/>
      <c r="C117" s="180" t="s">
        <v>503</v>
      </c>
      <c r="D117" s="180" t="s">
        <v>462</v>
      </c>
      <c r="E117" s="181" t="s">
        <v>5571</v>
      </c>
      <c r="F117" s="182" t="s">
        <v>5572</v>
      </c>
      <c r="G117" s="183" t="s">
        <v>472</v>
      </c>
      <c r="H117" s="184">
        <v>30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101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5573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5574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101</v>
      </c>
    </row>
    <row r="119" s="12" customFormat="1" ht="20.88" customHeight="1">
      <c r="A119" s="12"/>
      <c r="B119" s="166"/>
      <c r="C119" s="12"/>
      <c r="D119" s="167" t="s">
        <v>71</v>
      </c>
      <c r="E119" s="177" t="s">
        <v>519</v>
      </c>
      <c r="F119" s="177" t="s">
        <v>520</v>
      </c>
      <c r="G119" s="12"/>
      <c r="H119" s="12"/>
      <c r="I119" s="169"/>
      <c r="J119" s="178">
        <f>BK119</f>
        <v>0</v>
      </c>
      <c r="K119" s="12"/>
      <c r="L119" s="166"/>
      <c r="M119" s="171"/>
      <c r="N119" s="172"/>
      <c r="O119" s="172"/>
      <c r="P119" s="173">
        <f>SUM(P120:P128)</f>
        <v>0</v>
      </c>
      <c r="Q119" s="172"/>
      <c r="R119" s="173">
        <f>SUM(R120:R128)</f>
        <v>0</v>
      </c>
      <c r="S119" s="172"/>
      <c r="T119" s="174">
        <f>SUM(T120:T128)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7" t="s">
        <v>79</v>
      </c>
      <c r="AT119" s="175" t="s">
        <v>71</v>
      </c>
      <c r="AU119" s="175" t="s">
        <v>76</v>
      </c>
      <c r="AY119" s="167" t="s">
        <v>458</v>
      </c>
      <c r="BK119" s="176">
        <f>SUM(BK120:BK128)</f>
        <v>0</v>
      </c>
    </row>
    <row r="120" s="2" customFormat="1" ht="44.25" customHeight="1">
      <c r="A120" s="41"/>
      <c r="B120" s="179"/>
      <c r="C120" s="180" t="s">
        <v>521</v>
      </c>
      <c r="D120" s="180" t="s">
        <v>462</v>
      </c>
      <c r="E120" s="181" t="s">
        <v>5575</v>
      </c>
      <c r="F120" s="182" t="s">
        <v>5576</v>
      </c>
      <c r="G120" s="183" t="s">
        <v>472</v>
      </c>
      <c r="H120" s="184">
        <v>70</v>
      </c>
      <c r="I120" s="185"/>
      <c r="J120" s="186">
        <f>ROUND(I120*H120,2)</f>
        <v>0</v>
      </c>
      <c r="K120" s="182" t="s">
        <v>465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104</v>
      </c>
      <c r="AT120" s="191" t="s">
        <v>462</v>
      </c>
      <c r="AU120" s="191" t="s">
        <v>101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104</v>
      </c>
      <c r="BM120" s="191" t="s">
        <v>5577</v>
      </c>
    </row>
    <row r="121" s="2" customFormat="1">
      <c r="A121" s="41"/>
      <c r="B121" s="42"/>
      <c r="C121" s="41"/>
      <c r="D121" s="193" t="s">
        <v>467</v>
      </c>
      <c r="E121" s="41"/>
      <c r="F121" s="194" t="s">
        <v>5578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467</v>
      </c>
      <c r="AU121" s="22" t="s">
        <v>101</v>
      </c>
    </row>
    <row r="122" s="2" customFormat="1" ht="44.25" customHeight="1">
      <c r="A122" s="41"/>
      <c r="B122" s="179"/>
      <c r="C122" s="180" t="s">
        <v>131</v>
      </c>
      <c r="D122" s="180" t="s">
        <v>462</v>
      </c>
      <c r="E122" s="181" t="s">
        <v>522</v>
      </c>
      <c r="F122" s="182" t="s">
        <v>523</v>
      </c>
      <c r="G122" s="183" t="s">
        <v>472</v>
      </c>
      <c r="H122" s="184">
        <v>152.89500000000001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104</v>
      </c>
      <c r="AT122" s="191" t="s">
        <v>462</v>
      </c>
      <c r="AU122" s="191" t="s">
        <v>101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5579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525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101</v>
      </c>
    </row>
    <row r="124" s="13" customFormat="1">
      <c r="A124" s="13"/>
      <c r="B124" s="198"/>
      <c r="C124" s="13"/>
      <c r="D124" s="199" t="s">
        <v>469</v>
      </c>
      <c r="E124" s="200" t="s">
        <v>3</v>
      </c>
      <c r="F124" s="201" t="s">
        <v>5580</v>
      </c>
      <c r="G124" s="13"/>
      <c r="H124" s="202">
        <v>152.89500000000001</v>
      </c>
      <c r="I124" s="203"/>
      <c r="J124" s="13"/>
      <c r="K124" s="13"/>
      <c r="L124" s="198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0" t="s">
        <v>469</v>
      </c>
      <c r="AU124" s="200" t="s">
        <v>101</v>
      </c>
      <c r="AV124" s="13" t="s">
        <v>76</v>
      </c>
      <c r="AW124" s="13" t="s">
        <v>33</v>
      </c>
      <c r="AX124" s="13" t="s">
        <v>79</v>
      </c>
      <c r="AY124" s="200" t="s">
        <v>458</v>
      </c>
    </row>
    <row r="125" s="2" customFormat="1" ht="55.5" customHeight="1">
      <c r="A125" s="41"/>
      <c r="B125" s="179"/>
      <c r="C125" s="180" t="s">
        <v>529</v>
      </c>
      <c r="D125" s="180" t="s">
        <v>462</v>
      </c>
      <c r="E125" s="181" t="s">
        <v>5581</v>
      </c>
      <c r="F125" s="182" t="s">
        <v>5582</v>
      </c>
      <c r="G125" s="183" t="s">
        <v>472</v>
      </c>
      <c r="H125" s="184">
        <v>152.89500000000001</v>
      </c>
      <c r="I125" s="185"/>
      <c r="J125" s="186">
        <f>ROUND(I125*H125,2)</f>
        <v>0</v>
      </c>
      <c r="K125" s="182" t="s">
        <v>465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101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5583</v>
      </c>
    </row>
    <row r="126" s="2" customFormat="1">
      <c r="A126" s="41"/>
      <c r="B126" s="42"/>
      <c r="C126" s="41"/>
      <c r="D126" s="193" t="s">
        <v>467</v>
      </c>
      <c r="E126" s="41"/>
      <c r="F126" s="194" t="s">
        <v>5584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467</v>
      </c>
      <c r="AU126" s="22" t="s">
        <v>101</v>
      </c>
    </row>
    <row r="127" s="2" customFormat="1" ht="44.25" customHeight="1">
      <c r="A127" s="41"/>
      <c r="B127" s="179"/>
      <c r="C127" s="180" t="s">
        <v>460</v>
      </c>
      <c r="D127" s="180" t="s">
        <v>462</v>
      </c>
      <c r="E127" s="181" t="s">
        <v>478</v>
      </c>
      <c r="F127" s="182" t="s">
        <v>479</v>
      </c>
      <c r="G127" s="183" t="s">
        <v>472</v>
      </c>
      <c r="H127" s="184">
        <v>152.89500000000001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101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5585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481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101</v>
      </c>
    </row>
    <row r="129" s="12" customFormat="1" ht="20.88" customHeight="1">
      <c r="A129" s="12"/>
      <c r="B129" s="166"/>
      <c r="C129" s="12"/>
      <c r="D129" s="167" t="s">
        <v>71</v>
      </c>
      <c r="E129" s="177" t="s">
        <v>531</v>
      </c>
      <c r="F129" s="177" t="s">
        <v>532</v>
      </c>
      <c r="G129" s="12"/>
      <c r="H129" s="12"/>
      <c r="I129" s="169"/>
      <c r="J129" s="178">
        <f>BK129</f>
        <v>0</v>
      </c>
      <c r="K129" s="12"/>
      <c r="L129" s="166"/>
      <c r="M129" s="171"/>
      <c r="N129" s="172"/>
      <c r="O129" s="172"/>
      <c r="P129" s="173">
        <f>SUM(P130:P142)</f>
        <v>0</v>
      </c>
      <c r="Q129" s="172"/>
      <c r="R129" s="173">
        <f>SUM(R130:R142)</f>
        <v>0</v>
      </c>
      <c r="S129" s="172"/>
      <c r="T129" s="174">
        <f>SUM(T130:T142)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7" t="s">
        <v>79</v>
      </c>
      <c r="AT129" s="175" t="s">
        <v>71</v>
      </c>
      <c r="AU129" s="175" t="s">
        <v>76</v>
      </c>
      <c r="AY129" s="167" t="s">
        <v>458</v>
      </c>
      <c r="BK129" s="176">
        <f>SUM(BK130:BK142)</f>
        <v>0</v>
      </c>
    </row>
    <row r="130" s="2" customFormat="1" ht="62.7" customHeight="1">
      <c r="A130" s="41"/>
      <c r="B130" s="179"/>
      <c r="C130" s="180" t="s">
        <v>9</v>
      </c>
      <c r="D130" s="180" t="s">
        <v>462</v>
      </c>
      <c r="E130" s="181" t="s">
        <v>533</v>
      </c>
      <c r="F130" s="182" t="s">
        <v>534</v>
      </c>
      <c r="G130" s="183" t="s">
        <v>472</v>
      </c>
      <c r="H130" s="184">
        <v>503.255</v>
      </c>
      <c r="I130" s="185"/>
      <c r="J130" s="186">
        <f>ROUND(I130*H130,2)</f>
        <v>0</v>
      </c>
      <c r="K130" s="182" t="s">
        <v>465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104</v>
      </c>
      <c r="AT130" s="191" t="s">
        <v>462</v>
      </c>
      <c r="AU130" s="191" t="s">
        <v>101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5586</v>
      </c>
    </row>
    <row r="131" s="2" customFormat="1">
      <c r="A131" s="41"/>
      <c r="B131" s="42"/>
      <c r="C131" s="41"/>
      <c r="D131" s="193" t="s">
        <v>467</v>
      </c>
      <c r="E131" s="41"/>
      <c r="F131" s="194" t="s">
        <v>536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467</v>
      </c>
      <c r="AU131" s="22" t="s">
        <v>101</v>
      </c>
    </row>
    <row r="132" s="13" customFormat="1">
      <c r="A132" s="13"/>
      <c r="B132" s="198"/>
      <c r="C132" s="13"/>
      <c r="D132" s="199" t="s">
        <v>469</v>
      </c>
      <c r="E132" s="200" t="s">
        <v>3</v>
      </c>
      <c r="F132" s="201" t="s">
        <v>5587</v>
      </c>
      <c r="G132" s="13"/>
      <c r="H132" s="202">
        <v>656.14999999999998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101</v>
      </c>
      <c r="AV132" s="13" t="s">
        <v>76</v>
      </c>
      <c r="AW132" s="13" t="s">
        <v>33</v>
      </c>
      <c r="AX132" s="13" t="s">
        <v>72</v>
      </c>
      <c r="AY132" s="200" t="s">
        <v>458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5588</v>
      </c>
      <c r="G133" s="13"/>
      <c r="H133" s="202">
        <v>-152.89500000000001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101</v>
      </c>
      <c r="AV133" s="13" t="s">
        <v>76</v>
      </c>
      <c r="AW133" s="13" t="s">
        <v>33</v>
      </c>
      <c r="AX133" s="13" t="s">
        <v>72</v>
      </c>
      <c r="AY133" s="200" t="s">
        <v>458</v>
      </c>
    </row>
    <row r="134" s="15" customFormat="1">
      <c r="A134" s="15"/>
      <c r="B134" s="215"/>
      <c r="C134" s="15"/>
      <c r="D134" s="199" t="s">
        <v>469</v>
      </c>
      <c r="E134" s="216" t="s">
        <v>3</v>
      </c>
      <c r="F134" s="217" t="s">
        <v>497</v>
      </c>
      <c r="G134" s="15"/>
      <c r="H134" s="218">
        <v>503.255</v>
      </c>
      <c r="I134" s="219"/>
      <c r="J134" s="15"/>
      <c r="K134" s="15"/>
      <c r="L134" s="215"/>
      <c r="M134" s="220"/>
      <c r="N134" s="221"/>
      <c r="O134" s="221"/>
      <c r="P134" s="221"/>
      <c r="Q134" s="221"/>
      <c r="R134" s="221"/>
      <c r="S134" s="221"/>
      <c r="T134" s="222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16" t="s">
        <v>469</v>
      </c>
      <c r="AU134" s="216" t="s">
        <v>101</v>
      </c>
      <c r="AV134" s="15" t="s">
        <v>104</v>
      </c>
      <c r="AW134" s="15" t="s">
        <v>33</v>
      </c>
      <c r="AX134" s="15" t="s">
        <v>79</v>
      </c>
      <c r="AY134" s="216" t="s">
        <v>458</v>
      </c>
    </row>
    <row r="135" s="2" customFormat="1" ht="66.75" customHeight="1">
      <c r="A135" s="41"/>
      <c r="B135" s="179"/>
      <c r="C135" s="180" t="s">
        <v>519</v>
      </c>
      <c r="D135" s="180" t="s">
        <v>462</v>
      </c>
      <c r="E135" s="181" t="s">
        <v>541</v>
      </c>
      <c r="F135" s="182" t="s">
        <v>542</v>
      </c>
      <c r="G135" s="183" t="s">
        <v>472</v>
      </c>
      <c r="H135" s="184">
        <v>10065.1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101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5589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544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101</v>
      </c>
    </row>
    <row r="137" s="2" customFormat="1">
      <c r="A137" s="41"/>
      <c r="B137" s="42"/>
      <c r="C137" s="41"/>
      <c r="D137" s="199" t="s">
        <v>475</v>
      </c>
      <c r="E137" s="41"/>
      <c r="F137" s="207" t="s">
        <v>5590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475</v>
      </c>
      <c r="AU137" s="22" t="s">
        <v>101</v>
      </c>
    </row>
    <row r="138" s="13" customFormat="1">
      <c r="A138" s="13"/>
      <c r="B138" s="198"/>
      <c r="C138" s="13"/>
      <c r="D138" s="199" t="s">
        <v>469</v>
      </c>
      <c r="E138" s="13"/>
      <c r="F138" s="201" t="s">
        <v>5591</v>
      </c>
      <c r="G138" s="13"/>
      <c r="H138" s="202">
        <v>10065.1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101</v>
      </c>
      <c r="AV138" s="13" t="s">
        <v>76</v>
      </c>
      <c r="AW138" s="13" t="s">
        <v>4</v>
      </c>
      <c r="AX138" s="13" t="s">
        <v>79</v>
      </c>
      <c r="AY138" s="200" t="s">
        <v>458</v>
      </c>
    </row>
    <row r="139" s="2" customFormat="1" ht="44.25" customHeight="1">
      <c r="A139" s="41"/>
      <c r="B139" s="179"/>
      <c r="C139" s="180" t="s">
        <v>555</v>
      </c>
      <c r="D139" s="180" t="s">
        <v>462</v>
      </c>
      <c r="E139" s="181" t="s">
        <v>546</v>
      </c>
      <c r="F139" s="182" t="s">
        <v>547</v>
      </c>
      <c r="G139" s="183" t="s">
        <v>548</v>
      </c>
      <c r="H139" s="184">
        <v>931.02200000000005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101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5592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550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101</v>
      </c>
    </row>
    <row r="141" s="2" customFormat="1">
      <c r="A141" s="41"/>
      <c r="B141" s="42"/>
      <c r="C141" s="41"/>
      <c r="D141" s="199" t="s">
        <v>475</v>
      </c>
      <c r="E141" s="41"/>
      <c r="F141" s="207" t="s">
        <v>5593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475</v>
      </c>
      <c r="AU141" s="22" t="s">
        <v>101</v>
      </c>
    </row>
    <row r="142" s="13" customFormat="1">
      <c r="A142" s="13"/>
      <c r="B142" s="198"/>
      <c r="C142" s="13"/>
      <c r="D142" s="199" t="s">
        <v>469</v>
      </c>
      <c r="E142" s="13"/>
      <c r="F142" s="201" t="s">
        <v>5594</v>
      </c>
      <c r="G142" s="13"/>
      <c r="H142" s="202">
        <v>931.02200000000005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101</v>
      </c>
      <c r="AV142" s="13" t="s">
        <v>76</v>
      </c>
      <c r="AW142" s="13" t="s">
        <v>4</v>
      </c>
      <c r="AX142" s="13" t="s">
        <v>79</v>
      </c>
      <c r="AY142" s="200" t="s">
        <v>458</v>
      </c>
    </row>
    <row r="143" s="12" customFormat="1" ht="22.8" customHeight="1">
      <c r="A143" s="12"/>
      <c r="B143" s="166"/>
      <c r="C143" s="12"/>
      <c r="D143" s="167" t="s">
        <v>71</v>
      </c>
      <c r="E143" s="177" t="s">
        <v>76</v>
      </c>
      <c r="F143" s="177" t="s">
        <v>552</v>
      </c>
      <c r="G143" s="12"/>
      <c r="H143" s="12"/>
      <c r="I143" s="169"/>
      <c r="J143" s="178">
        <f>BK143</f>
        <v>0</v>
      </c>
      <c r="K143" s="12"/>
      <c r="L143" s="166"/>
      <c r="M143" s="171"/>
      <c r="N143" s="172"/>
      <c r="O143" s="172"/>
      <c r="P143" s="173">
        <f>SUM(P144:P161)</f>
        <v>0</v>
      </c>
      <c r="Q143" s="172"/>
      <c r="R143" s="173">
        <f>SUM(R144:R161)</f>
        <v>22.247519375</v>
      </c>
      <c r="S143" s="172"/>
      <c r="T143" s="174">
        <f>SUM(T144:T161)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7" t="s">
        <v>79</v>
      </c>
      <c r="AT143" s="175" t="s">
        <v>71</v>
      </c>
      <c r="AU143" s="175" t="s">
        <v>79</v>
      </c>
      <c r="AY143" s="167" t="s">
        <v>458</v>
      </c>
      <c r="BK143" s="176">
        <f>SUM(BK144:BK161)</f>
        <v>0</v>
      </c>
    </row>
    <row r="144" s="2" customFormat="1" ht="66.75" customHeight="1">
      <c r="A144" s="41"/>
      <c r="B144" s="179"/>
      <c r="C144" s="180" t="s">
        <v>531</v>
      </c>
      <c r="D144" s="180" t="s">
        <v>462</v>
      </c>
      <c r="E144" s="181" t="s">
        <v>717</v>
      </c>
      <c r="F144" s="182" t="s">
        <v>718</v>
      </c>
      <c r="G144" s="183" t="s">
        <v>472</v>
      </c>
      <c r="H144" s="184">
        <v>7.6799999999999997</v>
      </c>
      <c r="I144" s="185"/>
      <c r="J144" s="186">
        <f>ROUND(I144*H144,2)</f>
        <v>0</v>
      </c>
      <c r="K144" s="182" t="s">
        <v>465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567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567</v>
      </c>
      <c r="BM144" s="191" t="s">
        <v>5595</v>
      </c>
    </row>
    <row r="145" s="2" customFormat="1">
      <c r="A145" s="41"/>
      <c r="B145" s="42"/>
      <c r="C145" s="41"/>
      <c r="D145" s="193" t="s">
        <v>467</v>
      </c>
      <c r="E145" s="41"/>
      <c r="F145" s="194" t="s">
        <v>720</v>
      </c>
      <c r="G145" s="41"/>
      <c r="H145" s="41"/>
      <c r="I145" s="195"/>
      <c r="J145" s="41"/>
      <c r="K145" s="41"/>
      <c r="L145" s="42"/>
      <c r="M145" s="196"/>
      <c r="N145" s="197"/>
      <c r="O145" s="75"/>
      <c r="P145" s="75"/>
      <c r="Q145" s="75"/>
      <c r="R145" s="75"/>
      <c r="S145" s="75"/>
      <c r="T145" s="76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2" t="s">
        <v>467</v>
      </c>
      <c r="AU145" s="22" t="s">
        <v>76</v>
      </c>
    </row>
    <row r="146" s="13" customFormat="1">
      <c r="A146" s="13"/>
      <c r="B146" s="198"/>
      <c r="C146" s="13"/>
      <c r="D146" s="199" t="s">
        <v>469</v>
      </c>
      <c r="E146" s="200" t="s">
        <v>3</v>
      </c>
      <c r="F146" s="201" t="s">
        <v>5596</v>
      </c>
      <c r="G146" s="13"/>
      <c r="H146" s="202">
        <v>7.6799999999999997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469</v>
      </c>
      <c r="AU146" s="200" t="s">
        <v>76</v>
      </c>
      <c r="AV146" s="13" t="s">
        <v>76</v>
      </c>
      <c r="AW146" s="13" t="s">
        <v>33</v>
      </c>
      <c r="AX146" s="13" t="s">
        <v>79</v>
      </c>
      <c r="AY146" s="200" t="s">
        <v>458</v>
      </c>
    </row>
    <row r="147" s="2" customFormat="1" ht="16.5" customHeight="1">
      <c r="A147" s="41"/>
      <c r="B147" s="179"/>
      <c r="C147" s="223" t="s">
        <v>567</v>
      </c>
      <c r="D147" s="223" t="s">
        <v>562</v>
      </c>
      <c r="E147" s="224" t="s">
        <v>5597</v>
      </c>
      <c r="F147" s="225" t="s">
        <v>5598</v>
      </c>
      <c r="G147" s="226" t="s">
        <v>548</v>
      </c>
      <c r="H147" s="227">
        <v>13.824</v>
      </c>
      <c r="I147" s="228"/>
      <c r="J147" s="229">
        <f>ROUND(I147*H147,2)</f>
        <v>0</v>
      </c>
      <c r="K147" s="225" t="s">
        <v>465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1</v>
      </c>
      <c r="R147" s="189">
        <f>Q147*H147</f>
        <v>13.824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667</v>
      </c>
      <c r="AT147" s="191" t="s">
        <v>562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567</v>
      </c>
      <c r="BM147" s="191" t="s">
        <v>5599</v>
      </c>
    </row>
    <row r="148" s="13" customFormat="1">
      <c r="A148" s="13"/>
      <c r="B148" s="198"/>
      <c r="C148" s="13"/>
      <c r="D148" s="199" t="s">
        <v>469</v>
      </c>
      <c r="E148" s="13"/>
      <c r="F148" s="201" t="s">
        <v>5600</v>
      </c>
      <c r="G148" s="13"/>
      <c r="H148" s="202">
        <v>13.824</v>
      </c>
      <c r="I148" s="203"/>
      <c r="J148" s="13"/>
      <c r="K148" s="13"/>
      <c r="L148" s="198"/>
      <c r="M148" s="204"/>
      <c r="N148" s="205"/>
      <c r="O148" s="205"/>
      <c r="P148" s="205"/>
      <c r="Q148" s="205"/>
      <c r="R148" s="205"/>
      <c r="S148" s="205"/>
      <c r="T148" s="20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0" t="s">
        <v>469</v>
      </c>
      <c r="AU148" s="200" t="s">
        <v>76</v>
      </c>
      <c r="AV148" s="13" t="s">
        <v>76</v>
      </c>
      <c r="AW148" s="13" t="s">
        <v>4</v>
      </c>
      <c r="AX148" s="13" t="s">
        <v>79</v>
      </c>
      <c r="AY148" s="200" t="s">
        <v>458</v>
      </c>
    </row>
    <row r="149" s="2" customFormat="1" ht="55.5" customHeight="1">
      <c r="A149" s="41"/>
      <c r="B149" s="179"/>
      <c r="C149" s="180" t="s">
        <v>574</v>
      </c>
      <c r="D149" s="180" t="s">
        <v>462</v>
      </c>
      <c r="E149" s="181" t="s">
        <v>729</v>
      </c>
      <c r="F149" s="182" t="s">
        <v>730</v>
      </c>
      <c r="G149" s="183" t="s">
        <v>140</v>
      </c>
      <c r="H149" s="184">
        <v>67.5</v>
      </c>
      <c r="I149" s="185"/>
      <c r="J149" s="186">
        <f>ROUND(I149*H149,2)</f>
        <v>0</v>
      </c>
      <c r="K149" s="182" t="s">
        <v>465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0.00030945000000000001</v>
      </c>
      <c r="R149" s="189">
        <f>Q149*H149</f>
        <v>0.020887875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104</v>
      </c>
      <c r="AT149" s="191" t="s">
        <v>462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104</v>
      </c>
      <c r="BM149" s="191" t="s">
        <v>5601</v>
      </c>
    </row>
    <row r="150" s="2" customFormat="1">
      <c r="A150" s="41"/>
      <c r="B150" s="42"/>
      <c r="C150" s="41"/>
      <c r="D150" s="193" t="s">
        <v>467</v>
      </c>
      <c r="E150" s="41"/>
      <c r="F150" s="194" t="s">
        <v>732</v>
      </c>
      <c r="G150" s="41"/>
      <c r="H150" s="41"/>
      <c r="I150" s="195"/>
      <c r="J150" s="41"/>
      <c r="K150" s="41"/>
      <c r="L150" s="42"/>
      <c r="M150" s="196"/>
      <c r="N150" s="197"/>
      <c r="O150" s="75"/>
      <c r="P150" s="75"/>
      <c r="Q150" s="75"/>
      <c r="R150" s="75"/>
      <c r="S150" s="75"/>
      <c r="T150" s="76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2" t="s">
        <v>467</v>
      </c>
      <c r="AU150" s="22" t="s">
        <v>76</v>
      </c>
    </row>
    <row r="151" s="2" customFormat="1" ht="24.15" customHeight="1">
      <c r="A151" s="41"/>
      <c r="B151" s="179"/>
      <c r="C151" s="223" t="s">
        <v>581</v>
      </c>
      <c r="D151" s="223" t="s">
        <v>562</v>
      </c>
      <c r="E151" s="224" t="s">
        <v>5602</v>
      </c>
      <c r="F151" s="225" t="s">
        <v>5603</v>
      </c>
      <c r="G151" s="226" t="s">
        <v>140</v>
      </c>
      <c r="H151" s="227">
        <v>77.625</v>
      </c>
      <c r="I151" s="228"/>
      <c r="J151" s="229">
        <f>ROUND(I151*H151,2)</f>
        <v>0</v>
      </c>
      <c r="K151" s="225" t="s">
        <v>465</v>
      </c>
      <c r="L151" s="230"/>
      <c r="M151" s="231" t="s">
        <v>3</v>
      </c>
      <c r="N151" s="232" t="s">
        <v>43</v>
      </c>
      <c r="O151" s="75"/>
      <c r="P151" s="189">
        <f>O151*H151</f>
        <v>0</v>
      </c>
      <c r="Q151" s="189">
        <v>0.00020000000000000001</v>
      </c>
      <c r="R151" s="189">
        <f>Q151*H151</f>
        <v>0.015525000000000001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521</v>
      </c>
      <c r="AT151" s="191" t="s">
        <v>562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104</v>
      </c>
      <c r="BM151" s="191" t="s">
        <v>5604</v>
      </c>
    </row>
    <row r="152" s="13" customFormat="1">
      <c r="A152" s="13"/>
      <c r="B152" s="198"/>
      <c r="C152" s="13"/>
      <c r="D152" s="199" t="s">
        <v>469</v>
      </c>
      <c r="E152" s="13"/>
      <c r="F152" s="201" t="s">
        <v>5605</v>
      </c>
      <c r="G152" s="13"/>
      <c r="H152" s="202">
        <v>77.625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4</v>
      </c>
      <c r="AX152" s="13" t="s">
        <v>79</v>
      </c>
      <c r="AY152" s="200" t="s">
        <v>458</v>
      </c>
    </row>
    <row r="153" s="2" customFormat="1" ht="16.5" customHeight="1">
      <c r="A153" s="41"/>
      <c r="B153" s="179"/>
      <c r="C153" s="180" t="s">
        <v>588</v>
      </c>
      <c r="D153" s="180" t="s">
        <v>462</v>
      </c>
      <c r="E153" s="181" t="s">
        <v>5606</v>
      </c>
      <c r="F153" s="182" t="s">
        <v>5607</v>
      </c>
      <c r="G153" s="183" t="s">
        <v>472</v>
      </c>
      <c r="H153" s="184">
        <v>5.1200000000000001</v>
      </c>
      <c r="I153" s="185"/>
      <c r="J153" s="186">
        <f>ROUND(I153*H153,2)</f>
        <v>0</v>
      </c>
      <c r="K153" s="182" t="s">
        <v>465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1.6299999999999999</v>
      </c>
      <c r="R153" s="189">
        <f>Q153*H153</f>
        <v>8.3455999999999992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104</v>
      </c>
      <c r="AT153" s="191" t="s">
        <v>462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104</v>
      </c>
      <c r="BM153" s="191" t="s">
        <v>5608</v>
      </c>
    </row>
    <row r="154" s="2" customFormat="1">
      <c r="A154" s="41"/>
      <c r="B154" s="42"/>
      <c r="C154" s="41"/>
      <c r="D154" s="193" t="s">
        <v>467</v>
      </c>
      <c r="E154" s="41"/>
      <c r="F154" s="194" t="s">
        <v>5609</v>
      </c>
      <c r="G154" s="41"/>
      <c r="H154" s="41"/>
      <c r="I154" s="195"/>
      <c r="J154" s="41"/>
      <c r="K154" s="41"/>
      <c r="L154" s="42"/>
      <c r="M154" s="196"/>
      <c r="N154" s="197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2" t="s">
        <v>467</v>
      </c>
      <c r="AU154" s="22" t="s">
        <v>76</v>
      </c>
    </row>
    <row r="155" s="13" customFormat="1">
      <c r="A155" s="13"/>
      <c r="B155" s="198"/>
      <c r="C155" s="13"/>
      <c r="D155" s="199" t="s">
        <v>469</v>
      </c>
      <c r="E155" s="200" t="s">
        <v>3</v>
      </c>
      <c r="F155" s="201" t="s">
        <v>5610</v>
      </c>
      <c r="G155" s="13"/>
      <c r="H155" s="202">
        <v>5.1200000000000001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469</v>
      </c>
      <c r="AU155" s="200" t="s">
        <v>76</v>
      </c>
      <c r="AV155" s="13" t="s">
        <v>76</v>
      </c>
      <c r="AW155" s="13" t="s">
        <v>33</v>
      </c>
      <c r="AX155" s="13" t="s">
        <v>79</v>
      </c>
      <c r="AY155" s="200" t="s">
        <v>458</v>
      </c>
    </row>
    <row r="156" s="2" customFormat="1" ht="24.15" customHeight="1">
      <c r="A156" s="41"/>
      <c r="B156" s="179"/>
      <c r="C156" s="180" t="s">
        <v>593</v>
      </c>
      <c r="D156" s="180" t="s">
        <v>462</v>
      </c>
      <c r="E156" s="181" t="s">
        <v>5611</v>
      </c>
      <c r="F156" s="182" t="s">
        <v>5612</v>
      </c>
      <c r="G156" s="183" t="s">
        <v>694</v>
      </c>
      <c r="H156" s="184">
        <v>21</v>
      </c>
      <c r="I156" s="185"/>
      <c r="J156" s="186">
        <f>ROUND(I156*H156,2)</f>
        <v>0</v>
      </c>
      <c r="K156" s="182" t="s">
        <v>465</v>
      </c>
      <c r="L156" s="42"/>
      <c r="M156" s="187" t="s">
        <v>3</v>
      </c>
      <c r="N156" s="188" t="s">
        <v>43</v>
      </c>
      <c r="O156" s="75"/>
      <c r="P156" s="189">
        <f>O156*H156</f>
        <v>0</v>
      </c>
      <c r="Q156" s="189">
        <v>0.0013259999999999999</v>
      </c>
      <c r="R156" s="189">
        <f>Q156*H156</f>
        <v>0.027845999999999999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104</v>
      </c>
      <c r="AT156" s="191" t="s">
        <v>462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104</v>
      </c>
      <c r="BM156" s="191" t="s">
        <v>5613</v>
      </c>
    </row>
    <row r="157" s="2" customFormat="1">
      <c r="A157" s="41"/>
      <c r="B157" s="42"/>
      <c r="C157" s="41"/>
      <c r="D157" s="193" t="s">
        <v>467</v>
      </c>
      <c r="E157" s="41"/>
      <c r="F157" s="194" t="s">
        <v>5614</v>
      </c>
      <c r="G157" s="41"/>
      <c r="H157" s="41"/>
      <c r="I157" s="195"/>
      <c r="J157" s="41"/>
      <c r="K157" s="41"/>
      <c r="L157" s="42"/>
      <c r="M157" s="196"/>
      <c r="N157" s="197"/>
      <c r="O157" s="75"/>
      <c r="P157" s="75"/>
      <c r="Q157" s="75"/>
      <c r="R157" s="75"/>
      <c r="S157" s="75"/>
      <c r="T157" s="76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2" t="s">
        <v>467</v>
      </c>
      <c r="AU157" s="22" t="s">
        <v>76</v>
      </c>
    </row>
    <row r="158" s="2" customFormat="1" ht="37.8" customHeight="1">
      <c r="A158" s="41"/>
      <c r="B158" s="179"/>
      <c r="C158" s="180" t="s">
        <v>8</v>
      </c>
      <c r="D158" s="180" t="s">
        <v>462</v>
      </c>
      <c r="E158" s="181" t="s">
        <v>5615</v>
      </c>
      <c r="F158" s="182" t="s">
        <v>5616</v>
      </c>
      <c r="G158" s="183" t="s">
        <v>140</v>
      </c>
      <c r="H158" s="184">
        <v>30</v>
      </c>
      <c r="I158" s="185"/>
      <c r="J158" s="186">
        <f>ROUND(I158*H158,2)</f>
        <v>0</v>
      </c>
      <c r="K158" s="182" t="s">
        <v>465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0.00010000000000000001</v>
      </c>
      <c r="R158" s="189">
        <f>Q158*H158</f>
        <v>0.0030000000000000001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104</v>
      </c>
      <c r="AT158" s="191" t="s">
        <v>462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104</v>
      </c>
      <c r="BM158" s="191" t="s">
        <v>5617</v>
      </c>
    </row>
    <row r="159" s="2" customFormat="1">
      <c r="A159" s="41"/>
      <c r="B159" s="42"/>
      <c r="C159" s="41"/>
      <c r="D159" s="193" t="s">
        <v>467</v>
      </c>
      <c r="E159" s="41"/>
      <c r="F159" s="194" t="s">
        <v>5618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467</v>
      </c>
      <c r="AU159" s="22" t="s">
        <v>76</v>
      </c>
    </row>
    <row r="160" s="2" customFormat="1" ht="24.15" customHeight="1">
      <c r="A160" s="41"/>
      <c r="B160" s="179"/>
      <c r="C160" s="223" t="s">
        <v>86</v>
      </c>
      <c r="D160" s="223" t="s">
        <v>562</v>
      </c>
      <c r="E160" s="224" t="s">
        <v>5619</v>
      </c>
      <c r="F160" s="225" t="s">
        <v>5620</v>
      </c>
      <c r="G160" s="226" t="s">
        <v>140</v>
      </c>
      <c r="H160" s="227">
        <v>35.534999999999997</v>
      </c>
      <c r="I160" s="228"/>
      <c r="J160" s="229">
        <f>ROUND(I160*H160,2)</f>
        <v>0</v>
      </c>
      <c r="K160" s="225" t="s">
        <v>465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0.00029999999999999997</v>
      </c>
      <c r="R160" s="189">
        <f>Q160*H160</f>
        <v>0.010660499999999998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521</v>
      </c>
      <c r="AT160" s="191" t="s">
        <v>562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5621</v>
      </c>
    </row>
    <row r="161" s="13" customFormat="1">
      <c r="A161" s="13"/>
      <c r="B161" s="198"/>
      <c r="C161" s="13"/>
      <c r="D161" s="199" t="s">
        <v>469</v>
      </c>
      <c r="E161" s="13"/>
      <c r="F161" s="201" t="s">
        <v>5622</v>
      </c>
      <c r="G161" s="13"/>
      <c r="H161" s="202">
        <v>35.534999999999997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469</v>
      </c>
      <c r="AU161" s="200" t="s">
        <v>76</v>
      </c>
      <c r="AV161" s="13" t="s">
        <v>76</v>
      </c>
      <c r="AW161" s="13" t="s">
        <v>4</v>
      </c>
      <c r="AX161" s="13" t="s">
        <v>79</v>
      </c>
      <c r="AY161" s="200" t="s">
        <v>458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487</v>
      </c>
      <c r="F162" s="177" t="s">
        <v>5623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P163+P164+P165</f>
        <v>0</v>
      </c>
      <c r="Q162" s="172"/>
      <c r="R162" s="173">
        <f>R163+R164+R165</f>
        <v>193.95287810000002</v>
      </c>
      <c r="S162" s="172"/>
      <c r="T162" s="174">
        <f>T163+T164+T165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79</v>
      </c>
      <c r="AT162" s="175" t="s">
        <v>71</v>
      </c>
      <c r="AU162" s="175" t="s">
        <v>79</v>
      </c>
      <c r="AY162" s="167" t="s">
        <v>458</v>
      </c>
      <c r="BK162" s="176">
        <f>BK163+BK164+BK165</f>
        <v>0</v>
      </c>
    </row>
    <row r="163" s="2" customFormat="1" ht="24.15" customHeight="1">
      <c r="A163" s="41"/>
      <c r="B163" s="179"/>
      <c r="C163" s="180" t="s">
        <v>89</v>
      </c>
      <c r="D163" s="180" t="s">
        <v>462</v>
      </c>
      <c r="E163" s="181" t="s">
        <v>5624</v>
      </c>
      <c r="F163" s="182" t="s">
        <v>5625</v>
      </c>
      <c r="G163" s="183" t="s">
        <v>140</v>
      </c>
      <c r="H163" s="184">
        <v>866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104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104</v>
      </c>
      <c r="BM163" s="191" t="s">
        <v>5626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5627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12" customFormat="1" ht="20.88" customHeight="1">
      <c r="A165" s="12"/>
      <c r="B165" s="166"/>
      <c r="C165" s="12"/>
      <c r="D165" s="167" t="s">
        <v>71</v>
      </c>
      <c r="E165" s="177" t="s">
        <v>107</v>
      </c>
      <c r="F165" s="177" t="s">
        <v>5628</v>
      </c>
      <c r="G165" s="12"/>
      <c r="H165" s="12"/>
      <c r="I165" s="169"/>
      <c r="J165" s="178">
        <f>BK165</f>
        <v>0</v>
      </c>
      <c r="K165" s="12"/>
      <c r="L165" s="166"/>
      <c r="M165" s="171"/>
      <c r="N165" s="172"/>
      <c r="O165" s="172"/>
      <c r="P165" s="173">
        <f>SUM(P166:P231)</f>
        <v>0</v>
      </c>
      <c r="Q165" s="172"/>
      <c r="R165" s="173">
        <f>SUM(R166:R231)</f>
        <v>193.95287810000002</v>
      </c>
      <c r="S165" s="172"/>
      <c r="T165" s="174">
        <f>SUM(T166:T231)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7" t="s">
        <v>79</v>
      </c>
      <c r="AT165" s="175" t="s">
        <v>71</v>
      </c>
      <c r="AU165" s="175" t="s">
        <v>76</v>
      </c>
      <c r="AY165" s="167" t="s">
        <v>458</v>
      </c>
      <c r="BK165" s="176">
        <f>SUM(BK166:BK231)</f>
        <v>0</v>
      </c>
    </row>
    <row r="166" s="2" customFormat="1" ht="37.8" customHeight="1">
      <c r="A166" s="41"/>
      <c r="B166" s="179"/>
      <c r="C166" s="180" t="s">
        <v>92</v>
      </c>
      <c r="D166" s="180" t="s">
        <v>462</v>
      </c>
      <c r="E166" s="181" t="s">
        <v>5629</v>
      </c>
      <c r="F166" s="182" t="s">
        <v>557</v>
      </c>
      <c r="G166" s="183" t="s">
        <v>140</v>
      </c>
      <c r="H166" s="184">
        <v>1161</v>
      </c>
      <c r="I166" s="185"/>
      <c r="J166" s="186">
        <f>ROUND(I166*H166,2)</f>
        <v>0</v>
      </c>
      <c r="K166" s="182" t="s">
        <v>465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9.8999999999999994E-05</v>
      </c>
      <c r="R166" s="189">
        <f>Q166*H166</f>
        <v>0.114939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104</v>
      </c>
      <c r="AT166" s="191" t="s">
        <v>462</v>
      </c>
      <c r="AU166" s="191" t="s">
        <v>101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104</v>
      </c>
      <c r="BM166" s="191" t="s">
        <v>5630</v>
      </c>
    </row>
    <row r="167" s="2" customFormat="1">
      <c r="A167" s="41"/>
      <c r="B167" s="42"/>
      <c r="C167" s="41"/>
      <c r="D167" s="193" t="s">
        <v>467</v>
      </c>
      <c r="E167" s="41"/>
      <c r="F167" s="194" t="s">
        <v>5631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467</v>
      </c>
      <c r="AU167" s="22" t="s">
        <v>101</v>
      </c>
    </row>
    <row r="168" s="2" customFormat="1" ht="16.5" customHeight="1">
      <c r="A168" s="41"/>
      <c r="B168" s="179"/>
      <c r="C168" s="223" t="s">
        <v>95</v>
      </c>
      <c r="D168" s="223" t="s">
        <v>562</v>
      </c>
      <c r="E168" s="224" t="s">
        <v>5632</v>
      </c>
      <c r="F168" s="225" t="s">
        <v>5633</v>
      </c>
      <c r="G168" s="226" t="s">
        <v>140</v>
      </c>
      <c r="H168" s="227">
        <v>504.85000000000002</v>
      </c>
      <c r="I168" s="228"/>
      <c r="J168" s="229">
        <f>ROUND(I168*H168,2)</f>
        <v>0</v>
      </c>
      <c r="K168" s="225" t="s">
        <v>465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0.00046999999999999999</v>
      </c>
      <c r="R168" s="189">
        <f>Q168*H168</f>
        <v>0.2372795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521</v>
      </c>
      <c r="AT168" s="191" t="s">
        <v>562</v>
      </c>
      <c r="AU168" s="191" t="s">
        <v>101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104</v>
      </c>
      <c r="BM168" s="191" t="s">
        <v>5634</v>
      </c>
    </row>
    <row r="169" s="13" customFormat="1">
      <c r="A169" s="13"/>
      <c r="B169" s="198"/>
      <c r="C169" s="13"/>
      <c r="D169" s="199" t="s">
        <v>469</v>
      </c>
      <c r="E169" s="200" t="s">
        <v>3</v>
      </c>
      <c r="F169" s="201" t="s">
        <v>3078</v>
      </c>
      <c r="G169" s="13"/>
      <c r="H169" s="202">
        <v>439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101</v>
      </c>
      <c r="AV169" s="13" t="s">
        <v>76</v>
      </c>
      <c r="AW169" s="13" t="s">
        <v>33</v>
      </c>
      <c r="AX169" s="13" t="s">
        <v>79</v>
      </c>
      <c r="AY169" s="200" t="s">
        <v>458</v>
      </c>
    </row>
    <row r="170" s="13" customFormat="1">
      <c r="A170" s="13"/>
      <c r="B170" s="198"/>
      <c r="C170" s="13"/>
      <c r="D170" s="199" t="s">
        <v>469</v>
      </c>
      <c r="E170" s="13"/>
      <c r="F170" s="201" t="s">
        <v>5635</v>
      </c>
      <c r="G170" s="13"/>
      <c r="H170" s="202">
        <v>504.85000000000002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101</v>
      </c>
      <c r="AV170" s="13" t="s">
        <v>76</v>
      </c>
      <c r="AW170" s="13" t="s">
        <v>4</v>
      </c>
      <c r="AX170" s="13" t="s">
        <v>79</v>
      </c>
      <c r="AY170" s="200" t="s">
        <v>458</v>
      </c>
    </row>
    <row r="171" s="2" customFormat="1" ht="16.5" customHeight="1">
      <c r="A171" s="41"/>
      <c r="B171" s="179"/>
      <c r="C171" s="223" t="s">
        <v>98</v>
      </c>
      <c r="D171" s="223" t="s">
        <v>562</v>
      </c>
      <c r="E171" s="224" t="s">
        <v>5636</v>
      </c>
      <c r="F171" s="225" t="s">
        <v>5637</v>
      </c>
      <c r="G171" s="226" t="s">
        <v>140</v>
      </c>
      <c r="H171" s="227">
        <v>794.20000000000005</v>
      </c>
      <c r="I171" s="228"/>
      <c r="J171" s="229">
        <f>ROUND(I171*H171,2)</f>
        <v>0</v>
      </c>
      <c r="K171" s="225" t="s">
        <v>465</v>
      </c>
      <c r="L171" s="230"/>
      <c r="M171" s="231" t="s">
        <v>3</v>
      </c>
      <c r="N171" s="232" t="s">
        <v>43</v>
      </c>
      <c r="O171" s="75"/>
      <c r="P171" s="189">
        <f>O171*H171</f>
        <v>0</v>
      </c>
      <c r="Q171" s="189">
        <v>0.0011900000000000001</v>
      </c>
      <c r="R171" s="189">
        <f>Q171*H171</f>
        <v>0.9450980000000001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521</v>
      </c>
      <c r="AT171" s="191" t="s">
        <v>562</v>
      </c>
      <c r="AU171" s="191" t="s">
        <v>101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104</v>
      </c>
      <c r="BM171" s="191" t="s">
        <v>5638</v>
      </c>
    </row>
    <row r="172" s="13" customFormat="1">
      <c r="A172" s="13"/>
      <c r="B172" s="198"/>
      <c r="C172" s="13"/>
      <c r="D172" s="199" t="s">
        <v>469</v>
      </c>
      <c r="E172" s="200" t="s">
        <v>3</v>
      </c>
      <c r="F172" s="201" t="s">
        <v>4024</v>
      </c>
      <c r="G172" s="13"/>
      <c r="H172" s="202">
        <v>722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469</v>
      </c>
      <c r="AU172" s="200" t="s">
        <v>101</v>
      </c>
      <c r="AV172" s="13" t="s">
        <v>76</v>
      </c>
      <c r="AW172" s="13" t="s">
        <v>33</v>
      </c>
      <c r="AX172" s="13" t="s">
        <v>79</v>
      </c>
      <c r="AY172" s="200" t="s">
        <v>458</v>
      </c>
    </row>
    <row r="173" s="13" customFormat="1">
      <c r="A173" s="13"/>
      <c r="B173" s="198"/>
      <c r="C173" s="13"/>
      <c r="D173" s="199" t="s">
        <v>469</v>
      </c>
      <c r="E173" s="13"/>
      <c r="F173" s="201" t="s">
        <v>5639</v>
      </c>
      <c r="G173" s="13"/>
      <c r="H173" s="202">
        <v>794.20000000000005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101</v>
      </c>
      <c r="AV173" s="13" t="s">
        <v>76</v>
      </c>
      <c r="AW173" s="13" t="s">
        <v>4</v>
      </c>
      <c r="AX173" s="13" t="s">
        <v>79</v>
      </c>
      <c r="AY173" s="200" t="s">
        <v>458</v>
      </c>
    </row>
    <row r="174" s="2" customFormat="1" ht="66.75" customHeight="1">
      <c r="A174" s="41"/>
      <c r="B174" s="179"/>
      <c r="C174" s="180" t="s">
        <v>638</v>
      </c>
      <c r="D174" s="180" t="s">
        <v>462</v>
      </c>
      <c r="E174" s="181" t="s">
        <v>5640</v>
      </c>
      <c r="F174" s="182" t="s">
        <v>5641</v>
      </c>
      <c r="G174" s="183" t="s">
        <v>140</v>
      </c>
      <c r="H174" s="184">
        <v>219.5</v>
      </c>
      <c r="I174" s="185"/>
      <c r="J174" s="186">
        <f>ROUND(I174*H174,2)</f>
        <v>0</v>
      </c>
      <c r="K174" s="182" t="s">
        <v>465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104</v>
      </c>
      <c r="AT174" s="191" t="s">
        <v>462</v>
      </c>
      <c r="AU174" s="191" t="s">
        <v>101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104</v>
      </c>
      <c r="BM174" s="191" t="s">
        <v>5642</v>
      </c>
    </row>
    <row r="175" s="2" customFormat="1">
      <c r="A175" s="41"/>
      <c r="B175" s="42"/>
      <c r="C175" s="41"/>
      <c r="D175" s="193" t="s">
        <v>467</v>
      </c>
      <c r="E175" s="41"/>
      <c r="F175" s="194" t="s">
        <v>5643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467</v>
      </c>
      <c r="AU175" s="22" t="s">
        <v>101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5644</v>
      </c>
      <c r="G176" s="13"/>
      <c r="H176" s="202">
        <v>219.5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101</v>
      </c>
      <c r="AV176" s="13" t="s">
        <v>76</v>
      </c>
      <c r="AW176" s="13" t="s">
        <v>33</v>
      </c>
      <c r="AX176" s="13" t="s">
        <v>79</v>
      </c>
      <c r="AY176" s="200" t="s">
        <v>458</v>
      </c>
    </row>
    <row r="177" s="2" customFormat="1" ht="21.75" customHeight="1">
      <c r="A177" s="41"/>
      <c r="B177" s="179"/>
      <c r="C177" s="223" t="s">
        <v>644</v>
      </c>
      <c r="D177" s="223" t="s">
        <v>562</v>
      </c>
      <c r="E177" s="224" t="s">
        <v>5645</v>
      </c>
      <c r="F177" s="225" t="s">
        <v>5646</v>
      </c>
      <c r="G177" s="226" t="s">
        <v>548</v>
      </c>
      <c r="H177" s="227">
        <v>13.17</v>
      </c>
      <c r="I177" s="228"/>
      <c r="J177" s="229">
        <f>ROUND(I177*H177,2)</f>
        <v>0</v>
      </c>
      <c r="K177" s="225" t="s">
        <v>465</v>
      </c>
      <c r="L177" s="230"/>
      <c r="M177" s="231" t="s">
        <v>3</v>
      </c>
      <c r="N177" s="232" t="s">
        <v>43</v>
      </c>
      <c r="O177" s="75"/>
      <c r="P177" s="189">
        <f>O177*H177</f>
        <v>0</v>
      </c>
      <c r="Q177" s="189">
        <v>1</v>
      </c>
      <c r="R177" s="189">
        <f>Q177*H177</f>
        <v>13.17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521</v>
      </c>
      <c r="AT177" s="191" t="s">
        <v>562</v>
      </c>
      <c r="AU177" s="191" t="s">
        <v>101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104</v>
      </c>
      <c r="BM177" s="191" t="s">
        <v>5647</v>
      </c>
    </row>
    <row r="178" s="2" customFormat="1">
      <c r="A178" s="41"/>
      <c r="B178" s="42"/>
      <c r="C178" s="41"/>
      <c r="D178" s="199" t="s">
        <v>475</v>
      </c>
      <c r="E178" s="41"/>
      <c r="F178" s="207" t="s">
        <v>5648</v>
      </c>
      <c r="G178" s="41"/>
      <c r="H178" s="41"/>
      <c r="I178" s="195"/>
      <c r="J178" s="41"/>
      <c r="K178" s="41"/>
      <c r="L178" s="42"/>
      <c r="M178" s="196"/>
      <c r="N178" s="197"/>
      <c r="O178" s="75"/>
      <c r="P178" s="75"/>
      <c r="Q178" s="75"/>
      <c r="R178" s="75"/>
      <c r="S178" s="75"/>
      <c r="T178" s="76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2" t="s">
        <v>475</v>
      </c>
      <c r="AU178" s="22" t="s">
        <v>101</v>
      </c>
    </row>
    <row r="179" s="13" customFormat="1">
      <c r="A179" s="13"/>
      <c r="B179" s="198"/>
      <c r="C179" s="13"/>
      <c r="D179" s="199" t="s">
        <v>469</v>
      </c>
      <c r="E179" s="13"/>
      <c r="F179" s="201" t="s">
        <v>5649</v>
      </c>
      <c r="G179" s="13"/>
      <c r="H179" s="202">
        <v>13.17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469</v>
      </c>
      <c r="AU179" s="200" t="s">
        <v>101</v>
      </c>
      <c r="AV179" s="13" t="s">
        <v>76</v>
      </c>
      <c r="AW179" s="13" t="s">
        <v>4</v>
      </c>
      <c r="AX179" s="13" t="s">
        <v>79</v>
      </c>
      <c r="AY179" s="200" t="s">
        <v>458</v>
      </c>
    </row>
    <row r="180" s="2" customFormat="1" ht="33" customHeight="1">
      <c r="A180" s="41"/>
      <c r="B180" s="179"/>
      <c r="C180" s="180" t="s">
        <v>649</v>
      </c>
      <c r="D180" s="180" t="s">
        <v>462</v>
      </c>
      <c r="E180" s="181" t="s">
        <v>5650</v>
      </c>
      <c r="F180" s="182" t="s">
        <v>5651</v>
      </c>
      <c r="G180" s="183" t="s">
        <v>140</v>
      </c>
      <c r="H180" s="184">
        <v>406</v>
      </c>
      <c r="I180" s="185"/>
      <c r="J180" s="186">
        <f>ROUND(I180*H180,2)</f>
        <v>0</v>
      </c>
      <c r="K180" s="182" t="s">
        <v>465</v>
      </c>
      <c r="L180" s="42"/>
      <c r="M180" s="187" t="s">
        <v>3</v>
      </c>
      <c r="N180" s="188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104</v>
      </c>
      <c r="AT180" s="191" t="s">
        <v>462</v>
      </c>
      <c r="AU180" s="191" t="s">
        <v>101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104</v>
      </c>
      <c r="BM180" s="191" t="s">
        <v>5652</v>
      </c>
    </row>
    <row r="181" s="2" customFormat="1">
      <c r="A181" s="41"/>
      <c r="B181" s="42"/>
      <c r="C181" s="41"/>
      <c r="D181" s="193" t="s">
        <v>467</v>
      </c>
      <c r="E181" s="41"/>
      <c r="F181" s="194" t="s">
        <v>5653</v>
      </c>
      <c r="G181" s="41"/>
      <c r="H181" s="41"/>
      <c r="I181" s="195"/>
      <c r="J181" s="41"/>
      <c r="K181" s="41"/>
      <c r="L181" s="42"/>
      <c r="M181" s="196"/>
      <c r="N181" s="197"/>
      <c r="O181" s="75"/>
      <c r="P181" s="75"/>
      <c r="Q181" s="75"/>
      <c r="R181" s="75"/>
      <c r="S181" s="75"/>
      <c r="T181" s="76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2" t="s">
        <v>467</v>
      </c>
      <c r="AU181" s="22" t="s">
        <v>101</v>
      </c>
    </row>
    <row r="182" s="2" customFormat="1">
      <c r="A182" s="41"/>
      <c r="B182" s="42"/>
      <c r="C182" s="41"/>
      <c r="D182" s="199" t="s">
        <v>475</v>
      </c>
      <c r="E182" s="41"/>
      <c r="F182" s="207" t="s">
        <v>5654</v>
      </c>
      <c r="G182" s="41"/>
      <c r="H182" s="41"/>
      <c r="I182" s="195"/>
      <c r="J182" s="41"/>
      <c r="K182" s="41"/>
      <c r="L182" s="42"/>
      <c r="M182" s="196"/>
      <c r="N182" s="197"/>
      <c r="O182" s="75"/>
      <c r="P182" s="75"/>
      <c r="Q182" s="75"/>
      <c r="R182" s="75"/>
      <c r="S182" s="75"/>
      <c r="T182" s="76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2" t="s">
        <v>475</v>
      </c>
      <c r="AU182" s="22" t="s">
        <v>101</v>
      </c>
    </row>
    <row r="183" s="13" customFormat="1">
      <c r="A183" s="13"/>
      <c r="B183" s="198"/>
      <c r="C183" s="13"/>
      <c r="D183" s="199" t="s">
        <v>469</v>
      </c>
      <c r="E183" s="200" t="s">
        <v>3</v>
      </c>
      <c r="F183" s="201" t="s">
        <v>5655</v>
      </c>
      <c r="G183" s="13"/>
      <c r="H183" s="202">
        <v>406</v>
      </c>
      <c r="I183" s="203"/>
      <c r="J183" s="13"/>
      <c r="K183" s="13"/>
      <c r="L183" s="198"/>
      <c r="M183" s="204"/>
      <c r="N183" s="205"/>
      <c r="O183" s="205"/>
      <c r="P183" s="205"/>
      <c r="Q183" s="205"/>
      <c r="R183" s="205"/>
      <c r="S183" s="205"/>
      <c r="T183" s="20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0" t="s">
        <v>469</v>
      </c>
      <c r="AU183" s="200" t="s">
        <v>101</v>
      </c>
      <c r="AV183" s="13" t="s">
        <v>76</v>
      </c>
      <c r="AW183" s="13" t="s">
        <v>33</v>
      </c>
      <c r="AX183" s="13" t="s">
        <v>79</v>
      </c>
      <c r="AY183" s="200" t="s">
        <v>458</v>
      </c>
    </row>
    <row r="184" s="2" customFormat="1" ht="33" customHeight="1">
      <c r="A184" s="41"/>
      <c r="B184" s="179"/>
      <c r="C184" s="180" t="s">
        <v>656</v>
      </c>
      <c r="D184" s="180" t="s">
        <v>462</v>
      </c>
      <c r="E184" s="181" t="s">
        <v>5656</v>
      </c>
      <c r="F184" s="182" t="s">
        <v>5657</v>
      </c>
      <c r="G184" s="183" t="s">
        <v>140</v>
      </c>
      <c r="H184" s="184">
        <v>538</v>
      </c>
      <c r="I184" s="185"/>
      <c r="J184" s="186">
        <f>ROUND(I184*H184,2)</f>
        <v>0</v>
      </c>
      <c r="K184" s="182" t="s">
        <v>465</v>
      </c>
      <c r="L184" s="42"/>
      <c r="M184" s="187" t="s">
        <v>3</v>
      </c>
      <c r="N184" s="188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104</v>
      </c>
      <c r="AT184" s="191" t="s">
        <v>462</v>
      </c>
      <c r="AU184" s="191" t="s">
        <v>101</v>
      </c>
      <c r="AY184" s="22" t="s">
        <v>458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79</v>
      </c>
      <c r="BK184" s="192">
        <f>ROUND(I184*H184,2)</f>
        <v>0</v>
      </c>
      <c r="BL184" s="22" t="s">
        <v>104</v>
      </c>
      <c r="BM184" s="191" t="s">
        <v>5658</v>
      </c>
    </row>
    <row r="185" s="2" customFormat="1">
      <c r="A185" s="41"/>
      <c r="B185" s="42"/>
      <c r="C185" s="41"/>
      <c r="D185" s="193" t="s">
        <v>467</v>
      </c>
      <c r="E185" s="41"/>
      <c r="F185" s="194" t="s">
        <v>5659</v>
      </c>
      <c r="G185" s="41"/>
      <c r="H185" s="41"/>
      <c r="I185" s="195"/>
      <c r="J185" s="41"/>
      <c r="K185" s="41"/>
      <c r="L185" s="42"/>
      <c r="M185" s="196"/>
      <c r="N185" s="197"/>
      <c r="O185" s="75"/>
      <c r="P185" s="75"/>
      <c r="Q185" s="75"/>
      <c r="R185" s="75"/>
      <c r="S185" s="75"/>
      <c r="T185" s="76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2" t="s">
        <v>467</v>
      </c>
      <c r="AU185" s="22" t="s">
        <v>101</v>
      </c>
    </row>
    <row r="186" s="2" customFormat="1">
      <c r="A186" s="41"/>
      <c r="B186" s="42"/>
      <c r="C186" s="41"/>
      <c r="D186" s="199" t="s">
        <v>475</v>
      </c>
      <c r="E186" s="41"/>
      <c r="F186" s="207" t="s">
        <v>5660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475</v>
      </c>
      <c r="AU186" s="22" t="s">
        <v>101</v>
      </c>
    </row>
    <row r="187" s="13" customFormat="1">
      <c r="A187" s="13"/>
      <c r="B187" s="198"/>
      <c r="C187" s="13"/>
      <c r="D187" s="199" t="s">
        <v>469</v>
      </c>
      <c r="E187" s="200" t="s">
        <v>3</v>
      </c>
      <c r="F187" s="201" t="s">
        <v>5661</v>
      </c>
      <c r="G187" s="13"/>
      <c r="H187" s="202">
        <v>538</v>
      </c>
      <c r="I187" s="203"/>
      <c r="J187" s="13"/>
      <c r="K187" s="13"/>
      <c r="L187" s="198"/>
      <c r="M187" s="204"/>
      <c r="N187" s="205"/>
      <c r="O187" s="205"/>
      <c r="P187" s="205"/>
      <c r="Q187" s="205"/>
      <c r="R187" s="205"/>
      <c r="S187" s="205"/>
      <c r="T187" s="20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0" t="s">
        <v>469</v>
      </c>
      <c r="AU187" s="200" t="s">
        <v>101</v>
      </c>
      <c r="AV187" s="13" t="s">
        <v>76</v>
      </c>
      <c r="AW187" s="13" t="s">
        <v>33</v>
      </c>
      <c r="AX187" s="13" t="s">
        <v>79</v>
      </c>
      <c r="AY187" s="200" t="s">
        <v>458</v>
      </c>
    </row>
    <row r="188" s="2" customFormat="1" ht="33" customHeight="1">
      <c r="A188" s="41"/>
      <c r="B188" s="179"/>
      <c r="C188" s="180" t="s">
        <v>662</v>
      </c>
      <c r="D188" s="180" t="s">
        <v>462</v>
      </c>
      <c r="E188" s="181" t="s">
        <v>5662</v>
      </c>
      <c r="F188" s="182" t="s">
        <v>5663</v>
      </c>
      <c r="G188" s="183" t="s">
        <v>140</v>
      </c>
      <c r="H188" s="184">
        <v>540</v>
      </c>
      <c r="I188" s="185"/>
      <c r="J188" s="186">
        <f>ROUND(I188*H188,2)</f>
        <v>0</v>
      </c>
      <c r="K188" s="182" t="s">
        <v>465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104</v>
      </c>
      <c r="AT188" s="191" t="s">
        <v>462</v>
      </c>
      <c r="AU188" s="191" t="s">
        <v>101</v>
      </c>
      <c r="AY188" s="22" t="s">
        <v>458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79</v>
      </c>
      <c r="BK188" s="192">
        <f>ROUND(I188*H188,2)</f>
        <v>0</v>
      </c>
      <c r="BL188" s="22" t="s">
        <v>104</v>
      </c>
      <c r="BM188" s="191" t="s">
        <v>5664</v>
      </c>
    </row>
    <row r="189" s="2" customFormat="1">
      <c r="A189" s="41"/>
      <c r="B189" s="42"/>
      <c r="C189" s="41"/>
      <c r="D189" s="193" t="s">
        <v>467</v>
      </c>
      <c r="E189" s="41"/>
      <c r="F189" s="194" t="s">
        <v>5665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467</v>
      </c>
      <c r="AU189" s="22" t="s">
        <v>101</v>
      </c>
    </row>
    <row r="190" s="2" customFormat="1" ht="33" customHeight="1">
      <c r="A190" s="41"/>
      <c r="B190" s="179"/>
      <c r="C190" s="180" t="s">
        <v>667</v>
      </c>
      <c r="D190" s="180" t="s">
        <v>462</v>
      </c>
      <c r="E190" s="181" t="s">
        <v>5666</v>
      </c>
      <c r="F190" s="182" t="s">
        <v>5667</v>
      </c>
      <c r="G190" s="183" t="s">
        <v>140</v>
      </c>
      <c r="H190" s="184">
        <v>879</v>
      </c>
      <c r="I190" s="185"/>
      <c r="J190" s="186">
        <f>ROUND(I190*H190,2)</f>
        <v>0</v>
      </c>
      <c r="K190" s="182" t="s">
        <v>465</v>
      </c>
      <c r="L190" s="42"/>
      <c r="M190" s="187" t="s">
        <v>3</v>
      </c>
      <c r="N190" s="188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104</v>
      </c>
      <c r="AT190" s="191" t="s">
        <v>462</v>
      </c>
      <c r="AU190" s="191" t="s">
        <v>101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104</v>
      </c>
      <c r="BM190" s="191" t="s">
        <v>5668</v>
      </c>
    </row>
    <row r="191" s="2" customFormat="1">
      <c r="A191" s="41"/>
      <c r="B191" s="42"/>
      <c r="C191" s="41"/>
      <c r="D191" s="193" t="s">
        <v>467</v>
      </c>
      <c r="E191" s="41"/>
      <c r="F191" s="194" t="s">
        <v>5669</v>
      </c>
      <c r="G191" s="41"/>
      <c r="H191" s="41"/>
      <c r="I191" s="195"/>
      <c r="J191" s="41"/>
      <c r="K191" s="41"/>
      <c r="L191" s="42"/>
      <c r="M191" s="196"/>
      <c r="N191" s="197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2" t="s">
        <v>467</v>
      </c>
      <c r="AU191" s="22" t="s">
        <v>101</v>
      </c>
    </row>
    <row r="192" s="13" customFormat="1">
      <c r="A192" s="13"/>
      <c r="B192" s="198"/>
      <c r="C192" s="13"/>
      <c r="D192" s="199" t="s">
        <v>469</v>
      </c>
      <c r="E192" s="200" t="s">
        <v>3</v>
      </c>
      <c r="F192" s="201" t="s">
        <v>5670</v>
      </c>
      <c r="G192" s="13"/>
      <c r="H192" s="202">
        <v>879</v>
      </c>
      <c r="I192" s="203"/>
      <c r="J192" s="13"/>
      <c r="K192" s="13"/>
      <c r="L192" s="198"/>
      <c r="M192" s="204"/>
      <c r="N192" s="205"/>
      <c r="O192" s="205"/>
      <c r="P192" s="205"/>
      <c r="Q192" s="205"/>
      <c r="R192" s="205"/>
      <c r="S192" s="205"/>
      <c r="T192" s="20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0" t="s">
        <v>469</v>
      </c>
      <c r="AU192" s="200" t="s">
        <v>101</v>
      </c>
      <c r="AV192" s="13" t="s">
        <v>76</v>
      </c>
      <c r="AW192" s="13" t="s">
        <v>33</v>
      </c>
      <c r="AX192" s="13" t="s">
        <v>79</v>
      </c>
      <c r="AY192" s="200" t="s">
        <v>458</v>
      </c>
    </row>
    <row r="193" s="2" customFormat="1" ht="37.8" customHeight="1">
      <c r="A193" s="41"/>
      <c r="B193" s="179"/>
      <c r="C193" s="180" t="s">
        <v>672</v>
      </c>
      <c r="D193" s="180" t="s">
        <v>462</v>
      </c>
      <c r="E193" s="181" t="s">
        <v>5671</v>
      </c>
      <c r="F193" s="182" t="s">
        <v>5672</v>
      </c>
      <c r="G193" s="183" t="s">
        <v>140</v>
      </c>
      <c r="H193" s="184">
        <v>1</v>
      </c>
      <c r="I193" s="185"/>
      <c r="J193" s="186">
        <f>ROUND(I193*H193,2)</f>
        <v>0</v>
      </c>
      <c r="K193" s="182" t="s">
        <v>465</v>
      </c>
      <c r="L193" s="42"/>
      <c r="M193" s="187" t="s">
        <v>3</v>
      </c>
      <c r="N193" s="188" t="s">
        <v>43</v>
      </c>
      <c r="O193" s="75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91" t="s">
        <v>104</v>
      </c>
      <c r="AT193" s="191" t="s">
        <v>462</v>
      </c>
      <c r="AU193" s="191" t="s">
        <v>101</v>
      </c>
      <c r="AY193" s="22" t="s">
        <v>458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22" t="s">
        <v>79</v>
      </c>
      <c r="BK193" s="192">
        <f>ROUND(I193*H193,2)</f>
        <v>0</v>
      </c>
      <c r="BL193" s="22" t="s">
        <v>104</v>
      </c>
      <c r="BM193" s="191" t="s">
        <v>5673</v>
      </c>
    </row>
    <row r="194" s="2" customFormat="1">
      <c r="A194" s="41"/>
      <c r="B194" s="42"/>
      <c r="C194" s="41"/>
      <c r="D194" s="193" t="s">
        <v>467</v>
      </c>
      <c r="E194" s="41"/>
      <c r="F194" s="194" t="s">
        <v>5674</v>
      </c>
      <c r="G194" s="41"/>
      <c r="H194" s="41"/>
      <c r="I194" s="195"/>
      <c r="J194" s="41"/>
      <c r="K194" s="41"/>
      <c r="L194" s="42"/>
      <c r="M194" s="196"/>
      <c r="N194" s="197"/>
      <c r="O194" s="75"/>
      <c r="P194" s="75"/>
      <c r="Q194" s="75"/>
      <c r="R194" s="75"/>
      <c r="S194" s="75"/>
      <c r="T194" s="76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2" t="s">
        <v>467</v>
      </c>
      <c r="AU194" s="22" t="s">
        <v>101</v>
      </c>
    </row>
    <row r="195" s="2" customFormat="1" ht="37.8" customHeight="1">
      <c r="A195" s="41"/>
      <c r="B195" s="179"/>
      <c r="C195" s="180" t="s">
        <v>678</v>
      </c>
      <c r="D195" s="180" t="s">
        <v>462</v>
      </c>
      <c r="E195" s="181" t="s">
        <v>5675</v>
      </c>
      <c r="F195" s="182" t="s">
        <v>5676</v>
      </c>
      <c r="G195" s="183" t="s">
        <v>140</v>
      </c>
      <c r="H195" s="184">
        <v>1</v>
      </c>
      <c r="I195" s="185"/>
      <c r="J195" s="186">
        <f>ROUND(I195*H195,2)</f>
        <v>0</v>
      </c>
      <c r="K195" s="182" t="s">
        <v>465</v>
      </c>
      <c r="L195" s="42"/>
      <c r="M195" s="187" t="s">
        <v>3</v>
      </c>
      <c r="N195" s="188" t="s">
        <v>43</v>
      </c>
      <c r="O195" s="75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104</v>
      </c>
      <c r="AT195" s="191" t="s">
        <v>462</v>
      </c>
      <c r="AU195" s="191" t="s">
        <v>101</v>
      </c>
      <c r="AY195" s="22" t="s">
        <v>458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79</v>
      </c>
      <c r="BK195" s="192">
        <f>ROUND(I195*H195,2)</f>
        <v>0</v>
      </c>
      <c r="BL195" s="22" t="s">
        <v>104</v>
      </c>
      <c r="BM195" s="191" t="s">
        <v>5677</v>
      </c>
    </row>
    <row r="196" s="2" customFormat="1">
      <c r="A196" s="41"/>
      <c r="B196" s="42"/>
      <c r="C196" s="41"/>
      <c r="D196" s="193" t="s">
        <v>467</v>
      </c>
      <c r="E196" s="41"/>
      <c r="F196" s="194" t="s">
        <v>5678</v>
      </c>
      <c r="G196" s="41"/>
      <c r="H196" s="41"/>
      <c r="I196" s="195"/>
      <c r="J196" s="41"/>
      <c r="K196" s="41"/>
      <c r="L196" s="42"/>
      <c r="M196" s="196"/>
      <c r="N196" s="197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2" t="s">
        <v>467</v>
      </c>
      <c r="AU196" s="22" t="s">
        <v>101</v>
      </c>
    </row>
    <row r="197" s="2" customFormat="1" ht="24.15" customHeight="1">
      <c r="A197" s="41"/>
      <c r="B197" s="179"/>
      <c r="C197" s="180" t="s">
        <v>683</v>
      </c>
      <c r="D197" s="180" t="s">
        <v>462</v>
      </c>
      <c r="E197" s="181" t="s">
        <v>5679</v>
      </c>
      <c r="F197" s="182" t="s">
        <v>5680</v>
      </c>
      <c r="G197" s="183" t="s">
        <v>140</v>
      </c>
      <c r="H197" s="184">
        <v>43</v>
      </c>
      <c r="I197" s="185"/>
      <c r="J197" s="186">
        <f>ROUND(I197*H197,2)</f>
        <v>0</v>
      </c>
      <c r="K197" s="182" t="s">
        <v>465</v>
      </c>
      <c r="L197" s="42"/>
      <c r="M197" s="187" t="s">
        <v>3</v>
      </c>
      <c r="N197" s="188" t="s">
        <v>43</v>
      </c>
      <c r="O197" s="75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191" t="s">
        <v>104</v>
      </c>
      <c r="AT197" s="191" t="s">
        <v>462</v>
      </c>
      <c r="AU197" s="191" t="s">
        <v>101</v>
      </c>
      <c r="AY197" s="22" t="s">
        <v>458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22" t="s">
        <v>79</v>
      </c>
      <c r="BK197" s="192">
        <f>ROUND(I197*H197,2)</f>
        <v>0</v>
      </c>
      <c r="BL197" s="22" t="s">
        <v>104</v>
      </c>
      <c r="BM197" s="191" t="s">
        <v>5681</v>
      </c>
    </row>
    <row r="198" s="2" customFormat="1">
      <c r="A198" s="41"/>
      <c r="B198" s="42"/>
      <c r="C198" s="41"/>
      <c r="D198" s="193" t="s">
        <v>467</v>
      </c>
      <c r="E198" s="41"/>
      <c r="F198" s="194" t="s">
        <v>5682</v>
      </c>
      <c r="G198" s="41"/>
      <c r="H198" s="41"/>
      <c r="I198" s="195"/>
      <c r="J198" s="41"/>
      <c r="K198" s="41"/>
      <c r="L198" s="42"/>
      <c r="M198" s="196"/>
      <c r="N198" s="197"/>
      <c r="O198" s="75"/>
      <c r="P198" s="75"/>
      <c r="Q198" s="75"/>
      <c r="R198" s="75"/>
      <c r="S198" s="75"/>
      <c r="T198" s="76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2" t="s">
        <v>467</v>
      </c>
      <c r="AU198" s="22" t="s">
        <v>101</v>
      </c>
    </row>
    <row r="199" s="2" customFormat="1" ht="24.15" customHeight="1">
      <c r="A199" s="41"/>
      <c r="B199" s="179"/>
      <c r="C199" s="180" t="s">
        <v>691</v>
      </c>
      <c r="D199" s="180" t="s">
        <v>462</v>
      </c>
      <c r="E199" s="181" t="s">
        <v>5683</v>
      </c>
      <c r="F199" s="182" t="s">
        <v>5684</v>
      </c>
      <c r="G199" s="183" t="s">
        <v>140</v>
      </c>
      <c r="H199" s="184">
        <v>86</v>
      </c>
      <c r="I199" s="185"/>
      <c r="J199" s="186">
        <f>ROUND(I199*H199,2)</f>
        <v>0</v>
      </c>
      <c r="K199" s="182" t="s">
        <v>465</v>
      </c>
      <c r="L199" s="42"/>
      <c r="M199" s="187" t="s">
        <v>3</v>
      </c>
      <c r="N199" s="188" t="s">
        <v>43</v>
      </c>
      <c r="O199" s="75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104</v>
      </c>
      <c r="AT199" s="191" t="s">
        <v>462</v>
      </c>
      <c r="AU199" s="191" t="s">
        <v>101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104</v>
      </c>
      <c r="BM199" s="191" t="s">
        <v>5685</v>
      </c>
    </row>
    <row r="200" s="2" customFormat="1">
      <c r="A200" s="41"/>
      <c r="B200" s="42"/>
      <c r="C200" s="41"/>
      <c r="D200" s="193" t="s">
        <v>467</v>
      </c>
      <c r="E200" s="41"/>
      <c r="F200" s="194" t="s">
        <v>5686</v>
      </c>
      <c r="G200" s="41"/>
      <c r="H200" s="41"/>
      <c r="I200" s="195"/>
      <c r="J200" s="41"/>
      <c r="K200" s="41"/>
      <c r="L200" s="42"/>
      <c r="M200" s="196"/>
      <c r="N200" s="197"/>
      <c r="O200" s="75"/>
      <c r="P200" s="75"/>
      <c r="Q200" s="75"/>
      <c r="R200" s="75"/>
      <c r="S200" s="75"/>
      <c r="T200" s="76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2" t="s">
        <v>467</v>
      </c>
      <c r="AU200" s="22" t="s">
        <v>101</v>
      </c>
    </row>
    <row r="201" s="2" customFormat="1" ht="49.05" customHeight="1">
      <c r="A201" s="41"/>
      <c r="B201" s="179"/>
      <c r="C201" s="180" t="s">
        <v>699</v>
      </c>
      <c r="D201" s="180" t="s">
        <v>462</v>
      </c>
      <c r="E201" s="181" t="s">
        <v>5687</v>
      </c>
      <c r="F201" s="182" t="s">
        <v>5688</v>
      </c>
      <c r="G201" s="183" t="s">
        <v>140</v>
      </c>
      <c r="H201" s="184">
        <v>43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104</v>
      </c>
      <c r="AT201" s="191" t="s">
        <v>462</v>
      </c>
      <c r="AU201" s="191" t="s">
        <v>101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104</v>
      </c>
      <c r="BM201" s="191" t="s">
        <v>5689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5690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101</v>
      </c>
    </row>
    <row r="203" s="2" customFormat="1" ht="44.25" customHeight="1">
      <c r="A203" s="41"/>
      <c r="B203" s="179"/>
      <c r="C203" s="180" t="s">
        <v>705</v>
      </c>
      <c r="D203" s="180" t="s">
        <v>462</v>
      </c>
      <c r="E203" s="181" t="s">
        <v>5691</v>
      </c>
      <c r="F203" s="182" t="s">
        <v>5692</v>
      </c>
      <c r="G203" s="183" t="s">
        <v>140</v>
      </c>
      <c r="H203" s="184">
        <v>43</v>
      </c>
      <c r="I203" s="185"/>
      <c r="J203" s="186">
        <f>ROUND(I203*H203,2)</f>
        <v>0</v>
      </c>
      <c r="K203" s="182" t="s">
        <v>465</v>
      </c>
      <c r="L203" s="42"/>
      <c r="M203" s="187" t="s">
        <v>3</v>
      </c>
      <c r="N203" s="188" t="s">
        <v>43</v>
      </c>
      <c r="O203" s="75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104</v>
      </c>
      <c r="AT203" s="191" t="s">
        <v>462</v>
      </c>
      <c r="AU203" s="191" t="s">
        <v>101</v>
      </c>
      <c r="AY203" s="22" t="s">
        <v>458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79</v>
      </c>
      <c r="BK203" s="192">
        <f>ROUND(I203*H203,2)</f>
        <v>0</v>
      </c>
      <c r="BL203" s="22" t="s">
        <v>104</v>
      </c>
      <c r="BM203" s="191" t="s">
        <v>5693</v>
      </c>
    </row>
    <row r="204" s="2" customFormat="1">
      <c r="A204" s="41"/>
      <c r="B204" s="42"/>
      <c r="C204" s="41"/>
      <c r="D204" s="193" t="s">
        <v>467</v>
      </c>
      <c r="E204" s="41"/>
      <c r="F204" s="194" t="s">
        <v>5694</v>
      </c>
      <c r="G204" s="41"/>
      <c r="H204" s="41"/>
      <c r="I204" s="195"/>
      <c r="J204" s="41"/>
      <c r="K204" s="41"/>
      <c r="L204" s="42"/>
      <c r="M204" s="196"/>
      <c r="N204" s="197"/>
      <c r="O204" s="75"/>
      <c r="P204" s="75"/>
      <c r="Q204" s="75"/>
      <c r="R204" s="75"/>
      <c r="S204" s="75"/>
      <c r="T204" s="76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2" t="s">
        <v>467</v>
      </c>
      <c r="AU204" s="22" t="s">
        <v>101</v>
      </c>
    </row>
    <row r="205" s="2" customFormat="1" ht="44.25" customHeight="1">
      <c r="A205" s="41"/>
      <c r="B205" s="179"/>
      <c r="C205" s="180" t="s">
        <v>711</v>
      </c>
      <c r="D205" s="180" t="s">
        <v>462</v>
      </c>
      <c r="E205" s="181" t="s">
        <v>5695</v>
      </c>
      <c r="F205" s="182" t="s">
        <v>5696</v>
      </c>
      <c r="G205" s="183" t="s">
        <v>140</v>
      </c>
      <c r="H205" s="184">
        <v>43</v>
      </c>
      <c r="I205" s="185"/>
      <c r="J205" s="186">
        <f>ROUND(I205*H205,2)</f>
        <v>0</v>
      </c>
      <c r="K205" s="182" t="s">
        <v>465</v>
      </c>
      <c r="L205" s="42"/>
      <c r="M205" s="187" t="s">
        <v>3</v>
      </c>
      <c r="N205" s="188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104</v>
      </c>
      <c r="AT205" s="191" t="s">
        <v>462</v>
      </c>
      <c r="AU205" s="191" t="s">
        <v>101</v>
      </c>
      <c r="AY205" s="22" t="s">
        <v>458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79</v>
      </c>
      <c r="BK205" s="192">
        <f>ROUND(I205*H205,2)</f>
        <v>0</v>
      </c>
      <c r="BL205" s="22" t="s">
        <v>104</v>
      </c>
      <c r="BM205" s="191" t="s">
        <v>5697</v>
      </c>
    </row>
    <row r="206" s="2" customFormat="1">
      <c r="A206" s="41"/>
      <c r="B206" s="42"/>
      <c r="C206" s="41"/>
      <c r="D206" s="193" t="s">
        <v>467</v>
      </c>
      <c r="E206" s="41"/>
      <c r="F206" s="194" t="s">
        <v>5698</v>
      </c>
      <c r="G206" s="41"/>
      <c r="H206" s="41"/>
      <c r="I206" s="195"/>
      <c r="J206" s="41"/>
      <c r="K206" s="41"/>
      <c r="L206" s="42"/>
      <c r="M206" s="196"/>
      <c r="N206" s="197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2" t="s">
        <v>467</v>
      </c>
      <c r="AU206" s="22" t="s">
        <v>101</v>
      </c>
    </row>
    <row r="207" s="2" customFormat="1" ht="78" customHeight="1">
      <c r="A207" s="41"/>
      <c r="B207" s="179"/>
      <c r="C207" s="180" t="s">
        <v>716</v>
      </c>
      <c r="D207" s="180" t="s">
        <v>462</v>
      </c>
      <c r="E207" s="181" t="s">
        <v>5699</v>
      </c>
      <c r="F207" s="182" t="s">
        <v>5700</v>
      </c>
      <c r="G207" s="183" t="s">
        <v>140</v>
      </c>
      <c r="H207" s="184">
        <v>259.69999999999999</v>
      </c>
      <c r="I207" s="185"/>
      <c r="J207" s="186">
        <f>ROUND(I207*H207,2)</f>
        <v>0</v>
      </c>
      <c r="K207" s="182" t="s">
        <v>465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0.11162</v>
      </c>
      <c r="R207" s="189">
        <f>Q207*H207</f>
        <v>28.987713999999997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104</v>
      </c>
      <c r="AT207" s="191" t="s">
        <v>462</v>
      </c>
      <c r="AU207" s="191" t="s">
        <v>101</v>
      </c>
      <c r="AY207" s="22" t="s">
        <v>458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79</v>
      </c>
      <c r="BK207" s="192">
        <f>ROUND(I207*H207,2)</f>
        <v>0</v>
      </c>
      <c r="BL207" s="22" t="s">
        <v>104</v>
      </c>
      <c r="BM207" s="191" t="s">
        <v>5701</v>
      </c>
    </row>
    <row r="208" s="2" customFormat="1">
      <c r="A208" s="41"/>
      <c r="B208" s="42"/>
      <c r="C208" s="41"/>
      <c r="D208" s="193" t="s">
        <v>467</v>
      </c>
      <c r="E208" s="41"/>
      <c r="F208" s="194" t="s">
        <v>5702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467</v>
      </c>
      <c r="AU208" s="22" t="s">
        <v>101</v>
      </c>
    </row>
    <row r="209" s="2" customFormat="1" ht="24.15" customHeight="1">
      <c r="A209" s="41"/>
      <c r="B209" s="179"/>
      <c r="C209" s="223" t="s">
        <v>723</v>
      </c>
      <c r="D209" s="223" t="s">
        <v>562</v>
      </c>
      <c r="E209" s="224" t="s">
        <v>5703</v>
      </c>
      <c r="F209" s="225" t="s">
        <v>5704</v>
      </c>
      <c r="G209" s="226" t="s">
        <v>140</v>
      </c>
      <c r="H209" s="227">
        <v>257.04000000000002</v>
      </c>
      <c r="I209" s="228"/>
      <c r="J209" s="229">
        <f>ROUND(I209*H209,2)</f>
        <v>0</v>
      </c>
      <c r="K209" s="225" t="s">
        <v>465</v>
      </c>
      <c r="L209" s="230"/>
      <c r="M209" s="231" t="s">
        <v>3</v>
      </c>
      <c r="N209" s="232" t="s">
        <v>43</v>
      </c>
      <c r="O209" s="75"/>
      <c r="P209" s="189">
        <f>O209*H209</f>
        <v>0</v>
      </c>
      <c r="Q209" s="189">
        <v>0.17599999999999999</v>
      </c>
      <c r="R209" s="189">
        <f>Q209*H209</f>
        <v>45.239040000000003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521</v>
      </c>
      <c r="AT209" s="191" t="s">
        <v>562</v>
      </c>
      <c r="AU209" s="191" t="s">
        <v>101</v>
      </c>
      <c r="AY209" s="22" t="s">
        <v>458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79</v>
      </c>
      <c r="BK209" s="192">
        <f>ROUND(I209*H209,2)</f>
        <v>0</v>
      </c>
      <c r="BL209" s="22" t="s">
        <v>104</v>
      </c>
      <c r="BM209" s="191" t="s">
        <v>5705</v>
      </c>
    </row>
    <row r="210" s="13" customFormat="1">
      <c r="A210" s="13"/>
      <c r="B210" s="198"/>
      <c r="C210" s="13"/>
      <c r="D210" s="199" t="s">
        <v>469</v>
      </c>
      <c r="E210" s="200" t="s">
        <v>3</v>
      </c>
      <c r="F210" s="201" t="s">
        <v>2031</v>
      </c>
      <c r="G210" s="13"/>
      <c r="H210" s="202">
        <v>252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469</v>
      </c>
      <c r="AU210" s="200" t="s">
        <v>101</v>
      </c>
      <c r="AV210" s="13" t="s">
        <v>76</v>
      </c>
      <c r="AW210" s="13" t="s">
        <v>33</v>
      </c>
      <c r="AX210" s="13" t="s">
        <v>79</v>
      </c>
      <c r="AY210" s="200" t="s">
        <v>458</v>
      </c>
    </row>
    <row r="211" s="13" customFormat="1">
      <c r="A211" s="13"/>
      <c r="B211" s="198"/>
      <c r="C211" s="13"/>
      <c r="D211" s="199" t="s">
        <v>469</v>
      </c>
      <c r="E211" s="13"/>
      <c r="F211" s="201" t="s">
        <v>5706</v>
      </c>
      <c r="G211" s="13"/>
      <c r="H211" s="202">
        <v>257.04000000000002</v>
      </c>
      <c r="I211" s="203"/>
      <c r="J211" s="13"/>
      <c r="K211" s="13"/>
      <c r="L211" s="198"/>
      <c r="M211" s="204"/>
      <c r="N211" s="205"/>
      <c r="O211" s="205"/>
      <c r="P211" s="205"/>
      <c r="Q211" s="205"/>
      <c r="R211" s="205"/>
      <c r="S211" s="205"/>
      <c r="T211" s="20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00" t="s">
        <v>469</v>
      </c>
      <c r="AU211" s="200" t="s">
        <v>101</v>
      </c>
      <c r="AV211" s="13" t="s">
        <v>76</v>
      </c>
      <c r="AW211" s="13" t="s">
        <v>4</v>
      </c>
      <c r="AX211" s="13" t="s">
        <v>79</v>
      </c>
      <c r="AY211" s="200" t="s">
        <v>458</v>
      </c>
    </row>
    <row r="212" s="2" customFormat="1" ht="24.15" customHeight="1">
      <c r="A212" s="41"/>
      <c r="B212" s="179"/>
      <c r="C212" s="223" t="s">
        <v>728</v>
      </c>
      <c r="D212" s="223" t="s">
        <v>562</v>
      </c>
      <c r="E212" s="224" t="s">
        <v>5707</v>
      </c>
      <c r="F212" s="225" t="s">
        <v>5708</v>
      </c>
      <c r="G212" s="226" t="s">
        <v>140</v>
      </c>
      <c r="H212" s="227">
        <v>8.0850000000000009</v>
      </c>
      <c r="I212" s="228"/>
      <c r="J212" s="229">
        <f>ROUND(I212*H212,2)</f>
        <v>0</v>
      </c>
      <c r="K212" s="225" t="s">
        <v>465</v>
      </c>
      <c r="L212" s="230"/>
      <c r="M212" s="231" t="s">
        <v>3</v>
      </c>
      <c r="N212" s="232" t="s">
        <v>43</v>
      </c>
      <c r="O212" s="75"/>
      <c r="P212" s="189">
        <f>O212*H212</f>
        <v>0</v>
      </c>
      <c r="Q212" s="189">
        <v>0.17599999999999999</v>
      </c>
      <c r="R212" s="189">
        <f>Q212*H212</f>
        <v>1.42296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521</v>
      </c>
      <c r="AT212" s="191" t="s">
        <v>562</v>
      </c>
      <c r="AU212" s="191" t="s">
        <v>101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104</v>
      </c>
      <c r="BM212" s="191" t="s">
        <v>5709</v>
      </c>
    </row>
    <row r="213" s="13" customFormat="1">
      <c r="A213" s="13"/>
      <c r="B213" s="198"/>
      <c r="C213" s="13"/>
      <c r="D213" s="199" t="s">
        <v>469</v>
      </c>
      <c r="E213" s="200" t="s">
        <v>3</v>
      </c>
      <c r="F213" s="201" t="s">
        <v>5710</v>
      </c>
      <c r="G213" s="13"/>
      <c r="H213" s="202">
        <v>7.7000000000000002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469</v>
      </c>
      <c r="AU213" s="200" t="s">
        <v>101</v>
      </c>
      <c r="AV213" s="13" t="s">
        <v>76</v>
      </c>
      <c r="AW213" s="13" t="s">
        <v>33</v>
      </c>
      <c r="AX213" s="13" t="s">
        <v>79</v>
      </c>
      <c r="AY213" s="200" t="s">
        <v>458</v>
      </c>
    </row>
    <row r="214" s="13" customFormat="1">
      <c r="A214" s="13"/>
      <c r="B214" s="198"/>
      <c r="C214" s="13"/>
      <c r="D214" s="199" t="s">
        <v>469</v>
      </c>
      <c r="E214" s="13"/>
      <c r="F214" s="201" t="s">
        <v>5711</v>
      </c>
      <c r="G214" s="13"/>
      <c r="H214" s="202">
        <v>8.0850000000000009</v>
      </c>
      <c r="I214" s="203"/>
      <c r="J214" s="13"/>
      <c r="K214" s="13"/>
      <c r="L214" s="198"/>
      <c r="M214" s="204"/>
      <c r="N214" s="205"/>
      <c r="O214" s="205"/>
      <c r="P214" s="205"/>
      <c r="Q214" s="205"/>
      <c r="R214" s="205"/>
      <c r="S214" s="205"/>
      <c r="T214" s="20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0" t="s">
        <v>469</v>
      </c>
      <c r="AU214" s="200" t="s">
        <v>101</v>
      </c>
      <c r="AV214" s="13" t="s">
        <v>76</v>
      </c>
      <c r="AW214" s="13" t="s">
        <v>4</v>
      </c>
      <c r="AX214" s="13" t="s">
        <v>79</v>
      </c>
      <c r="AY214" s="200" t="s">
        <v>458</v>
      </c>
    </row>
    <row r="215" s="2" customFormat="1" ht="66.75" customHeight="1">
      <c r="A215" s="41"/>
      <c r="B215" s="179"/>
      <c r="C215" s="180" t="s">
        <v>734</v>
      </c>
      <c r="D215" s="180" t="s">
        <v>462</v>
      </c>
      <c r="E215" s="181" t="s">
        <v>5712</v>
      </c>
      <c r="F215" s="182" t="s">
        <v>5713</v>
      </c>
      <c r="G215" s="183" t="s">
        <v>140</v>
      </c>
      <c r="H215" s="184">
        <v>190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0.098000000000000004</v>
      </c>
      <c r="R215" s="189">
        <f>Q215*H215</f>
        <v>18.620000000000001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104</v>
      </c>
      <c r="AT215" s="191" t="s">
        <v>462</v>
      </c>
      <c r="AU215" s="191" t="s">
        <v>101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104</v>
      </c>
      <c r="BM215" s="191" t="s">
        <v>5714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5715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101</v>
      </c>
    </row>
    <row r="217" s="2" customFormat="1" ht="24.15" customHeight="1">
      <c r="A217" s="41"/>
      <c r="B217" s="179"/>
      <c r="C217" s="223" t="s">
        <v>737</v>
      </c>
      <c r="D217" s="223" t="s">
        <v>562</v>
      </c>
      <c r="E217" s="224" t="s">
        <v>5716</v>
      </c>
      <c r="F217" s="225" t="s">
        <v>5717</v>
      </c>
      <c r="G217" s="226" t="s">
        <v>140</v>
      </c>
      <c r="H217" s="227">
        <v>193.80000000000001</v>
      </c>
      <c r="I217" s="228"/>
      <c r="J217" s="229">
        <f>ROUND(I217*H217,2)</f>
        <v>0</v>
      </c>
      <c r="K217" s="225" t="s">
        <v>465</v>
      </c>
      <c r="L217" s="230"/>
      <c r="M217" s="231" t="s">
        <v>3</v>
      </c>
      <c r="N217" s="232" t="s">
        <v>43</v>
      </c>
      <c r="O217" s="75"/>
      <c r="P217" s="189">
        <f>O217*H217</f>
        <v>0</v>
      </c>
      <c r="Q217" s="189">
        <v>0.14499999999999999</v>
      </c>
      <c r="R217" s="189">
        <f>Q217*H217</f>
        <v>28.100999999999999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521</v>
      </c>
      <c r="AT217" s="191" t="s">
        <v>562</v>
      </c>
      <c r="AU217" s="191" t="s">
        <v>101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104</v>
      </c>
      <c r="BM217" s="191" t="s">
        <v>5718</v>
      </c>
    </row>
    <row r="218" s="13" customFormat="1">
      <c r="A218" s="13"/>
      <c r="B218" s="198"/>
      <c r="C218" s="13"/>
      <c r="D218" s="199" t="s">
        <v>469</v>
      </c>
      <c r="E218" s="200" t="s">
        <v>3</v>
      </c>
      <c r="F218" s="201" t="s">
        <v>1676</v>
      </c>
      <c r="G218" s="13"/>
      <c r="H218" s="202">
        <v>190</v>
      </c>
      <c r="I218" s="203"/>
      <c r="J218" s="13"/>
      <c r="K218" s="13"/>
      <c r="L218" s="198"/>
      <c r="M218" s="204"/>
      <c r="N218" s="205"/>
      <c r="O218" s="205"/>
      <c r="P218" s="205"/>
      <c r="Q218" s="205"/>
      <c r="R218" s="205"/>
      <c r="S218" s="205"/>
      <c r="T218" s="20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00" t="s">
        <v>469</v>
      </c>
      <c r="AU218" s="200" t="s">
        <v>101</v>
      </c>
      <c r="AV218" s="13" t="s">
        <v>76</v>
      </c>
      <c r="AW218" s="13" t="s">
        <v>33</v>
      </c>
      <c r="AX218" s="13" t="s">
        <v>79</v>
      </c>
      <c r="AY218" s="200" t="s">
        <v>458</v>
      </c>
    </row>
    <row r="219" s="13" customFormat="1">
      <c r="A219" s="13"/>
      <c r="B219" s="198"/>
      <c r="C219" s="13"/>
      <c r="D219" s="199" t="s">
        <v>469</v>
      </c>
      <c r="E219" s="13"/>
      <c r="F219" s="201" t="s">
        <v>5719</v>
      </c>
      <c r="G219" s="13"/>
      <c r="H219" s="202">
        <v>193.80000000000001</v>
      </c>
      <c r="I219" s="203"/>
      <c r="J219" s="13"/>
      <c r="K219" s="13"/>
      <c r="L219" s="198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0" t="s">
        <v>469</v>
      </c>
      <c r="AU219" s="200" t="s">
        <v>101</v>
      </c>
      <c r="AV219" s="13" t="s">
        <v>76</v>
      </c>
      <c r="AW219" s="13" t="s">
        <v>4</v>
      </c>
      <c r="AX219" s="13" t="s">
        <v>79</v>
      </c>
      <c r="AY219" s="200" t="s">
        <v>458</v>
      </c>
    </row>
    <row r="220" s="2" customFormat="1" ht="55.5" customHeight="1">
      <c r="A220" s="41"/>
      <c r="B220" s="179"/>
      <c r="C220" s="180" t="s">
        <v>743</v>
      </c>
      <c r="D220" s="180" t="s">
        <v>462</v>
      </c>
      <c r="E220" s="181" t="s">
        <v>5720</v>
      </c>
      <c r="F220" s="182" t="s">
        <v>5721</v>
      </c>
      <c r="G220" s="183" t="s">
        <v>694</v>
      </c>
      <c r="H220" s="184">
        <v>160</v>
      </c>
      <c r="I220" s="185"/>
      <c r="J220" s="186">
        <f>ROUND(I220*H220,2)</f>
        <v>0</v>
      </c>
      <c r="K220" s="182" t="s">
        <v>465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0.00017479999999999999</v>
      </c>
      <c r="R220" s="189">
        <f>Q220*H220</f>
        <v>0.027968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104</v>
      </c>
      <c r="AT220" s="191" t="s">
        <v>462</v>
      </c>
      <c r="AU220" s="191" t="s">
        <v>101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104</v>
      </c>
      <c r="BM220" s="191" t="s">
        <v>5722</v>
      </c>
    </row>
    <row r="221" s="2" customFormat="1">
      <c r="A221" s="41"/>
      <c r="B221" s="42"/>
      <c r="C221" s="41"/>
      <c r="D221" s="193" t="s">
        <v>467</v>
      </c>
      <c r="E221" s="41"/>
      <c r="F221" s="194" t="s">
        <v>5723</v>
      </c>
      <c r="G221" s="41"/>
      <c r="H221" s="41"/>
      <c r="I221" s="195"/>
      <c r="J221" s="41"/>
      <c r="K221" s="41"/>
      <c r="L221" s="42"/>
      <c r="M221" s="196"/>
      <c r="N221" s="197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467</v>
      </c>
      <c r="AU221" s="22" t="s">
        <v>101</v>
      </c>
    </row>
    <row r="222" s="2" customFormat="1" ht="16.5" customHeight="1">
      <c r="A222" s="41"/>
      <c r="B222" s="179"/>
      <c r="C222" s="180" t="s">
        <v>748</v>
      </c>
      <c r="D222" s="180" t="s">
        <v>462</v>
      </c>
      <c r="E222" s="181" t="s">
        <v>5724</v>
      </c>
      <c r="F222" s="182" t="s">
        <v>5725</v>
      </c>
      <c r="G222" s="183" t="s">
        <v>140</v>
      </c>
      <c r="H222" s="184">
        <v>439</v>
      </c>
      <c r="I222" s="185"/>
      <c r="J222" s="186">
        <f>ROUND(I222*H222,2)</f>
        <v>0</v>
      </c>
      <c r="K222" s="182" t="s">
        <v>1553</v>
      </c>
      <c r="L222" s="42"/>
      <c r="M222" s="187" t="s">
        <v>3</v>
      </c>
      <c r="N222" s="188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104</v>
      </c>
      <c r="AT222" s="191" t="s">
        <v>462</v>
      </c>
      <c r="AU222" s="191" t="s">
        <v>101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104</v>
      </c>
      <c r="BM222" s="191" t="s">
        <v>5726</v>
      </c>
    </row>
    <row r="223" s="2" customFormat="1">
      <c r="A223" s="41"/>
      <c r="B223" s="42"/>
      <c r="C223" s="41"/>
      <c r="D223" s="199" t="s">
        <v>475</v>
      </c>
      <c r="E223" s="41"/>
      <c r="F223" s="207" t="s">
        <v>5727</v>
      </c>
      <c r="G223" s="41"/>
      <c r="H223" s="41"/>
      <c r="I223" s="195"/>
      <c r="J223" s="41"/>
      <c r="K223" s="41"/>
      <c r="L223" s="42"/>
      <c r="M223" s="196"/>
      <c r="N223" s="197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2" t="s">
        <v>475</v>
      </c>
      <c r="AU223" s="22" t="s">
        <v>101</v>
      </c>
    </row>
    <row r="224" s="2" customFormat="1" ht="78" customHeight="1">
      <c r="A224" s="41"/>
      <c r="B224" s="179"/>
      <c r="C224" s="180" t="s">
        <v>753</v>
      </c>
      <c r="D224" s="180" t="s">
        <v>462</v>
      </c>
      <c r="E224" s="181" t="s">
        <v>5728</v>
      </c>
      <c r="F224" s="182" t="s">
        <v>5729</v>
      </c>
      <c r="G224" s="183" t="s">
        <v>140</v>
      </c>
      <c r="H224" s="184">
        <v>255.08000000000001</v>
      </c>
      <c r="I224" s="185"/>
      <c r="J224" s="186">
        <f>ROUND(I224*H224,2)</f>
        <v>0</v>
      </c>
      <c r="K224" s="182" t="s">
        <v>465</v>
      </c>
      <c r="L224" s="42"/>
      <c r="M224" s="187" t="s">
        <v>3</v>
      </c>
      <c r="N224" s="188" t="s">
        <v>43</v>
      </c>
      <c r="O224" s="75"/>
      <c r="P224" s="189">
        <f>O224*H224</f>
        <v>0</v>
      </c>
      <c r="Q224" s="189">
        <v>0.089219999999999994</v>
      </c>
      <c r="R224" s="189">
        <f>Q224*H224</f>
        <v>22.758237600000001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104</v>
      </c>
      <c r="AT224" s="191" t="s">
        <v>462</v>
      </c>
      <c r="AU224" s="191" t="s">
        <v>101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104</v>
      </c>
      <c r="BM224" s="191" t="s">
        <v>5730</v>
      </c>
    </row>
    <row r="225" s="2" customFormat="1">
      <c r="A225" s="41"/>
      <c r="B225" s="42"/>
      <c r="C225" s="41"/>
      <c r="D225" s="193" t="s">
        <v>467</v>
      </c>
      <c r="E225" s="41"/>
      <c r="F225" s="194" t="s">
        <v>5731</v>
      </c>
      <c r="G225" s="41"/>
      <c r="H225" s="41"/>
      <c r="I225" s="195"/>
      <c r="J225" s="41"/>
      <c r="K225" s="41"/>
      <c r="L225" s="42"/>
      <c r="M225" s="196"/>
      <c r="N225" s="197"/>
      <c r="O225" s="75"/>
      <c r="P225" s="75"/>
      <c r="Q225" s="75"/>
      <c r="R225" s="75"/>
      <c r="S225" s="75"/>
      <c r="T225" s="76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2" t="s">
        <v>467</v>
      </c>
      <c r="AU225" s="22" t="s">
        <v>101</v>
      </c>
    </row>
    <row r="226" s="2" customFormat="1" ht="24.15" customHeight="1">
      <c r="A226" s="41"/>
      <c r="B226" s="179"/>
      <c r="C226" s="223" t="s">
        <v>221</v>
      </c>
      <c r="D226" s="223" t="s">
        <v>562</v>
      </c>
      <c r="E226" s="224" t="s">
        <v>5732</v>
      </c>
      <c r="F226" s="225" t="s">
        <v>5733</v>
      </c>
      <c r="G226" s="226" t="s">
        <v>140</v>
      </c>
      <c r="H226" s="227">
        <v>244.80000000000001</v>
      </c>
      <c r="I226" s="228"/>
      <c r="J226" s="229">
        <f>ROUND(I226*H226,2)</f>
        <v>0</v>
      </c>
      <c r="K226" s="225" t="s">
        <v>465</v>
      </c>
      <c r="L226" s="230"/>
      <c r="M226" s="231" t="s">
        <v>3</v>
      </c>
      <c r="N226" s="232" t="s">
        <v>43</v>
      </c>
      <c r="O226" s="75"/>
      <c r="P226" s="189">
        <f>O226*H226</f>
        <v>0</v>
      </c>
      <c r="Q226" s="189">
        <v>0.13200000000000001</v>
      </c>
      <c r="R226" s="189">
        <f>Q226*H226</f>
        <v>32.313600000000001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521</v>
      </c>
      <c r="AT226" s="191" t="s">
        <v>562</v>
      </c>
      <c r="AU226" s="191" t="s">
        <v>101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104</v>
      </c>
      <c r="BM226" s="191" t="s">
        <v>5734</v>
      </c>
    </row>
    <row r="227" s="13" customFormat="1">
      <c r="A227" s="13"/>
      <c r="B227" s="198"/>
      <c r="C227" s="13"/>
      <c r="D227" s="199" t="s">
        <v>469</v>
      </c>
      <c r="E227" s="200" t="s">
        <v>3</v>
      </c>
      <c r="F227" s="201" t="s">
        <v>1958</v>
      </c>
      <c r="G227" s="13"/>
      <c r="H227" s="202">
        <v>240</v>
      </c>
      <c r="I227" s="203"/>
      <c r="J227" s="13"/>
      <c r="K227" s="13"/>
      <c r="L227" s="198"/>
      <c r="M227" s="204"/>
      <c r="N227" s="205"/>
      <c r="O227" s="205"/>
      <c r="P227" s="205"/>
      <c r="Q227" s="205"/>
      <c r="R227" s="205"/>
      <c r="S227" s="205"/>
      <c r="T227" s="20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0" t="s">
        <v>469</v>
      </c>
      <c r="AU227" s="200" t="s">
        <v>101</v>
      </c>
      <c r="AV227" s="13" t="s">
        <v>76</v>
      </c>
      <c r="AW227" s="13" t="s">
        <v>33</v>
      </c>
      <c r="AX227" s="13" t="s">
        <v>79</v>
      </c>
      <c r="AY227" s="200" t="s">
        <v>458</v>
      </c>
    </row>
    <row r="228" s="13" customFormat="1">
      <c r="A228" s="13"/>
      <c r="B228" s="198"/>
      <c r="C228" s="13"/>
      <c r="D228" s="199" t="s">
        <v>469</v>
      </c>
      <c r="E228" s="13"/>
      <c r="F228" s="201" t="s">
        <v>5735</v>
      </c>
      <c r="G228" s="13"/>
      <c r="H228" s="202">
        <v>244.80000000000001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101</v>
      </c>
      <c r="AV228" s="13" t="s">
        <v>76</v>
      </c>
      <c r="AW228" s="13" t="s">
        <v>4</v>
      </c>
      <c r="AX228" s="13" t="s">
        <v>79</v>
      </c>
      <c r="AY228" s="200" t="s">
        <v>458</v>
      </c>
    </row>
    <row r="229" s="2" customFormat="1" ht="24.15" customHeight="1">
      <c r="A229" s="41"/>
      <c r="B229" s="179"/>
      <c r="C229" s="223" t="s">
        <v>762</v>
      </c>
      <c r="D229" s="223" t="s">
        <v>562</v>
      </c>
      <c r="E229" s="224" t="s">
        <v>5736</v>
      </c>
      <c r="F229" s="225" t="s">
        <v>5737</v>
      </c>
      <c r="G229" s="226" t="s">
        <v>140</v>
      </c>
      <c r="H229" s="227">
        <v>15.382</v>
      </c>
      <c r="I229" s="228"/>
      <c r="J229" s="229">
        <f>ROUND(I229*H229,2)</f>
        <v>0</v>
      </c>
      <c r="K229" s="225" t="s">
        <v>465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0.13100000000000001</v>
      </c>
      <c r="R229" s="189">
        <f>Q229*H229</f>
        <v>2.0150420000000002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521</v>
      </c>
      <c r="AT229" s="191" t="s">
        <v>562</v>
      </c>
      <c r="AU229" s="191" t="s">
        <v>101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104</v>
      </c>
      <c r="BM229" s="191" t="s">
        <v>5738</v>
      </c>
    </row>
    <row r="230" s="13" customFormat="1">
      <c r="A230" s="13"/>
      <c r="B230" s="198"/>
      <c r="C230" s="13"/>
      <c r="D230" s="199" t="s">
        <v>469</v>
      </c>
      <c r="E230" s="200" t="s">
        <v>3</v>
      </c>
      <c r="F230" s="201" t="s">
        <v>5739</v>
      </c>
      <c r="G230" s="13"/>
      <c r="H230" s="202">
        <v>15.08</v>
      </c>
      <c r="I230" s="203"/>
      <c r="J230" s="13"/>
      <c r="K230" s="13"/>
      <c r="L230" s="198"/>
      <c r="M230" s="204"/>
      <c r="N230" s="205"/>
      <c r="O230" s="205"/>
      <c r="P230" s="205"/>
      <c r="Q230" s="205"/>
      <c r="R230" s="205"/>
      <c r="S230" s="205"/>
      <c r="T230" s="20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0" t="s">
        <v>469</v>
      </c>
      <c r="AU230" s="200" t="s">
        <v>101</v>
      </c>
      <c r="AV230" s="13" t="s">
        <v>76</v>
      </c>
      <c r="AW230" s="13" t="s">
        <v>33</v>
      </c>
      <c r="AX230" s="13" t="s">
        <v>79</v>
      </c>
      <c r="AY230" s="200" t="s">
        <v>458</v>
      </c>
    </row>
    <row r="231" s="13" customFormat="1">
      <c r="A231" s="13"/>
      <c r="B231" s="198"/>
      <c r="C231" s="13"/>
      <c r="D231" s="199" t="s">
        <v>469</v>
      </c>
      <c r="E231" s="13"/>
      <c r="F231" s="201" t="s">
        <v>5740</v>
      </c>
      <c r="G231" s="13"/>
      <c r="H231" s="202">
        <v>15.382</v>
      </c>
      <c r="I231" s="203"/>
      <c r="J231" s="13"/>
      <c r="K231" s="13"/>
      <c r="L231" s="198"/>
      <c r="M231" s="204"/>
      <c r="N231" s="205"/>
      <c r="O231" s="205"/>
      <c r="P231" s="205"/>
      <c r="Q231" s="205"/>
      <c r="R231" s="205"/>
      <c r="S231" s="205"/>
      <c r="T231" s="20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0" t="s">
        <v>469</v>
      </c>
      <c r="AU231" s="200" t="s">
        <v>101</v>
      </c>
      <c r="AV231" s="13" t="s">
        <v>76</v>
      </c>
      <c r="AW231" s="13" t="s">
        <v>4</v>
      </c>
      <c r="AX231" s="13" t="s">
        <v>79</v>
      </c>
      <c r="AY231" s="200" t="s">
        <v>458</v>
      </c>
    </row>
    <row r="232" s="12" customFormat="1" ht="22.8" customHeight="1">
      <c r="A232" s="12"/>
      <c r="B232" s="166"/>
      <c r="C232" s="12"/>
      <c r="D232" s="167" t="s">
        <v>71</v>
      </c>
      <c r="E232" s="177" t="s">
        <v>131</v>
      </c>
      <c r="F232" s="177" t="s">
        <v>1669</v>
      </c>
      <c r="G232" s="12"/>
      <c r="H232" s="12"/>
      <c r="I232" s="169"/>
      <c r="J232" s="178">
        <f>BK232</f>
        <v>0</v>
      </c>
      <c r="K232" s="12"/>
      <c r="L232" s="166"/>
      <c r="M232" s="171"/>
      <c r="N232" s="172"/>
      <c r="O232" s="172"/>
      <c r="P232" s="173">
        <f>P233+SUM(P234:P241)+P257+P286</f>
        <v>0</v>
      </c>
      <c r="Q232" s="172"/>
      <c r="R232" s="173">
        <f>R233+SUM(R234:R241)+R257+R286</f>
        <v>145.68249872000001</v>
      </c>
      <c r="S232" s="172"/>
      <c r="T232" s="174">
        <f>T233+SUM(T234:T241)+T257+T286</f>
        <v>2.5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67" t="s">
        <v>79</v>
      </c>
      <c r="AT232" s="175" t="s">
        <v>71</v>
      </c>
      <c r="AU232" s="175" t="s">
        <v>79</v>
      </c>
      <c r="AY232" s="167" t="s">
        <v>458</v>
      </c>
      <c r="BK232" s="176">
        <f>BK233+SUM(BK234:BK241)+BK257+BK286</f>
        <v>0</v>
      </c>
    </row>
    <row r="233" s="2" customFormat="1" ht="44.25" customHeight="1">
      <c r="A233" s="41"/>
      <c r="B233" s="179"/>
      <c r="C233" s="180" t="s">
        <v>767</v>
      </c>
      <c r="D233" s="180" t="s">
        <v>462</v>
      </c>
      <c r="E233" s="181" t="s">
        <v>5741</v>
      </c>
      <c r="F233" s="182" t="s">
        <v>5742</v>
      </c>
      <c r="G233" s="183" t="s">
        <v>629</v>
      </c>
      <c r="H233" s="184">
        <v>5</v>
      </c>
      <c r="I233" s="185"/>
      <c r="J233" s="186">
        <f>ROUND(I233*H233,2)</f>
        <v>0</v>
      </c>
      <c r="K233" s="182" t="s">
        <v>465</v>
      </c>
      <c r="L233" s="42"/>
      <c r="M233" s="187" t="s">
        <v>3</v>
      </c>
      <c r="N233" s="188" t="s">
        <v>43</v>
      </c>
      <c r="O233" s="75"/>
      <c r="P233" s="189">
        <f>O233*H233</f>
        <v>0</v>
      </c>
      <c r="Q233" s="189">
        <v>0.51794899999999999</v>
      </c>
      <c r="R233" s="189">
        <f>Q233*H233</f>
        <v>2.5897449999999997</v>
      </c>
      <c r="S233" s="189">
        <v>0.5</v>
      </c>
      <c r="T233" s="190">
        <f>S233*H233</f>
        <v>2.5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91" t="s">
        <v>104</v>
      </c>
      <c r="AT233" s="191" t="s">
        <v>462</v>
      </c>
      <c r="AU233" s="191" t="s">
        <v>76</v>
      </c>
      <c r="AY233" s="22" t="s">
        <v>458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22" t="s">
        <v>79</v>
      </c>
      <c r="BK233" s="192">
        <f>ROUND(I233*H233,2)</f>
        <v>0</v>
      </c>
      <c r="BL233" s="22" t="s">
        <v>104</v>
      </c>
      <c r="BM233" s="191" t="s">
        <v>5743</v>
      </c>
    </row>
    <row r="234" s="2" customFormat="1">
      <c r="A234" s="41"/>
      <c r="B234" s="42"/>
      <c r="C234" s="41"/>
      <c r="D234" s="193" t="s">
        <v>467</v>
      </c>
      <c r="E234" s="41"/>
      <c r="F234" s="194" t="s">
        <v>5744</v>
      </c>
      <c r="G234" s="41"/>
      <c r="H234" s="41"/>
      <c r="I234" s="195"/>
      <c r="J234" s="41"/>
      <c r="K234" s="41"/>
      <c r="L234" s="42"/>
      <c r="M234" s="196"/>
      <c r="N234" s="197"/>
      <c r="O234" s="75"/>
      <c r="P234" s="75"/>
      <c r="Q234" s="75"/>
      <c r="R234" s="75"/>
      <c r="S234" s="75"/>
      <c r="T234" s="76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2" t="s">
        <v>467</v>
      </c>
      <c r="AU234" s="22" t="s">
        <v>76</v>
      </c>
    </row>
    <row r="235" s="2" customFormat="1" ht="24.15" customHeight="1">
      <c r="A235" s="41"/>
      <c r="B235" s="179"/>
      <c r="C235" s="180" t="s">
        <v>107</v>
      </c>
      <c r="D235" s="180" t="s">
        <v>462</v>
      </c>
      <c r="E235" s="181" t="s">
        <v>5745</v>
      </c>
      <c r="F235" s="182" t="s">
        <v>5746</v>
      </c>
      <c r="G235" s="183" t="s">
        <v>694</v>
      </c>
      <c r="H235" s="184">
        <v>12</v>
      </c>
      <c r="I235" s="185"/>
      <c r="J235" s="186">
        <f>ROUND(I235*H235,2)</f>
        <v>0</v>
      </c>
      <c r="K235" s="182" t="s">
        <v>465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0.00029999999999999997</v>
      </c>
      <c r="R235" s="189">
        <f>Q235*H235</f>
        <v>0.0035999999999999999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104</v>
      </c>
      <c r="AT235" s="191" t="s">
        <v>462</v>
      </c>
      <c r="AU235" s="191" t="s">
        <v>76</v>
      </c>
      <c r="AY235" s="22" t="s">
        <v>458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79</v>
      </c>
      <c r="BK235" s="192">
        <f>ROUND(I235*H235,2)</f>
        <v>0</v>
      </c>
      <c r="BL235" s="22" t="s">
        <v>104</v>
      </c>
      <c r="BM235" s="191" t="s">
        <v>5747</v>
      </c>
    </row>
    <row r="236" s="2" customFormat="1">
      <c r="A236" s="41"/>
      <c r="B236" s="42"/>
      <c r="C236" s="41"/>
      <c r="D236" s="193" t="s">
        <v>467</v>
      </c>
      <c r="E236" s="41"/>
      <c r="F236" s="194" t="s">
        <v>5748</v>
      </c>
      <c r="G236" s="41"/>
      <c r="H236" s="41"/>
      <c r="I236" s="195"/>
      <c r="J236" s="41"/>
      <c r="K236" s="41"/>
      <c r="L236" s="42"/>
      <c r="M236" s="196"/>
      <c r="N236" s="197"/>
      <c r="O236" s="75"/>
      <c r="P236" s="75"/>
      <c r="Q236" s="75"/>
      <c r="R236" s="75"/>
      <c r="S236" s="75"/>
      <c r="T236" s="76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2" t="s">
        <v>467</v>
      </c>
      <c r="AU236" s="22" t="s">
        <v>76</v>
      </c>
    </row>
    <row r="237" s="2" customFormat="1" ht="24.15" customHeight="1">
      <c r="A237" s="41"/>
      <c r="B237" s="179"/>
      <c r="C237" s="223" t="s">
        <v>110</v>
      </c>
      <c r="D237" s="223" t="s">
        <v>562</v>
      </c>
      <c r="E237" s="224" t="s">
        <v>5749</v>
      </c>
      <c r="F237" s="225" t="s">
        <v>5750</v>
      </c>
      <c r="G237" s="226" t="s">
        <v>694</v>
      </c>
      <c r="H237" s="227">
        <v>12</v>
      </c>
      <c r="I237" s="228"/>
      <c r="J237" s="229">
        <f>ROUND(I237*H237,2)</f>
        <v>0</v>
      </c>
      <c r="K237" s="225" t="s">
        <v>465</v>
      </c>
      <c r="L237" s="230"/>
      <c r="M237" s="231" t="s">
        <v>3</v>
      </c>
      <c r="N237" s="232" t="s">
        <v>43</v>
      </c>
      <c r="O237" s="75"/>
      <c r="P237" s="189">
        <f>O237*H237</f>
        <v>0</v>
      </c>
      <c r="Q237" s="189">
        <v>0.013860000000000001</v>
      </c>
      <c r="R237" s="189">
        <f>Q237*H237</f>
        <v>0.16632000000000002</v>
      </c>
      <c r="S237" s="189">
        <v>0</v>
      </c>
      <c r="T237" s="190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191" t="s">
        <v>521</v>
      </c>
      <c r="AT237" s="191" t="s">
        <v>562</v>
      </c>
      <c r="AU237" s="191" t="s">
        <v>76</v>
      </c>
      <c r="AY237" s="22" t="s">
        <v>458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22" t="s">
        <v>79</v>
      </c>
      <c r="BK237" s="192">
        <f>ROUND(I237*H237,2)</f>
        <v>0</v>
      </c>
      <c r="BL237" s="22" t="s">
        <v>104</v>
      </c>
      <c r="BM237" s="191" t="s">
        <v>5751</v>
      </c>
    </row>
    <row r="238" s="2" customFormat="1" ht="24.15" customHeight="1">
      <c r="A238" s="41"/>
      <c r="B238" s="179"/>
      <c r="C238" s="180" t="s">
        <v>113</v>
      </c>
      <c r="D238" s="180" t="s">
        <v>462</v>
      </c>
      <c r="E238" s="181" t="s">
        <v>5745</v>
      </c>
      <c r="F238" s="182" t="s">
        <v>5746</v>
      </c>
      <c r="G238" s="183" t="s">
        <v>694</v>
      </c>
      <c r="H238" s="184">
        <v>62</v>
      </c>
      <c r="I238" s="185"/>
      <c r="J238" s="186">
        <f>ROUND(I238*H238,2)</f>
        <v>0</v>
      </c>
      <c r="K238" s="182" t="s">
        <v>465</v>
      </c>
      <c r="L238" s="42"/>
      <c r="M238" s="187" t="s">
        <v>3</v>
      </c>
      <c r="N238" s="188" t="s">
        <v>43</v>
      </c>
      <c r="O238" s="75"/>
      <c r="P238" s="189">
        <f>O238*H238</f>
        <v>0</v>
      </c>
      <c r="Q238" s="189">
        <v>0.00029999999999999997</v>
      </c>
      <c r="R238" s="189">
        <f>Q238*H238</f>
        <v>0.018599999999999998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104</v>
      </c>
      <c r="AT238" s="191" t="s">
        <v>462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104</v>
      </c>
      <c r="BM238" s="191" t="s">
        <v>5752</v>
      </c>
    </row>
    <row r="239" s="2" customFormat="1">
      <c r="A239" s="41"/>
      <c r="B239" s="42"/>
      <c r="C239" s="41"/>
      <c r="D239" s="193" t="s">
        <v>467</v>
      </c>
      <c r="E239" s="41"/>
      <c r="F239" s="194" t="s">
        <v>5748</v>
      </c>
      <c r="G239" s="41"/>
      <c r="H239" s="41"/>
      <c r="I239" s="195"/>
      <c r="J239" s="41"/>
      <c r="K239" s="41"/>
      <c r="L239" s="42"/>
      <c r="M239" s="196"/>
      <c r="N239" s="197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2" t="s">
        <v>467</v>
      </c>
      <c r="AU239" s="22" t="s">
        <v>76</v>
      </c>
    </row>
    <row r="240" s="2" customFormat="1" ht="16.5" customHeight="1">
      <c r="A240" s="41"/>
      <c r="B240" s="179"/>
      <c r="C240" s="223" t="s">
        <v>116</v>
      </c>
      <c r="D240" s="223" t="s">
        <v>562</v>
      </c>
      <c r="E240" s="224" t="s">
        <v>5753</v>
      </c>
      <c r="F240" s="225" t="s">
        <v>5754</v>
      </c>
      <c r="G240" s="226" t="s">
        <v>2399</v>
      </c>
      <c r="H240" s="227">
        <v>62</v>
      </c>
      <c r="I240" s="228"/>
      <c r="J240" s="229">
        <f>ROUND(I240*H240,2)</f>
        <v>0</v>
      </c>
      <c r="K240" s="225" t="s">
        <v>1553</v>
      </c>
      <c r="L240" s="230"/>
      <c r="M240" s="231" t="s">
        <v>3</v>
      </c>
      <c r="N240" s="232" t="s">
        <v>43</v>
      </c>
      <c r="O240" s="75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521</v>
      </c>
      <c r="AT240" s="191" t="s">
        <v>562</v>
      </c>
      <c r="AU240" s="191" t="s">
        <v>76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104</v>
      </c>
      <c r="BM240" s="191" t="s">
        <v>5755</v>
      </c>
    </row>
    <row r="241" s="12" customFormat="1" ht="20.88" customHeight="1">
      <c r="A241" s="12"/>
      <c r="B241" s="166"/>
      <c r="C241" s="12"/>
      <c r="D241" s="167" t="s">
        <v>71</v>
      </c>
      <c r="E241" s="177" t="s">
        <v>5756</v>
      </c>
      <c r="F241" s="177" t="s">
        <v>5757</v>
      </c>
      <c r="G241" s="12"/>
      <c r="H241" s="12"/>
      <c r="I241" s="169"/>
      <c r="J241" s="178">
        <f>BK241</f>
        <v>0</v>
      </c>
      <c r="K241" s="12"/>
      <c r="L241" s="166"/>
      <c r="M241" s="171"/>
      <c r="N241" s="172"/>
      <c r="O241" s="172"/>
      <c r="P241" s="173">
        <f>SUM(P242:P256)</f>
        <v>0</v>
      </c>
      <c r="Q241" s="172"/>
      <c r="R241" s="173">
        <f>SUM(R242:R256)</f>
        <v>99.431662720000006</v>
      </c>
      <c r="S241" s="172"/>
      <c r="T241" s="174">
        <f>SUM(T242:T256)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67" t="s">
        <v>79</v>
      </c>
      <c r="AT241" s="175" t="s">
        <v>71</v>
      </c>
      <c r="AU241" s="175" t="s">
        <v>76</v>
      </c>
      <c r="AY241" s="167" t="s">
        <v>458</v>
      </c>
      <c r="BK241" s="176">
        <f>SUM(BK242:BK256)</f>
        <v>0</v>
      </c>
    </row>
    <row r="242" s="2" customFormat="1" ht="49.05" customHeight="1">
      <c r="A242" s="41"/>
      <c r="B242" s="179"/>
      <c r="C242" s="180" t="s">
        <v>789</v>
      </c>
      <c r="D242" s="180" t="s">
        <v>462</v>
      </c>
      <c r="E242" s="181" t="s">
        <v>5758</v>
      </c>
      <c r="F242" s="182" t="s">
        <v>5759</v>
      </c>
      <c r="G242" s="183" t="s">
        <v>694</v>
      </c>
      <c r="H242" s="184">
        <v>11</v>
      </c>
      <c r="I242" s="185"/>
      <c r="J242" s="186">
        <f>ROUND(I242*H242,2)</f>
        <v>0</v>
      </c>
      <c r="K242" s="182" t="s">
        <v>465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0.15539952000000001</v>
      </c>
      <c r="R242" s="189">
        <f>Q242*H242</f>
        <v>1.7093947200000002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104</v>
      </c>
      <c r="AT242" s="191" t="s">
        <v>462</v>
      </c>
      <c r="AU242" s="191" t="s">
        <v>101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104</v>
      </c>
      <c r="BM242" s="191" t="s">
        <v>5760</v>
      </c>
    </row>
    <row r="243" s="2" customFormat="1">
      <c r="A243" s="41"/>
      <c r="B243" s="42"/>
      <c r="C243" s="41"/>
      <c r="D243" s="193" t="s">
        <v>467</v>
      </c>
      <c r="E243" s="41"/>
      <c r="F243" s="194" t="s">
        <v>5761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467</v>
      </c>
      <c r="AU243" s="22" t="s">
        <v>101</v>
      </c>
    </row>
    <row r="244" s="2" customFormat="1" ht="24.15" customHeight="1">
      <c r="A244" s="41"/>
      <c r="B244" s="179"/>
      <c r="C244" s="223" t="s">
        <v>119</v>
      </c>
      <c r="D244" s="223" t="s">
        <v>562</v>
      </c>
      <c r="E244" s="224" t="s">
        <v>5762</v>
      </c>
      <c r="F244" s="225" t="s">
        <v>5763</v>
      </c>
      <c r="G244" s="226" t="s">
        <v>694</v>
      </c>
      <c r="H244" s="227">
        <v>4</v>
      </c>
      <c r="I244" s="228"/>
      <c r="J244" s="229">
        <f>ROUND(I244*H244,2)</f>
        <v>0</v>
      </c>
      <c r="K244" s="225" t="s">
        <v>465</v>
      </c>
      <c r="L244" s="230"/>
      <c r="M244" s="231" t="s">
        <v>3</v>
      </c>
      <c r="N244" s="232" t="s">
        <v>43</v>
      </c>
      <c r="O244" s="75"/>
      <c r="P244" s="189">
        <f>O244*H244</f>
        <v>0</v>
      </c>
      <c r="Q244" s="189">
        <v>0.048300000000000003</v>
      </c>
      <c r="R244" s="189">
        <f>Q244*H244</f>
        <v>0.19320000000000001</v>
      </c>
      <c r="S244" s="189">
        <v>0</v>
      </c>
      <c r="T244" s="190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91" t="s">
        <v>521</v>
      </c>
      <c r="AT244" s="191" t="s">
        <v>562</v>
      </c>
      <c r="AU244" s="191" t="s">
        <v>101</v>
      </c>
      <c r="AY244" s="22" t="s">
        <v>458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22" t="s">
        <v>79</v>
      </c>
      <c r="BK244" s="192">
        <f>ROUND(I244*H244,2)</f>
        <v>0</v>
      </c>
      <c r="BL244" s="22" t="s">
        <v>104</v>
      </c>
      <c r="BM244" s="191" t="s">
        <v>5764</v>
      </c>
    </row>
    <row r="245" s="2" customFormat="1" ht="24.15" customHeight="1">
      <c r="A245" s="41"/>
      <c r="B245" s="179"/>
      <c r="C245" s="223" t="s">
        <v>812</v>
      </c>
      <c r="D245" s="223" t="s">
        <v>562</v>
      </c>
      <c r="E245" s="224" t="s">
        <v>5765</v>
      </c>
      <c r="F245" s="225" t="s">
        <v>5766</v>
      </c>
      <c r="G245" s="226" t="s">
        <v>694</v>
      </c>
      <c r="H245" s="227">
        <v>7</v>
      </c>
      <c r="I245" s="228"/>
      <c r="J245" s="229">
        <f>ROUND(I245*H245,2)</f>
        <v>0</v>
      </c>
      <c r="K245" s="225" t="s">
        <v>465</v>
      </c>
      <c r="L245" s="230"/>
      <c r="M245" s="231" t="s">
        <v>3</v>
      </c>
      <c r="N245" s="232" t="s">
        <v>43</v>
      </c>
      <c r="O245" s="75"/>
      <c r="P245" s="189">
        <f>O245*H245</f>
        <v>0</v>
      </c>
      <c r="Q245" s="189">
        <v>0.065670000000000006</v>
      </c>
      <c r="R245" s="189">
        <f>Q245*H245</f>
        <v>0.45969000000000004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521</v>
      </c>
      <c r="AT245" s="191" t="s">
        <v>562</v>
      </c>
      <c r="AU245" s="191" t="s">
        <v>101</v>
      </c>
      <c r="AY245" s="22" t="s">
        <v>458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79</v>
      </c>
      <c r="BK245" s="192">
        <f>ROUND(I245*H245,2)</f>
        <v>0</v>
      </c>
      <c r="BL245" s="22" t="s">
        <v>104</v>
      </c>
      <c r="BM245" s="191" t="s">
        <v>5767</v>
      </c>
    </row>
    <row r="246" s="2" customFormat="1" ht="49.05" customHeight="1">
      <c r="A246" s="41"/>
      <c r="B246" s="179"/>
      <c r="C246" s="180" t="s">
        <v>122</v>
      </c>
      <c r="D246" s="180" t="s">
        <v>462</v>
      </c>
      <c r="E246" s="181" t="s">
        <v>5758</v>
      </c>
      <c r="F246" s="182" t="s">
        <v>5759</v>
      </c>
      <c r="G246" s="183" t="s">
        <v>694</v>
      </c>
      <c r="H246" s="184">
        <v>80</v>
      </c>
      <c r="I246" s="185"/>
      <c r="J246" s="186">
        <f>ROUND(I246*H246,2)</f>
        <v>0</v>
      </c>
      <c r="K246" s="182" t="s">
        <v>465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0.15539952000000001</v>
      </c>
      <c r="R246" s="189">
        <f>Q246*H246</f>
        <v>12.431961600000001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104</v>
      </c>
      <c r="AT246" s="191" t="s">
        <v>462</v>
      </c>
      <c r="AU246" s="191" t="s">
        <v>101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104</v>
      </c>
      <c r="BM246" s="191" t="s">
        <v>5768</v>
      </c>
    </row>
    <row r="247" s="2" customFormat="1">
      <c r="A247" s="41"/>
      <c r="B247" s="42"/>
      <c r="C247" s="41"/>
      <c r="D247" s="193" t="s">
        <v>467</v>
      </c>
      <c r="E247" s="41"/>
      <c r="F247" s="194" t="s">
        <v>5761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467</v>
      </c>
      <c r="AU247" s="22" t="s">
        <v>101</v>
      </c>
    </row>
    <row r="248" s="2" customFormat="1" ht="16.5" customHeight="1">
      <c r="A248" s="41"/>
      <c r="B248" s="179"/>
      <c r="C248" s="223" t="s">
        <v>125</v>
      </c>
      <c r="D248" s="223" t="s">
        <v>562</v>
      </c>
      <c r="E248" s="224" t="s">
        <v>5769</v>
      </c>
      <c r="F248" s="225" t="s">
        <v>5770</v>
      </c>
      <c r="G248" s="226" t="s">
        <v>694</v>
      </c>
      <c r="H248" s="227">
        <v>81.599999999999994</v>
      </c>
      <c r="I248" s="228"/>
      <c r="J248" s="229">
        <f>ROUND(I248*H248,2)</f>
        <v>0</v>
      </c>
      <c r="K248" s="225" t="s">
        <v>465</v>
      </c>
      <c r="L248" s="230"/>
      <c r="M248" s="231" t="s">
        <v>3</v>
      </c>
      <c r="N248" s="232" t="s">
        <v>43</v>
      </c>
      <c r="O248" s="75"/>
      <c r="P248" s="189">
        <f>O248*H248</f>
        <v>0</v>
      </c>
      <c r="Q248" s="189">
        <v>0.080000000000000002</v>
      </c>
      <c r="R248" s="189">
        <f>Q248*H248</f>
        <v>6.5279999999999996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521</v>
      </c>
      <c r="AT248" s="191" t="s">
        <v>562</v>
      </c>
      <c r="AU248" s="191" t="s">
        <v>101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104</v>
      </c>
      <c r="BM248" s="191" t="s">
        <v>5771</v>
      </c>
    </row>
    <row r="249" s="13" customFormat="1">
      <c r="A249" s="13"/>
      <c r="B249" s="198"/>
      <c r="C249" s="13"/>
      <c r="D249" s="199" t="s">
        <v>469</v>
      </c>
      <c r="E249" s="13"/>
      <c r="F249" s="201" t="s">
        <v>5772</v>
      </c>
      <c r="G249" s="13"/>
      <c r="H249" s="202">
        <v>81.599999999999994</v>
      </c>
      <c r="I249" s="203"/>
      <c r="J249" s="13"/>
      <c r="K249" s="13"/>
      <c r="L249" s="198"/>
      <c r="M249" s="204"/>
      <c r="N249" s="205"/>
      <c r="O249" s="205"/>
      <c r="P249" s="205"/>
      <c r="Q249" s="205"/>
      <c r="R249" s="205"/>
      <c r="S249" s="205"/>
      <c r="T249" s="20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00" t="s">
        <v>469</v>
      </c>
      <c r="AU249" s="200" t="s">
        <v>101</v>
      </c>
      <c r="AV249" s="13" t="s">
        <v>76</v>
      </c>
      <c r="AW249" s="13" t="s">
        <v>4</v>
      </c>
      <c r="AX249" s="13" t="s">
        <v>79</v>
      </c>
      <c r="AY249" s="200" t="s">
        <v>458</v>
      </c>
    </row>
    <row r="250" s="2" customFormat="1" ht="49.05" customHeight="1">
      <c r="A250" s="41"/>
      <c r="B250" s="179"/>
      <c r="C250" s="180" t="s">
        <v>847</v>
      </c>
      <c r="D250" s="180" t="s">
        <v>462</v>
      </c>
      <c r="E250" s="181" t="s">
        <v>5773</v>
      </c>
      <c r="F250" s="182" t="s">
        <v>5774</v>
      </c>
      <c r="G250" s="183" t="s">
        <v>694</v>
      </c>
      <c r="H250" s="184">
        <v>211</v>
      </c>
      <c r="I250" s="185"/>
      <c r="J250" s="186">
        <f>ROUND(I250*H250,2)</f>
        <v>0</v>
      </c>
      <c r="K250" s="182" t="s">
        <v>465</v>
      </c>
      <c r="L250" s="42"/>
      <c r="M250" s="187" t="s">
        <v>3</v>
      </c>
      <c r="N250" s="188" t="s">
        <v>43</v>
      </c>
      <c r="O250" s="75"/>
      <c r="P250" s="189">
        <f>O250*H250</f>
        <v>0</v>
      </c>
      <c r="Q250" s="189">
        <v>0.12949959999999999</v>
      </c>
      <c r="R250" s="189">
        <f>Q250*H250</f>
        <v>27.324415599999998</v>
      </c>
      <c r="S250" s="189">
        <v>0</v>
      </c>
      <c r="T250" s="190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191" t="s">
        <v>104</v>
      </c>
      <c r="AT250" s="191" t="s">
        <v>462</v>
      </c>
      <c r="AU250" s="191" t="s">
        <v>101</v>
      </c>
      <c r="AY250" s="22" t="s">
        <v>458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22" t="s">
        <v>79</v>
      </c>
      <c r="BK250" s="192">
        <f>ROUND(I250*H250,2)</f>
        <v>0</v>
      </c>
      <c r="BL250" s="22" t="s">
        <v>104</v>
      </c>
      <c r="BM250" s="191" t="s">
        <v>5775</v>
      </c>
    </row>
    <row r="251" s="2" customFormat="1">
      <c r="A251" s="41"/>
      <c r="B251" s="42"/>
      <c r="C251" s="41"/>
      <c r="D251" s="193" t="s">
        <v>467</v>
      </c>
      <c r="E251" s="41"/>
      <c r="F251" s="194" t="s">
        <v>5776</v>
      </c>
      <c r="G251" s="41"/>
      <c r="H251" s="41"/>
      <c r="I251" s="195"/>
      <c r="J251" s="41"/>
      <c r="K251" s="41"/>
      <c r="L251" s="42"/>
      <c r="M251" s="196"/>
      <c r="N251" s="197"/>
      <c r="O251" s="75"/>
      <c r="P251" s="75"/>
      <c r="Q251" s="75"/>
      <c r="R251" s="75"/>
      <c r="S251" s="75"/>
      <c r="T251" s="76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2" t="s">
        <v>467</v>
      </c>
      <c r="AU251" s="22" t="s">
        <v>101</v>
      </c>
    </row>
    <row r="252" s="2" customFormat="1" ht="16.5" customHeight="1">
      <c r="A252" s="41"/>
      <c r="B252" s="179"/>
      <c r="C252" s="223" t="s">
        <v>855</v>
      </c>
      <c r="D252" s="223" t="s">
        <v>562</v>
      </c>
      <c r="E252" s="224" t="s">
        <v>5777</v>
      </c>
      <c r="F252" s="225" t="s">
        <v>5778</v>
      </c>
      <c r="G252" s="226" t="s">
        <v>694</v>
      </c>
      <c r="H252" s="227">
        <v>215.22</v>
      </c>
      <c r="I252" s="228"/>
      <c r="J252" s="229">
        <f>ROUND(I252*H252,2)</f>
        <v>0</v>
      </c>
      <c r="K252" s="225" t="s">
        <v>465</v>
      </c>
      <c r="L252" s="230"/>
      <c r="M252" s="231" t="s">
        <v>3</v>
      </c>
      <c r="N252" s="232" t="s">
        <v>43</v>
      </c>
      <c r="O252" s="75"/>
      <c r="P252" s="189">
        <f>O252*H252</f>
        <v>0</v>
      </c>
      <c r="Q252" s="189">
        <v>0.045999999999999999</v>
      </c>
      <c r="R252" s="189">
        <f>Q252*H252</f>
        <v>9.9001199999999994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521</v>
      </c>
      <c r="AT252" s="191" t="s">
        <v>562</v>
      </c>
      <c r="AU252" s="191" t="s">
        <v>101</v>
      </c>
      <c r="AY252" s="22" t="s">
        <v>458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79</v>
      </c>
      <c r="BK252" s="192">
        <f>ROUND(I252*H252,2)</f>
        <v>0</v>
      </c>
      <c r="BL252" s="22" t="s">
        <v>104</v>
      </c>
      <c r="BM252" s="191" t="s">
        <v>5779</v>
      </c>
    </row>
    <row r="253" s="13" customFormat="1">
      <c r="A253" s="13"/>
      <c r="B253" s="198"/>
      <c r="C253" s="13"/>
      <c r="D253" s="199" t="s">
        <v>469</v>
      </c>
      <c r="E253" s="13"/>
      <c r="F253" s="201" t="s">
        <v>5780</v>
      </c>
      <c r="G253" s="13"/>
      <c r="H253" s="202">
        <v>215.22</v>
      </c>
      <c r="I253" s="203"/>
      <c r="J253" s="13"/>
      <c r="K253" s="13"/>
      <c r="L253" s="198"/>
      <c r="M253" s="204"/>
      <c r="N253" s="205"/>
      <c r="O253" s="205"/>
      <c r="P253" s="205"/>
      <c r="Q253" s="205"/>
      <c r="R253" s="205"/>
      <c r="S253" s="205"/>
      <c r="T253" s="20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0" t="s">
        <v>469</v>
      </c>
      <c r="AU253" s="200" t="s">
        <v>101</v>
      </c>
      <c r="AV253" s="13" t="s">
        <v>76</v>
      </c>
      <c r="AW253" s="13" t="s">
        <v>4</v>
      </c>
      <c r="AX253" s="13" t="s">
        <v>79</v>
      </c>
      <c r="AY253" s="200" t="s">
        <v>458</v>
      </c>
    </row>
    <row r="254" s="2" customFormat="1" ht="24.15" customHeight="1">
      <c r="A254" s="41"/>
      <c r="B254" s="179"/>
      <c r="C254" s="180" t="s">
        <v>862</v>
      </c>
      <c r="D254" s="180" t="s">
        <v>462</v>
      </c>
      <c r="E254" s="181" t="s">
        <v>5781</v>
      </c>
      <c r="F254" s="182" t="s">
        <v>5782</v>
      </c>
      <c r="G254" s="183" t="s">
        <v>472</v>
      </c>
      <c r="H254" s="184">
        <v>18.120000000000001</v>
      </c>
      <c r="I254" s="185"/>
      <c r="J254" s="186">
        <f>ROUND(I254*H254,2)</f>
        <v>0</v>
      </c>
      <c r="K254" s="182" t="s">
        <v>465</v>
      </c>
      <c r="L254" s="42"/>
      <c r="M254" s="187" t="s">
        <v>3</v>
      </c>
      <c r="N254" s="188" t="s">
        <v>43</v>
      </c>
      <c r="O254" s="75"/>
      <c r="P254" s="189">
        <f>O254*H254</f>
        <v>0</v>
      </c>
      <c r="Q254" s="189">
        <v>2.2563399999999998</v>
      </c>
      <c r="R254" s="189">
        <f>Q254*H254</f>
        <v>40.884880799999998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104</v>
      </c>
      <c r="AT254" s="191" t="s">
        <v>462</v>
      </c>
      <c r="AU254" s="191" t="s">
        <v>101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104</v>
      </c>
      <c r="BM254" s="191" t="s">
        <v>5783</v>
      </c>
    </row>
    <row r="255" s="2" customFormat="1">
      <c r="A255" s="41"/>
      <c r="B255" s="42"/>
      <c r="C255" s="41"/>
      <c r="D255" s="193" t="s">
        <v>467</v>
      </c>
      <c r="E255" s="41"/>
      <c r="F255" s="194" t="s">
        <v>5784</v>
      </c>
      <c r="G255" s="41"/>
      <c r="H255" s="41"/>
      <c r="I255" s="195"/>
      <c r="J255" s="41"/>
      <c r="K255" s="41"/>
      <c r="L255" s="42"/>
      <c r="M255" s="196"/>
      <c r="N255" s="197"/>
      <c r="O255" s="75"/>
      <c r="P255" s="75"/>
      <c r="Q255" s="75"/>
      <c r="R255" s="75"/>
      <c r="S255" s="75"/>
      <c r="T255" s="76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2" t="s">
        <v>467</v>
      </c>
      <c r="AU255" s="22" t="s">
        <v>101</v>
      </c>
    </row>
    <row r="256" s="13" customFormat="1">
      <c r="A256" s="13"/>
      <c r="B256" s="198"/>
      <c r="C256" s="13"/>
      <c r="D256" s="199" t="s">
        <v>469</v>
      </c>
      <c r="E256" s="200" t="s">
        <v>3</v>
      </c>
      <c r="F256" s="201" t="s">
        <v>5785</v>
      </c>
      <c r="G256" s="13"/>
      <c r="H256" s="202">
        <v>18.120000000000001</v>
      </c>
      <c r="I256" s="203"/>
      <c r="J256" s="13"/>
      <c r="K256" s="13"/>
      <c r="L256" s="198"/>
      <c r="M256" s="204"/>
      <c r="N256" s="205"/>
      <c r="O256" s="205"/>
      <c r="P256" s="205"/>
      <c r="Q256" s="205"/>
      <c r="R256" s="205"/>
      <c r="S256" s="205"/>
      <c r="T256" s="20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0" t="s">
        <v>469</v>
      </c>
      <c r="AU256" s="200" t="s">
        <v>101</v>
      </c>
      <c r="AV256" s="13" t="s">
        <v>76</v>
      </c>
      <c r="AW256" s="13" t="s">
        <v>33</v>
      </c>
      <c r="AX256" s="13" t="s">
        <v>79</v>
      </c>
      <c r="AY256" s="200" t="s">
        <v>458</v>
      </c>
    </row>
    <row r="257" s="12" customFormat="1" ht="20.88" customHeight="1">
      <c r="A257" s="12"/>
      <c r="B257" s="166"/>
      <c r="C257" s="12"/>
      <c r="D257" s="167" t="s">
        <v>71</v>
      </c>
      <c r="E257" s="177" t="s">
        <v>5786</v>
      </c>
      <c r="F257" s="177" t="s">
        <v>5787</v>
      </c>
      <c r="G257" s="12"/>
      <c r="H257" s="12"/>
      <c r="I257" s="169"/>
      <c r="J257" s="178">
        <f>BK257</f>
        <v>0</v>
      </c>
      <c r="K257" s="12"/>
      <c r="L257" s="166"/>
      <c r="M257" s="171"/>
      <c r="N257" s="172"/>
      <c r="O257" s="172"/>
      <c r="P257" s="173">
        <f>SUM(P258:P285)</f>
        <v>0</v>
      </c>
      <c r="Q257" s="172"/>
      <c r="R257" s="173">
        <f>SUM(R258:R285)</f>
        <v>0.24166199999999999</v>
      </c>
      <c r="S257" s="172"/>
      <c r="T257" s="174">
        <f>SUM(T258:T285)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67" t="s">
        <v>79</v>
      </c>
      <c r="AT257" s="175" t="s">
        <v>71</v>
      </c>
      <c r="AU257" s="175" t="s">
        <v>76</v>
      </c>
      <c r="AY257" s="167" t="s">
        <v>458</v>
      </c>
      <c r="BK257" s="176">
        <f>SUM(BK258:BK285)</f>
        <v>0</v>
      </c>
    </row>
    <row r="258" s="2" customFormat="1" ht="37.8" customHeight="1">
      <c r="A258" s="41"/>
      <c r="B258" s="179"/>
      <c r="C258" s="180" t="s">
        <v>869</v>
      </c>
      <c r="D258" s="180" t="s">
        <v>462</v>
      </c>
      <c r="E258" s="181" t="s">
        <v>5788</v>
      </c>
      <c r="F258" s="182" t="s">
        <v>5789</v>
      </c>
      <c r="G258" s="183" t="s">
        <v>629</v>
      </c>
      <c r="H258" s="184">
        <v>2</v>
      </c>
      <c r="I258" s="185"/>
      <c r="J258" s="186">
        <f>ROUND(I258*H258,2)</f>
        <v>0</v>
      </c>
      <c r="K258" s="182" t="s">
        <v>465</v>
      </c>
      <c r="L258" s="42"/>
      <c r="M258" s="187" t="s">
        <v>3</v>
      </c>
      <c r="N258" s="188" t="s">
        <v>43</v>
      </c>
      <c r="O258" s="75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104</v>
      </c>
      <c r="AT258" s="191" t="s">
        <v>462</v>
      </c>
      <c r="AU258" s="191" t="s">
        <v>101</v>
      </c>
      <c r="AY258" s="22" t="s">
        <v>458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79</v>
      </c>
      <c r="BK258" s="192">
        <f>ROUND(I258*H258,2)</f>
        <v>0</v>
      </c>
      <c r="BL258" s="22" t="s">
        <v>104</v>
      </c>
      <c r="BM258" s="191" t="s">
        <v>5790</v>
      </c>
    </row>
    <row r="259" s="2" customFormat="1">
      <c r="A259" s="41"/>
      <c r="B259" s="42"/>
      <c r="C259" s="41"/>
      <c r="D259" s="193" t="s">
        <v>467</v>
      </c>
      <c r="E259" s="41"/>
      <c r="F259" s="194" t="s">
        <v>5791</v>
      </c>
      <c r="G259" s="41"/>
      <c r="H259" s="41"/>
      <c r="I259" s="195"/>
      <c r="J259" s="41"/>
      <c r="K259" s="41"/>
      <c r="L259" s="42"/>
      <c r="M259" s="196"/>
      <c r="N259" s="197"/>
      <c r="O259" s="75"/>
      <c r="P259" s="75"/>
      <c r="Q259" s="75"/>
      <c r="R259" s="75"/>
      <c r="S259" s="75"/>
      <c r="T259" s="76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2" t="s">
        <v>467</v>
      </c>
      <c r="AU259" s="22" t="s">
        <v>101</v>
      </c>
    </row>
    <row r="260" s="2" customFormat="1" ht="44.25" customHeight="1">
      <c r="A260" s="41"/>
      <c r="B260" s="179"/>
      <c r="C260" s="180" t="s">
        <v>876</v>
      </c>
      <c r="D260" s="180" t="s">
        <v>462</v>
      </c>
      <c r="E260" s="181" t="s">
        <v>5792</v>
      </c>
      <c r="F260" s="182" t="s">
        <v>5793</v>
      </c>
      <c r="G260" s="183" t="s">
        <v>629</v>
      </c>
      <c r="H260" s="184">
        <v>360</v>
      </c>
      <c r="I260" s="185"/>
      <c r="J260" s="186">
        <f>ROUND(I260*H260,2)</f>
        <v>0</v>
      </c>
      <c r="K260" s="182" t="s">
        <v>465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104</v>
      </c>
      <c r="AT260" s="191" t="s">
        <v>462</v>
      </c>
      <c r="AU260" s="191" t="s">
        <v>101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104</v>
      </c>
      <c r="BM260" s="191" t="s">
        <v>5794</v>
      </c>
    </row>
    <row r="261" s="2" customFormat="1">
      <c r="A261" s="41"/>
      <c r="B261" s="42"/>
      <c r="C261" s="41"/>
      <c r="D261" s="193" t="s">
        <v>467</v>
      </c>
      <c r="E261" s="41"/>
      <c r="F261" s="194" t="s">
        <v>5795</v>
      </c>
      <c r="G261" s="41"/>
      <c r="H261" s="41"/>
      <c r="I261" s="195"/>
      <c r="J261" s="41"/>
      <c r="K261" s="41"/>
      <c r="L261" s="42"/>
      <c r="M261" s="196"/>
      <c r="N261" s="197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2" t="s">
        <v>467</v>
      </c>
      <c r="AU261" s="22" t="s">
        <v>101</v>
      </c>
    </row>
    <row r="262" s="13" customFormat="1">
      <c r="A262" s="13"/>
      <c r="B262" s="198"/>
      <c r="C262" s="13"/>
      <c r="D262" s="199" t="s">
        <v>469</v>
      </c>
      <c r="E262" s="13"/>
      <c r="F262" s="201" t="s">
        <v>5796</v>
      </c>
      <c r="G262" s="13"/>
      <c r="H262" s="202">
        <v>360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469</v>
      </c>
      <c r="AU262" s="200" t="s">
        <v>101</v>
      </c>
      <c r="AV262" s="13" t="s">
        <v>76</v>
      </c>
      <c r="AW262" s="13" t="s">
        <v>4</v>
      </c>
      <c r="AX262" s="13" t="s">
        <v>79</v>
      </c>
      <c r="AY262" s="200" t="s">
        <v>458</v>
      </c>
    </row>
    <row r="263" s="2" customFormat="1" ht="37.8" customHeight="1">
      <c r="A263" s="41"/>
      <c r="B263" s="179"/>
      <c r="C263" s="180" t="s">
        <v>883</v>
      </c>
      <c r="D263" s="180" t="s">
        <v>462</v>
      </c>
      <c r="E263" s="181" t="s">
        <v>5797</v>
      </c>
      <c r="F263" s="182" t="s">
        <v>5798</v>
      </c>
      <c r="G263" s="183" t="s">
        <v>629</v>
      </c>
      <c r="H263" s="184">
        <v>2</v>
      </c>
      <c r="I263" s="185"/>
      <c r="J263" s="186">
        <f>ROUND(I263*H263,2)</f>
        <v>0</v>
      </c>
      <c r="K263" s="182" t="s">
        <v>465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104</v>
      </c>
      <c r="AT263" s="191" t="s">
        <v>462</v>
      </c>
      <c r="AU263" s="191" t="s">
        <v>101</v>
      </c>
      <c r="AY263" s="22" t="s">
        <v>458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79</v>
      </c>
      <c r="BK263" s="192">
        <f>ROUND(I263*H263,2)</f>
        <v>0</v>
      </c>
      <c r="BL263" s="22" t="s">
        <v>104</v>
      </c>
      <c r="BM263" s="191" t="s">
        <v>5799</v>
      </c>
    </row>
    <row r="264" s="2" customFormat="1">
      <c r="A264" s="41"/>
      <c r="B264" s="42"/>
      <c r="C264" s="41"/>
      <c r="D264" s="193" t="s">
        <v>467</v>
      </c>
      <c r="E264" s="41"/>
      <c r="F264" s="194" t="s">
        <v>5800</v>
      </c>
      <c r="G264" s="41"/>
      <c r="H264" s="41"/>
      <c r="I264" s="195"/>
      <c r="J264" s="41"/>
      <c r="K264" s="41"/>
      <c r="L264" s="42"/>
      <c r="M264" s="196"/>
      <c r="N264" s="197"/>
      <c r="O264" s="75"/>
      <c r="P264" s="75"/>
      <c r="Q264" s="75"/>
      <c r="R264" s="75"/>
      <c r="S264" s="75"/>
      <c r="T264" s="76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2" t="s">
        <v>467</v>
      </c>
      <c r="AU264" s="22" t="s">
        <v>101</v>
      </c>
    </row>
    <row r="265" s="2" customFormat="1" ht="44.25" customHeight="1">
      <c r="A265" s="41"/>
      <c r="B265" s="179"/>
      <c r="C265" s="180" t="s">
        <v>889</v>
      </c>
      <c r="D265" s="180" t="s">
        <v>462</v>
      </c>
      <c r="E265" s="181" t="s">
        <v>5801</v>
      </c>
      <c r="F265" s="182" t="s">
        <v>5802</v>
      </c>
      <c r="G265" s="183" t="s">
        <v>629</v>
      </c>
      <c r="H265" s="184">
        <v>360</v>
      </c>
      <c r="I265" s="185"/>
      <c r="J265" s="186">
        <f>ROUND(I265*H265,2)</f>
        <v>0</v>
      </c>
      <c r="K265" s="182" t="s">
        <v>465</v>
      </c>
      <c r="L265" s="42"/>
      <c r="M265" s="187" t="s">
        <v>3</v>
      </c>
      <c r="N265" s="188" t="s">
        <v>43</v>
      </c>
      <c r="O265" s="75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191" t="s">
        <v>104</v>
      </c>
      <c r="AT265" s="191" t="s">
        <v>462</v>
      </c>
      <c r="AU265" s="191" t="s">
        <v>101</v>
      </c>
      <c r="AY265" s="22" t="s">
        <v>458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22" t="s">
        <v>79</v>
      </c>
      <c r="BK265" s="192">
        <f>ROUND(I265*H265,2)</f>
        <v>0</v>
      </c>
      <c r="BL265" s="22" t="s">
        <v>104</v>
      </c>
      <c r="BM265" s="191" t="s">
        <v>5803</v>
      </c>
    </row>
    <row r="266" s="2" customFormat="1">
      <c r="A266" s="41"/>
      <c r="B266" s="42"/>
      <c r="C266" s="41"/>
      <c r="D266" s="193" t="s">
        <v>467</v>
      </c>
      <c r="E266" s="41"/>
      <c r="F266" s="194" t="s">
        <v>5804</v>
      </c>
      <c r="G266" s="41"/>
      <c r="H266" s="41"/>
      <c r="I266" s="195"/>
      <c r="J266" s="41"/>
      <c r="K266" s="41"/>
      <c r="L266" s="42"/>
      <c r="M266" s="196"/>
      <c r="N266" s="197"/>
      <c r="O266" s="75"/>
      <c r="P266" s="75"/>
      <c r="Q266" s="75"/>
      <c r="R266" s="75"/>
      <c r="S266" s="75"/>
      <c r="T266" s="76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2" t="s">
        <v>467</v>
      </c>
      <c r="AU266" s="22" t="s">
        <v>101</v>
      </c>
    </row>
    <row r="267" s="13" customFormat="1">
      <c r="A267" s="13"/>
      <c r="B267" s="198"/>
      <c r="C267" s="13"/>
      <c r="D267" s="199" t="s">
        <v>469</v>
      </c>
      <c r="E267" s="13"/>
      <c r="F267" s="201" t="s">
        <v>5796</v>
      </c>
      <c r="G267" s="13"/>
      <c r="H267" s="202">
        <v>360</v>
      </c>
      <c r="I267" s="203"/>
      <c r="J267" s="13"/>
      <c r="K267" s="13"/>
      <c r="L267" s="198"/>
      <c r="M267" s="204"/>
      <c r="N267" s="205"/>
      <c r="O267" s="205"/>
      <c r="P267" s="205"/>
      <c r="Q267" s="205"/>
      <c r="R267" s="205"/>
      <c r="S267" s="205"/>
      <c r="T267" s="20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0" t="s">
        <v>469</v>
      </c>
      <c r="AU267" s="200" t="s">
        <v>101</v>
      </c>
      <c r="AV267" s="13" t="s">
        <v>76</v>
      </c>
      <c r="AW267" s="13" t="s">
        <v>4</v>
      </c>
      <c r="AX267" s="13" t="s">
        <v>79</v>
      </c>
      <c r="AY267" s="200" t="s">
        <v>458</v>
      </c>
    </row>
    <row r="268" s="2" customFormat="1" ht="24.15" customHeight="1">
      <c r="A268" s="41"/>
      <c r="B268" s="179"/>
      <c r="C268" s="180" t="s">
        <v>895</v>
      </c>
      <c r="D268" s="180" t="s">
        <v>462</v>
      </c>
      <c r="E268" s="181" t="s">
        <v>5805</v>
      </c>
      <c r="F268" s="182" t="s">
        <v>5806</v>
      </c>
      <c r="G268" s="183" t="s">
        <v>629</v>
      </c>
      <c r="H268" s="184">
        <v>2</v>
      </c>
      <c r="I268" s="185"/>
      <c r="J268" s="186">
        <f>ROUND(I268*H268,2)</f>
        <v>0</v>
      </c>
      <c r="K268" s="182" t="s">
        <v>465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104</v>
      </c>
      <c r="AT268" s="191" t="s">
        <v>462</v>
      </c>
      <c r="AU268" s="191" t="s">
        <v>101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104</v>
      </c>
      <c r="BM268" s="191" t="s">
        <v>5807</v>
      </c>
    </row>
    <row r="269" s="2" customFormat="1">
      <c r="A269" s="41"/>
      <c r="B269" s="42"/>
      <c r="C269" s="41"/>
      <c r="D269" s="193" t="s">
        <v>467</v>
      </c>
      <c r="E269" s="41"/>
      <c r="F269" s="194" t="s">
        <v>5808</v>
      </c>
      <c r="G269" s="41"/>
      <c r="H269" s="41"/>
      <c r="I269" s="195"/>
      <c r="J269" s="41"/>
      <c r="K269" s="41"/>
      <c r="L269" s="42"/>
      <c r="M269" s="196"/>
      <c r="N269" s="197"/>
      <c r="O269" s="75"/>
      <c r="P269" s="75"/>
      <c r="Q269" s="75"/>
      <c r="R269" s="75"/>
      <c r="S269" s="75"/>
      <c r="T269" s="76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2" t="s">
        <v>467</v>
      </c>
      <c r="AU269" s="22" t="s">
        <v>101</v>
      </c>
    </row>
    <row r="270" s="2" customFormat="1" ht="44.25" customHeight="1">
      <c r="A270" s="41"/>
      <c r="B270" s="179"/>
      <c r="C270" s="180" t="s">
        <v>901</v>
      </c>
      <c r="D270" s="180" t="s">
        <v>462</v>
      </c>
      <c r="E270" s="181" t="s">
        <v>5809</v>
      </c>
      <c r="F270" s="182" t="s">
        <v>5810</v>
      </c>
      <c r="G270" s="183" t="s">
        <v>629</v>
      </c>
      <c r="H270" s="184">
        <v>360</v>
      </c>
      <c r="I270" s="185"/>
      <c r="J270" s="186">
        <f>ROUND(I270*H270,2)</f>
        <v>0</v>
      </c>
      <c r="K270" s="182" t="s">
        <v>465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104</v>
      </c>
      <c r="AT270" s="191" t="s">
        <v>462</v>
      </c>
      <c r="AU270" s="191" t="s">
        <v>101</v>
      </c>
      <c r="AY270" s="22" t="s">
        <v>458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79</v>
      </c>
      <c r="BK270" s="192">
        <f>ROUND(I270*H270,2)</f>
        <v>0</v>
      </c>
      <c r="BL270" s="22" t="s">
        <v>104</v>
      </c>
      <c r="BM270" s="191" t="s">
        <v>5811</v>
      </c>
    </row>
    <row r="271" s="2" customFormat="1">
      <c r="A271" s="41"/>
      <c r="B271" s="42"/>
      <c r="C271" s="41"/>
      <c r="D271" s="193" t="s">
        <v>467</v>
      </c>
      <c r="E271" s="41"/>
      <c r="F271" s="194" t="s">
        <v>5812</v>
      </c>
      <c r="G271" s="41"/>
      <c r="H271" s="41"/>
      <c r="I271" s="195"/>
      <c r="J271" s="41"/>
      <c r="K271" s="41"/>
      <c r="L271" s="42"/>
      <c r="M271" s="196"/>
      <c r="N271" s="197"/>
      <c r="O271" s="75"/>
      <c r="P271" s="75"/>
      <c r="Q271" s="75"/>
      <c r="R271" s="75"/>
      <c r="S271" s="75"/>
      <c r="T271" s="76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2" t="s">
        <v>467</v>
      </c>
      <c r="AU271" s="22" t="s">
        <v>101</v>
      </c>
    </row>
    <row r="272" s="13" customFormat="1">
      <c r="A272" s="13"/>
      <c r="B272" s="198"/>
      <c r="C272" s="13"/>
      <c r="D272" s="199" t="s">
        <v>469</v>
      </c>
      <c r="E272" s="13"/>
      <c r="F272" s="201" t="s">
        <v>5796</v>
      </c>
      <c r="G272" s="13"/>
      <c r="H272" s="202">
        <v>360</v>
      </c>
      <c r="I272" s="203"/>
      <c r="J272" s="13"/>
      <c r="K272" s="13"/>
      <c r="L272" s="198"/>
      <c r="M272" s="204"/>
      <c r="N272" s="205"/>
      <c r="O272" s="205"/>
      <c r="P272" s="205"/>
      <c r="Q272" s="205"/>
      <c r="R272" s="205"/>
      <c r="S272" s="205"/>
      <c r="T272" s="20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0" t="s">
        <v>469</v>
      </c>
      <c r="AU272" s="200" t="s">
        <v>101</v>
      </c>
      <c r="AV272" s="13" t="s">
        <v>76</v>
      </c>
      <c r="AW272" s="13" t="s">
        <v>4</v>
      </c>
      <c r="AX272" s="13" t="s">
        <v>79</v>
      </c>
      <c r="AY272" s="200" t="s">
        <v>458</v>
      </c>
    </row>
    <row r="273" s="2" customFormat="1" ht="24.15" customHeight="1">
      <c r="A273" s="41"/>
      <c r="B273" s="179"/>
      <c r="C273" s="180" t="s">
        <v>905</v>
      </c>
      <c r="D273" s="180" t="s">
        <v>462</v>
      </c>
      <c r="E273" s="181" t="s">
        <v>5813</v>
      </c>
      <c r="F273" s="182" t="s">
        <v>5814</v>
      </c>
      <c r="G273" s="183" t="s">
        <v>629</v>
      </c>
      <c r="H273" s="184">
        <v>2</v>
      </c>
      <c r="I273" s="185"/>
      <c r="J273" s="186">
        <f>ROUND(I273*H273,2)</f>
        <v>0</v>
      </c>
      <c r="K273" s="182" t="s">
        <v>465</v>
      </c>
      <c r="L273" s="42"/>
      <c r="M273" s="187" t="s">
        <v>3</v>
      </c>
      <c r="N273" s="188" t="s">
        <v>43</v>
      </c>
      <c r="O273" s="75"/>
      <c r="P273" s="189">
        <f>O273*H273</f>
        <v>0</v>
      </c>
      <c r="Q273" s="189">
        <v>0.00069999999999999999</v>
      </c>
      <c r="R273" s="189">
        <f>Q273*H273</f>
        <v>0.0014</v>
      </c>
      <c r="S273" s="189">
        <v>0</v>
      </c>
      <c r="T273" s="19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191" t="s">
        <v>104</v>
      </c>
      <c r="AT273" s="191" t="s">
        <v>462</v>
      </c>
      <c r="AU273" s="191" t="s">
        <v>101</v>
      </c>
      <c r="AY273" s="22" t="s">
        <v>458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22" t="s">
        <v>79</v>
      </c>
      <c r="BK273" s="192">
        <f>ROUND(I273*H273,2)</f>
        <v>0</v>
      </c>
      <c r="BL273" s="22" t="s">
        <v>104</v>
      </c>
      <c r="BM273" s="191" t="s">
        <v>5815</v>
      </c>
    </row>
    <row r="274" s="2" customFormat="1">
      <c r="A274" s="41"/>
      <c r="B274" s="42"/>
      <c r="C274" s="41"/>
      <c r="D274" s="193" t="s">
        <v>467</v>
      </c>
      <c r="E274" s="41"/>
      <c r="F274" s="194" t="s">
        <v>5816</v>
      </c>
      <c r="G274" s="41"/>
      <c r="H274" s="41"/>
      <c r="I274" s="195"/>
      <c r="J274" s="41"/>
      <c r="K274" s="41"/>
      <c r="L274" s="42"/>
      <c r="M274" s="196"/>
      <c r="N274" s="197"/>
      <c r="O274" s="75"/>
      <c r="P274" s="75"/>
      <c r="Q274" s="75"/>
      <c r="R274" s="75"/>
      <c r="S274" s="75"/>
      <c r="T274" s="76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2" t="s">
        <v>467</v>
      </c>
      <c r="AU274" s="22" t="s">
        <v>101</v>
      </c>
    </row>
    <row r="275" s="2" customFormat="1" ht="24.15" customHeight="1">
      <c r="A275" s="41"/>
      <c r="B275" s="179"/>
      <c r="C275" s="223" t="s">
        <v>912</v>
      </c>
      <c r="D275" s="223" t="s">
        <v>562</v>
      </c>
      <c r="E275" s="224" t="s">
        <v>5817</v>
      </c>
      <c r="F275" s="225" t="s">
        <v>5818</v>
      </c>
      <c r="G275" s="226" t="s">
        <v>629</v>
      </c>
      <c r="H275" s="227">
        <v>1</v>
      </c>
      <c r="I275" s="228"/>
      <c r="J275" s="229">
        <f>ROUND(I275*H275,2)</f>
        <v>0</v>
      </c>
      <c r="K275" s="225" t="s">
        <v>465</v>
      </c>
      <c r="L275" s="230"/>
      <c r="M275" s="231" t="s">
        <v>3</v>
      </c>
      <c r="N275" s="232" t="s">
        <v>43</v>
      </c>
      <c r="O275" s="75"/>
      <c r="P275" s="189">
        <f>O275*H275</f>
        <v>0</v>
      </c>
      <c r="Q275" s="189">
        <v>0.0035000000000000001</v>
      </c>
      <c r="R275" s="189">
        <f>Q275*H275</f>
        <v>0.0035000000000000001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521</v>
      </c>
      <c r="AT275" s="191" t="s">
        <v>562</v>
      </c>
      <c r="AU275" s="191" t="s">
        <v>101</v>
      </c>
      <c r="AY275" s="22" t="s">
        <v>458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79</v>
      </c>
      <c r="BK275" s="192">
        <f>ROUND(I275*H275,2)</f>
        <v>0</v>
      </c>
      <c r="BL275" s="22" t="s">
        <v>104</v>
      </c>
      <c r="BM275" s="191" t="s">
        <v>5819</v>
      </c>
    </row>
    <row r="276" s="2" customFormat="1" ht="16.5" customHeight="1">
      <c r="A276" s="41"/>
      <c r="B276" s="179"/>
      <c r="C276" s="223" t="s">
        <v>918</v>
      </c>
      <c r="D276" s="223" t="s">
        <v>562</v>
      </c>
      <c r="E276" s="224" t="s">
        <v>5820</v>
      </c>
      <c r="F276" s="225" t="s">
        <v>5821</v>
      </c>
      <c r="G276" s="226" t="s">
        <v>629</v>
      </c>
      <c r="H276" s="227">
        <v>1</v>
      </c>
      <c r="I276" s="228"/>
      <c r="J276" s="229">
        <f>ROUND(I276*H276,2)</f>
        <v>0</v>
      </c>
      <c r="K276" s="225" t="s">
        <v>465</v>
      </c>
      <c r="L276" s="230"/>
      <c r="M276" s="231" t="s">
        <v>3</v>
      </c>
      <c r="N276" s="232" t="s">
        <v>43</v>
      </c>
      <c r="O276" s="75"/>
      <c r="P276" s="189">
        <f>O276*H276</f>
        <v>0</v>
      </c>
      <c r="Q276" s="189">
        <v>0.0040000000000000001</v>
      </c>
      <c r="R276" s="189">
        <f>Q276*H276</f>
        <v>0.0040000000000000001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521</v>
      </c>
      <c r="AT276" s="191" t="s">
        <v>562</v>
      </c>
      <c r="AU276" s="191" t="s">
        <v>101</v>
      </c>
      <c r="AY276" s="22" t="s">
        <v>458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79</v>
      </c>
      <c r="BK276" s="192">
        <f>ROUND(I276*H276,2)</f>
        <v>0</v>
      </c>
      <c r="BL276" s="22" t="s">
        <v>104</v>
      </c>
      <c r="BM276" s="191" t="s">
        <v>5822</v>
      </c>
    </row>
    <row r="277" s="2" customFormat="1" ht="24.15" customHeight="1">
      <c r="A277" s="41"/>
      <c r="B277" s="179"/>
      <c r="C277" s="180" t="s">
        <v>924</v>
      </c>
      <c r="D277" s="180" t="s">
        <v>462</v>
      </c>
      <c r="E277" s="181" t="s">
        <v>5823</v>
      </c>
      <c r="F277" s="182" t="s">
        <v>5824</v>
      </c>
      <c r="G277" s="183" t="s">
        <v>629</v>
      </c>
      <c r="H277" s="184">
        <v>2</v>
      </c>
      <c r="I277" s="185"/>
      <c r="J277" s="186">
        <f>ROUND(I277*H277,2)</f>
        <v>0</v>
      </c>
      <c r="K277" s="182" t="s">
        <v>465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0.109405</v>
      </c>
      <c r="R277" s="189">
        <f>Q277*H277</f>
        <v>0.21881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104</v>
      </c>
      <c r="AT277" s="191" t="s">
        <v>462</v>
      </c>
      <c r="AU277" s="191" t="s">
        <v>101</v>
      </c>
      <c r="AY277" s="22" t="s">
        <v>458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79</v>
      </c>
      <c r="BK277" s="192">
        <f>ROUND(I277*H277,2)</f>
        <v>0</v>
      </c>
      <c r="BL277" s="22" t="s">
        <v>104</v>
      </c>
      <c r="BM277" s="191" t="s">
        <v>5825</v>
      </c>
    </row>
    <row r="278" s="2" customFormat="1">
      <c r="A278" s="41"/>
      <c r="B278" s="42"/>
      <c r="C278" s="41"/>
      <c r="D278" s="193" t="s">
        <v>467</v>
      </c>
      <c r="E278" s="41"/>
      <c r="F278" s="194" t="s">
        <v>5826</v>
      </c>
      <c r="G278" s="41"/>
      <c r="H278" s="41"/>
      <c r="I278" s="195"/>
      <c r="J278" s="41"/>
      <c r="K278" s="41"/>
      <c r="L278" s="42"/>
      <c r="M278" s="196"/>
      <c r="N278" s="197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2" t="s">
        <v>467</v>
      </c>
      <c r="AU278" s="22" t="s">
        <v>101</v>
      </c>
    </row>
    <row r="279" s="2" customFormat="1" ht="21.75" customHeight="1">
      <c r="A279" s="41"/>
      <c r="B279" s="179"/>
      <c r="C279" s="223" t="s">
        <v>930</v>
      </c>
      <c r="D279" s="223" t="s">
        <v>562</v>
      </c>
      <c r="E279" s="224" t="s">
        <v>5827</v>
      </c>
      <c r="F279" s="225" t="s">
        <v>5828</v>
      </c>
      <c r="G279" s="226" t="s">
        <v>629</v>
      </c>
      <c r="H279" s="227">
        <v>2</v>
      </c>
      <c r="I279" s="228"/>
      <c r="J279" s="229">
        <f>ROUND(I279*H279,2)</f>
        <v>0</v>
      </c>
      <c r="K279" s="225" t="s">
        <v>465</v>
      </c>
      <c r="L279" s="230"/>
      <c r="M279" s="231" t="s">
        <v>3</v>
      </c>
      <c r="N279" s="232" t="s">
        <v>43</v>
      </c>
      <c r="O279" s="75"/>
      <c r="P279" s="189">
        <f>O279*H279</f>
        <v>0</v>
      </c>
      <c r="Q279" s="189">
        <v>0.0061000000000000004</v>
      </c>
      <c r="R279" s="189">
        <f>Q279*H279</f>
        <v>0.012200000000000001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521</v>
      </c>
      <c r="AT279" s="191" t="s">
        <v>562</v>
      </c>
      <c r="AU279" s="191" t="s">
        <v>101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104</v>
      </c>
      <c r="BM279" s="191" t="s">
        <v>5829</v>
      </c>
    </row>
    <row r="280" s="2" customFormat="1" ht="24.15" customHeight="1">
      <c r="A280" s="41"/>
      <c r="B280" s="179"/>
      <c r="C280" s="180" t="s">
        <v>936</v>
      </c>
      <c r="D280" s="180" t="s">
        <v>462</v>
      </c>
      <c r="E280" s="181" t="s">
        <v>5830</v>
      </c>
      <c r="F280" s="182" t="s">
        <v>5831</v>
      </c>
      <c r="G280" s="183" t="s">
        <v>694</v>
      </c>
      <c r="H280" s="184">
        <v>5.5199999999999996</v>
      </c>
      <c r="I280" s="185"/>
      <c r="J280" s="186">
        <f>ROUND(I280*H280,2)</f>
        <v>0</v>
      </c>
      <c r="K280" s="182" t="s">
        <v>465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0.00010000000000000001</v>
      </c>
      <c r="R280" s="189">
        <f>Q280*H280</f>
        <v>0.00055199999999999997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104</v>
      </c>
      <c r="AT280" s="191" t="s">
        <v>462</v>
      </c>
      <c r="AU280" s="191" t="s">
        <v>101</v>
      </c>
      <c r="AY280" s="22" t="s">
        <v>458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79</v>
      </c>
      <c r="BK280" s="192">
        <f>ROUND(I280*H280,2)</f>
        <v>0</v>
      </c>
      <c r="BL280" s="22" t="s">
        <v>104</v>
      </c>
      <c r="BM280" s="191" t="s">
        <v>5832</v>
      </c>
    </row>
    <row r="281" s="2" customFormat="1">
      <c r="A281" s="41"/>
      <c r="B281" s="42"/>
      <c r="C281" s="41"/>
      <c r="D281" s="193" t="s">
        <v>467</v>
      </c>
      <c r="E281" s="41"/>
      <c r="F281" s="194" t="s">
        <v>5833</v>
      </c>
      <c r="G281" s="41"/>
      <c r="H281" s="41"/>
      <c r="I281" s="195"/>
      <c r="J281" s="41"/>
      <c r="K281" s="41"/>
      <c r="L281" s="42"/>
      <c r="M281" s="196"/>
      <c r="N281" s="197"/>
      <c r="O281" s="75"/>
      <c r="P281" s="75"/>
      <c r="Q281" s="75"/>
      <c r="R281" s="75"/>
      <c r="S281" s="75"/>
      <c r="T281" s="76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2" t="s">
        <v>467</v>
      </c>
      <c r="AU281" s="22" t="s">
        <v>101</v>
      </c>
    </row>
    <row r="282" s="13" customFormat="1">
      <c r="A282" s="13"/>
      <c r="B282" s="198"/>
      <c r="C282" s="13"/>
      <c r="D282" s="199" t="s">
        <v>469</v>
      </c>
      <c r="E282" s="200" t="s">
        <v>3</v>
      </c>
      <c r="F282" s="201" t="s">
        <v>5834</v>
      </c>
      <c r="G282" s="13"/>
      <c r="H282" s="202">
        <v>5.5199999999999996</v>
      </c>
      <c r="I282" s="203"/>
      <c r="J282" s="13"/>
      <c r="K282" s="13"/>
      <c r="L282" s="198"/>
      <c r="M282" s="204"/>
      <c r="N282" s="205"/>
      <c r="O282" s="205"/>
      <c r="P282" s="205"/>
      <c r="Q282" s="205"/>
      <c r="R282" s="205"/>
      <c r="S282" s="205"/>
      <c r="T282" s="20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0" t="s">
        <v>469</v>
      </c>
      <c r="AU282" s="200" t="s">
        <v>101</v>
      </c>
      <c r="AV282" s="13" t="s">
        <v>76</v>
      </c>
      <c r="AW282" s="13" t="s">
        <v>33</v>
      </c>
      <c r="AX282" s="13" t="s">
        <v>79</v>
      </c>
      <c r="AY282" s="200" t="s">
        <v>458</v>
      </c>
    </row>
    <row r="283" s="2" customFormat="1" ht="33" customHeight="1">
      <c r="A283" s="41"/>
      <c r="B283" s="179"/>
      <c r="C283" s="180" t="s">
        <v>137</v>
      </c>
      <c r="D283" s="180" t="s">
        <v>462</v>
      </c>
      <c r="E283" s="181" t="s">
        <v>5835</v>
      </c>
      <c r="F283" s="182" t="s">
        <v>5836</v>
      </c>
      <c r="G283" s="183" t="s">
        <v>140</v>
      </c>
      <c r="H283" s="184">
        <v>1</v>
      </c>
      <c r="I283" s="185"/>
      <c r="J283" s="186">
        <f>ROUND(I283*H283,2)</f>
        <v>0</v>
      </c>
      <c r="K283" s="182" t="s">
        <v>465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0.0011999999999999999</v>
      </c>
      <c r="R283" s="189">
        <f>Q283*H283</f>
        <v>0.0011999999999999999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104</v>
      </c>
      <c r="AT283" s="191" t="s">
        <v>462</v>
      </c>
      <c r="AU283" s="191" t="s">
        <v>101</v>
      </c>
      <c r="AY283" s="22" t="s">
        <v>458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79</v>
      </c>
      <c r="BK283" s="192">
        <f>ROUND(I283*H283,2)</f>
        <v>0</v>
      </c>
      <c r="BL283" s="22" t="s">
        <v>104</v>
      </c>
      <c r="BM283" s="191" t="s">
        <v>5837</v>
      </c>
    </row>
    <row r="284" s="2" customFormat="1">
      <c r="A284" s="41"/>
      <c r="B284" s="42"/>
      <c r="C284" s="41"/>
      <c r="D284" s="193" t="s">
        <v>467</v>
      </c>
      <c r="E284" s="41"/>
      <c r="F284" s="194" t="s">
        <v>5838</v>
      </c>
      <c r="G284" s="41"/>
      <c r="H284" s="41"/>
      <c r="I284" s="195"/>
      <c r="J284" s="41"/>
      <c r="K284" s="41"/>
      <c r="L284" s="42"/>
      <c r="M284" s="196"/>
      <c r="N284" s="197"/>
      <c r="O284" s="75"/>
      <c r="P284" s="75"/>
      <c r="Q284" s="75"/>
      <c r="R284" s="75"/>
      <c r="S284" s="75"/>
      <c r="T284" s="76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2" t="s">
        <v>467</v>
      </c>
      <c r="AU284" s="22" t="s">
        <v>101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79</v>
      </c>
      <c r="G285" s="13"/>
      <c r="H285" s="202">
        <v>1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101</v>
      </c>
      <c r="AV285" s="13" t="s">
        <v>76</v>
      </c>
      <c r="AW285" s="13" t="s">
        <v>33</v>
      </c>
      <c r="AX285" s="13" t="s">
        <v>79</v>
      </c>
      <c r="AY285" s="200" t="s">
        <v>458</v>
      </c>
    </row>
    <row r="286" s="12" customFormat="1" ht="20.88" customHeight="1">
      <c r="A286" s="12"/>
      <c r="B286" s="166"/>
      <c r="C286" s="12"/>
      <c r="D286" s="167" t="s">
        <v>71</v>
      </c>
      <c r="E286" s="177" t="s">
        <v>119</v>
      </c>
      <c r="F286" s="177" t="s">
        <v>5839</v>
      </c>
      <c r="G286" s="12"/>
      <c r="H286" s="12"/>
      <c r="I286" s="169"/>
      <c r="J286" s="178">
        <f>BK286</f>
        <v>0</v>
      </c>
      <c r="K286" s="12"/>
      <c r="L286" s="166"/>
      <c r="M286" s="171"/>
      <c r="N286" s="172"/>
      <c r="O286" s="172"/>
      <c r="P286" s="173">
        <f>SUM(P287:P295)</f>
        <v>0</v>
      </c>
      <c r="Q286" s="172"/>
      <c r="R286" s="173">
        <f>SUM(R287:R295)</f>
        <v>43.230909000000004</v>
      </c>
      <c r="S286" s="172"/>
      <c r="T286" s="174">
        <f>SUM(T287:T295)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167" t="s">
        <v>79</v>
      </c>
      <c r="AT286" s="175" t="s">
        <v>71</v>
      </c>
      <c r="AU286" s="175" t="s">
        <v>76</v>
      </c>
      <c r="AY286" s="167" t="s">
        <v>458</v>
      </c>
      <c r="BK286" s="176">
        <f>SUM(BK287:BK295)</f>
        <v>0</v>
      </c>
    </row>
    <row r="287" s="2" customFormat="1" ht="24.15" customHeight="1">
      <c r="A287" s="41"/>
      <c r="B287" s="179"/>
      <c r="C287" s="180" t="s">
        <v>947</v>
      </c>
      <c r="D287" s="180" t="s">
        <v>462</v>
      </c>
      <c r="E287" s="181" t="s">
        <v>5840</v>
      </c>
      <c r="F287" s="182" t="s">
        <v>5782</v>
      </c>
      <c r="G287" s="183" t="s">
        <v>472</v>
      </c>
      <c r="H287" s="184">
        <v>7.3499999999999996</v>
      </c>
      <c r="I287" s="185"/>
      <c r="J287" s="186">
        <f>ROUND(I287*H287,2)</f>
        <v>0</v>
      </c>
      <c r="K287" s="182" t="s">
        <v>465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2.2563399999999998</v>
      </c>
      <c r="R287" s="189">
        <f>Q287*H287</f>
        <v>16.584098999999998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104</v>
      </c>
      <c r="AT287" s="191" t="s">
        <v>462</v>
      </c>
      <c r="AU287" s="191" t="s">
        <v>101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104</v>
      </c>
      <c r="BM287" s="191" t="s">
        <v>5841</v>
      </c>
    </row>
    <row r="288" s="2" customFormat="1">
      <c r="A288" s="41"/>
      <c r="B288" s="42"/>
      <c r="C288" s="41"/>
      <c r="D288" s="193" t="s">
        <v>467</v>
      </c>
      <c r="E288" s="41"/>
      <c r="F288" s="194" t="s">
        <v>5842</v>
      </c>
      <c r="G288" s="41"/>
      <c r="H288" s="41"/>
      <c r="I288" s="195"/>
      <c r="J288" s="41"/>
      <c r="K288" s="41"/>
      <c r="L288" s="42"/>
      <c r="M288" s="196"/>
      <c r="N288" s="197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2" t="s">
        <v>467</v>
      </c>
      <c r="AU288" s="22" t="s">
        <v>101</v>
      </c>
    </row>
    <row r="289" s="13" customFormat="1">
      <c r="A289" s="13"/>
      <c r="B289" s="198"/>
      <c r="C289" s="13"/>
      <c r="D289" s="199" t="s">
        <v>469</v>
      </c>
      <c r="E289" s="200" t="s">
        <v>3</v>
      </c>
      <c r="F289" s="201" t="s">
        <v>5843</v>
      </c>
      <c r="G289" s="13"/>
      <c r="H289" s="202">
        <v>7.3499999999999996</v>
      </c>
      <c r="I289" s="203"/>
      <c r="J289" s="13"/>
      <c r="K289" s="13"/>
      <c r="L289" s="198"/>
      <c r="M289" s="204"/>
      <c r="N289" s="205"/>
      <c r="O289" s="205"/>
      <c r="P289" s="205"/>
      <c r="Q289" s="205"/>
      <c r="R289" s="205"/>
      <c r="S289" s="205"/>
      <c r="T289" s="20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0" t="s">
        <v>469</v>
      </c>
      <c r="AU289" s="200" t="s">
        <v>101</v>
      </c>
      <c r="AV289" s="13" t="s">
        <v>76</v>
      </c>
      <c r="AW289" s="13" t="s">
        <v>33</v>
      </c>
      <c r="AX289" s="13" t="s">
        <v>79</v>
      </c>
      <c r="AY289" s="200" t="s">
        <v>458</v>
      </c>
    </row>
    <row r="290" s="2" customFormat="1" ht="24.15" customHeight="1">
      <c r="A290" s="41"/>
      <c r="B290" s="179"/>
      <c r="C290" s="180" t="s">
        <v>953</v>
      </c>
      <c r="D290" s="180" t="s">
        <v>462</v>
      </c>
      <c r="E290" s="181" t="s">
        <v>5844</v>
      </c>
      <c r="F290" s="182" t="s">
        <v>5845</v>
      </c>
      <c r="G290" s="183" t="s">
        <v>694</v>
      </c>
      <c r="H290" s="184">
        <v>49</v>
      </c>
      <c r="I290" s="185"/>
      <c r="J290" s="186">
        <f>ROUND(I290*H290,2)</f>
        <v>0</v>
      </c>
      <c r="K290" s="182" t="s">
        <v>465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0.43819000000000002</v>
      </c>
      <c r="R290" s="189">
        <f>Q290*H290</f>
        <v>21.471310000000003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104</v>
      </c>
      <c r="AT290" s="191" t="s">
        <v>462</v>
      </c>
      <c r="AU290" s="191" t="s">
        <v>101</v>
      </c>
      <c r="AY290" s="22" t="s">
        <v>458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79</v>
      </c>
      <c r="BK290" s="192">
        <f>ROUND(I290*H290,2)</f>
        <v>0</v>
      </c>
      <c r="BL290" s="22" t="s">
        <v>104</v>
      </c>
      <c r="BM290" s="191" t="s">
        <v>5846</v>
      </c>
    </row>
    <row r="291" s="2" customFormat="1">
      <c r="A291" s="41"/>
      <c r="B291" s="42"/>
      <c r="C291" s="41"/>
      <c r="D291" s="193" t="s">
        <v>467</v>
      </c>
      <c r="E291" s="41"/>
      <c r="F291" s="194" t="s">
        <v>5847</v>
      </c>
      <c r="G291" s="41"/>
      <c r="H291" s="41"/>
      <c r="I291" s="195"/>
      <c r="J291" s="41"/>
      <c r="K291" s="41"/>
      <c r="L291" s="42"/>
      <c r="M291" s="196"/>
      <c r="N291" s="197"/>
      <c r="O291" s="75"/>
      <c r="P291" s="75"/>
      <c r="Q291" s="75"/>
      <c r="R291" s="75"/>
      <c r="S291" s="75"/>
      <c r="T291" s="76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2" t="s">
        <v>467</v>
      </c>
      <c r="AU291" s="22" t="s">
        <v>101</v>
      </c>
    </row>
    <row r="292" s="13" customFormat="1">
      <c r="A292" s="13"/>
      <c r="B292" s="198"/>
      <c r="C292" s="13"/>
      <c r="D292" s="199" t="s">
        <v>469</v>
      </c>
      <c r="E292" s="200" t="s">
        <v>3</v>
      </c>
      <c r="F292" s="201" t="s">
        <v>5541</v>
      </c>
      <c r="G292" s="13"/>
      <c r="H292" s="202">
        <v>49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469</v>
      </c>
      <c r="AU292" s="200" t="s">
        <v>101</v>
      </c>
      <c r="AV292" s="13" t="s">
        <v>76</v>
      </c>
      <c r="AW292" s="13" t="s">
        <v>33</v>
      </c>
      <c r="AX292" s="13" t="s">
        <v>79</v>
      </c>
      <c r="AY292" s="200" t="s">
        <v>458</v>
      </c>
    </row>
    <row r="293" s="2" customFormat="1" ht="24.15" customHeight="1">
      <c r="A293" s="41"/>
      <c r="B293" s="179"/>
      <c r="C293" s="223" t="s">
        <v>963</v>
      </c>
      <c r="D293" s="223" t="s">
        <v>562</v>
      </c>
      <c r="E293" s="224" t="s">
        <v>5848</v>
      </c>
      <c r="F293" s="225" t="s">
        <v>5849</v>
      </c>
      <c r="G293" s="226" t="s">
        <v>694</v>
      </c>
      <c r="H293" s="227">
        <v>49</v>
      </c>
      <c r="I293" s="228"/>
      <c r="J293" s="229">
        <f>ROUND(I293*H293,2)</f>
        <v>0</v>
      </c>
      <c r="K293" s="225" t="s">
        <v>465</v>
      </c>
      <c r="L293" s="230"/>
      <c r="M293" s="231" t="s">
        <v>3</v>
      </c>
      <c r="N293" s="232" t="s">
        <v>43</v>
      </c>
      <c r="O293" s="75"/>
      <c r="P293" s="189">
        <f>O293*H293</f>
        <v>0</v>
      </c>
      <c r="Q293" s="189">
        <v>0.069500000000000006</v>
      </c>
      <c r="R293" s="189">
        <f>Q293*H293</f>
        <v>3.4055000000000004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521</v>
      </c>
      <c r="AT293" s="191" t="s">
        <v>562</v>
      </c>
      <c r="AU293" s="191" t="s">
        <v>101</v>
      </c>
      <c r="AY293" s="22" t="s">
        <v>458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79</v>
      </c>
      <c r="BK293" s="192">
        <f>ROUND(I293*H293,2)</f>
        <v>0</v>
      </c>
      <c r="BL293" s="22" t="s">
        <v>104</v>
      </c>
      <c r="BM293" s="191" t="s">
        <v>5850</v>
      </c>
    </row>
    <row r="294" s="2" customFormat="1" ht="16.5" customHeight="1">
      <c r="A294" s="41"/>
      <c r="B294" s="179"/>
      <c r="C294" s="223" t="s">
        <v>978</v>
      </c>
      <c r="D294" s="223" t="s">
        <v>562</v>
      </c>
      <c r="E294" s="224" t="s">
        <v>5851</v>
      </c>
      <c r="F294" s="225" t="s">
        <v>5852</v>
      </c>
      <c r="G294" s="226" t="s">
        <v>694</v>
      </c>
      <c r="H294" s="227">
        <v>49</v>
      </c>
      <c r="I294" s="228"/>
      <c r="J294" s="229">
        <f>ROUND(I294*H294,2)</f>
        <v>0</v>
      </c>
      <c r="K294" s="225" t="s">
        <v>465</v>
      </c>
      <c r="L294" s="230"/>
      <c r="M294" s="231" t="s">
        <v>3</v>
      </c>
      <c r="N294" s="232" t="s">
        <v>43</v>
      </c>
      <c r="O294" s="75"/>
      <c r="P294" s="189">
        <f>O294*H294</f>
        <v>0</v>
      </c>
      <c r="Q294" s="189">
        <v>0.033599999999999998</v>
      </c>
      <c r="R294" s="189">
        <f>Q294*H294</f>
        <v>1.6463999999999999</v>
      </c>
      <c r="S294" s="189">
        <v>0</v>
      </c>
      <c r="T294" s="190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191" t="s">
        <v>521</v>
      </c>
      <c r="AT294" s="191" t="s">
        <v>562</v>
      </c>
      <c r="AU294" s="191" t="s">
        <v>101</v>
      </c>
      <c r="AY294" s="22" t="s">
        <v>458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22" t="s">
        <v>79</v>
      </c>
      <c r="BK294" s="192">
        <f>ROUND(I294*H294,2)</f>
        <v>0</v>
      </c>
      <c r="BL294" s="22" t="s">
        <v>104</v>
      </c>
      <c r="BM294" s="191" t="s">
        <v>5853</v>
      </c>
    </row>
    <row r="295" s="2" customFormat="1" ht="24.15" customHeight="1">
      <c r="A295" s="41"/>
      <c r="B295" s="179"/>
      <c r="C295" s="223" t="s">
        <v>987</v>
      </c>
      <c r="D295" s="223" t="s">
        <v>562</v>
      </c>
      <c r="E295" s="224" t="s">
        <v>5854</v>
      </c>
      <c r="F295" s="225" t="s">
        <v>5855</v>
      </c>
      <c r="G295" s="226" t="s">
        <v>629</v>
      </c>
      <c r="H295" s="227">
        <v>12</v>
      </c>
      <c r="I295" s="228"/>
      <c r="J295" s="229">
        <f>ROUND(I295*H295,2)</f>
        <v>0</v>
      </c>
      <c r="K295" s="225" t="s">
        <v>465</v>
      </c>
      <c r="L295" s="230"/>
      <c r="M295" s="231" t="s">
        <v>3</v>
      </c>
      <c r="N295" s="232" t="s">
        <v>43</v>
      </c>
      <c r="O295" s="75"/>
      <c r="P295" s="189">
        <f>O295*H295</f>
        <v>0</v>
      </c>
      <c r="Q295" s="189">
        <v>0.0103</v>
      </c>
      <c r="R295" s="189">
        <f>Q295*H295</f>
        <v>0.1236</v>
      </c>
      <c r="S295" s="189">
        <v>0</v>
      </c>
      <c r="T295" s="190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91" t="s">
        <v>521</v>
      </c>
      <c r="AT295" s="191" t="s">
        <v>562</v>
      </c>
      <c r="AU295" s="191" t="s">
        <v>101</v>
      </c>
      <c r="AY295" s="22" t="s">
        <v>458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22" t="s">
        <v>79</v>
      </c>
      <c r="BK295" s="192">
        <f>ROUND(I295*H295,2)</f>
        <v>0</v>
      </c>
      <c r="BL295" s="22" t="s">
        <v>104</v>
      </c>
      <c r="BM295" s="191" t="s">
        <v>5856</v>
      </c>
    </row>
    <row r="296" s="12" customFormat="1" ht="22.8" customHeight="1">
      <c r="A296" s="12"/>
      <c r="B296" s="166"/>
      <c r="C296" s="12"/>
      <c r="D296" s="167" t="s">
        <v>71</v>
      </c>
      <c r="E296" s="177" t="s">
        <v>1119</v>
      </c>
      <c r="F296" s="177" t="s">
        <v>5857</v>
      </c>
      <c r="G296" s="12"/>
      <c r="H296" s="12"/>
      <c r="I296" s="169"/>
      <c r="J296" s="178">
        <f>BK296</f>
        <v>0</v>
      </c>
      <c r="K296" s="12"/>
      <c r="L296" s="166"/>
      <c r="M296" s="171"/>
      <c r="N296" s="172"/>
      <c r="O296" s="172"/>
      <c r="P296" s="173">
        <f>SUM(P297:P314)</f>
        <v>0</v>
      </c>
      <c r="Q296" s="172"/>
      <c r="R296" s="173">
        <f>SUM(R297:R314)</f>
        <v>0.0043676250000000008</v>
      </c>
      <c r="S296" s="172"/>
      <c r="T296" s="174">
        <f>SUM(T297:T314)</f>
        <v>751.87999999999988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67" t="s">
        <v>79</v>
      </c>
      <c r="AT296" s="175" t="s">
        <v>71</v>
      </c>
      <c r="AU296" s="175" t="s">
        <v>79</v>
      </c>
      <c r="AY296" s="167" t="s">
        <v>458</v>
      </c>
      <c r="BK296" s="176">
        <f>SUM(BK297:BK314)</f>
        <v>0</v>
      </c>
    </row>
    <row r="297" s="2" customFormat="1" ht="49.05" customHeight="1">
      <c r="A297" s="41"/>
      <c r="B297" s="179"/>
      <c r="C297" s="180" t="s">
        <v>995</v>
      </c>
      <c r="D297" s="180" t="s">
        <v>462</v>
      </c>
      <c r="E297" s="181" t="s">
        <v>5858</v>
      </c>
      <c r="F297" s="182" t="s">
        <v>5859</v>
      </c>
      <c r="G297" s="183" t="s">
        <v>140</v>
      </c>
      <c r="H297" s="184">
        <v>45</v>
      </c>
      <c r="I297" s="185"/>
      <c r="J297" s="186">
        <f>ROUND(I297*H297,2)</f>
        <v>0</v>
      </c>
      <c r="K297" s="182" t="s">
        <v>3081</v>
      </c>
      <c r="L297" s="42"/>
      <c r="M297" s="187" t="s">
        <v>3</v>
      </c>
      <c r="N297" s="188" t="s">
        <v>43</v>
      </c>
      <c r="O297" s="75"/>
      <c r="P297" s="189">
        <f>O297*H297</f>
        <v>0</v>
      </c>
      <c r="Q297" s="189">
        <v>9.0000000000000006E-05</v>
      </c>
      <c r="R297" s="189">
        <f>Q297*H297</f>
        <v>0.0040500000000000006</v>
      </c>
      <c r="S297" s="189">
        <v>0.23000000000000001</v>
      </c>
      <c r="T297" s="190">
        <f>S297*H297</f>
        <v>10.35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191" t="s">
        <v>104</v>
      </c>
      <c r="AT297" s="191" t="s">
        <v>462</v>
      </c>
      <c r="AU297" s="191" t="s">
        <v>76</v>
      </c>
      <c r="AY297" s="22" t="s">
        <v>458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22" t="s">
        <v>79</v>
      </c>
      <c r="BK297" s="192">
        <f>ROUND(I297*H297,2)</f>
        <v>0</v>
      </c>
      <c r="BL297" s="22" t="s">
        <v>104</v>
      </c>
      <c r="BM297" s="191" t="s">
        <v>5860</v>
      </c>
    </row>
    <row r="298" s="2" customFormat="1">
      <c r="A298" s="41"/>
      <c r="B298" s="42"/>
      <c r="C298" s="41"/>
      <c r="D298" s="193" t="s">
        <v>467</v>
      </c>
      <c r="E298" s="41"/>
      <c r="F298" s="194" t="s">
        <v>5861</v>
      </c>
      <c r="G298" s="41"/>
      <c r="H298" s="41"/>
      <c r="I298" s="195"/>
      <c r="J298" s="41"/>
      <c r="K298" s="41"/>
      <c r="L298" s="42"/>
      <c r="M298" s="196"/>
      <c r="N298" s="197"/>
      <c r="O298" s="75"/>
      <c r="P298" s="75"/>
      <c r="Q298" s="75"/>
      <c r="R298" s="75"/>
      <c r="S298" s="75"/>
      <c r="T298" s="76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2" t="s">
        <v>467</v>
      </c>
      <c r="AU298" s="22" t="s">
        <v>76</v>
      </c>
    </row>
    <row r="299" s="2" customFormat="1" ht="44.25" customHeight="1">
      <c r="A299" s="41"/>
      <c r="B299" s="179"/>
      <c r="C299" s="180" t="s">
        <v>1007</v>
      </c>
      <c r="D299" s="180" t="s">
        <v>462</v>
      </c>
      <c r="E299" s="181" t="s">
        <v>5862</v>
      </c>
      <c r="F299" s="182" t="s">
        <v>5863</v>
      </c>
      <c r="G299" s="183" t="s">
        <v>694</v>
      </c>
      <c r="H299" s="184">
        <v>307</v>
      </c>
      <c r="I299" s="185"/>
      <c r="J299" s="186">
        <f>ROUND(I299*H299,2)</f>
        <v>0</v>
      </c>
      <c r="K299" s="182" t="s">
        <v>465</v>
      </c>
      <c r="L299" s="42"/>
      <c r="M299" s="187" t="s">
        <v>3</v>
      </c>
      <c r="N299" s="188" t="s">
        <v>43</v>
      </c>
      <c r="O299" s="75"/>
      <c r="P299" s="189">
        <f>O299*H299</f>
        <v>0</v>
      </c>
      <c r="Q299" s="189">
        <v>0</v>
      </c>
      <c r="R299" s="189">
        <f>Q299*H299</f>
        <v>0</v>
      </c>
      <c r="S299" s="189">
        <v>0.28999999999999998</v>
      </c>
      <c r="T299" s="190">
        <f>S299*H299</f>
        <v>89.029999999999987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191" t="s">
        <v>104</v>
      </c>
      <c r="AT299" s="191" t="s">
        <v>462</v>
      </c>
      <c r="AU299" s="191" t="s">
        <v>76</v>
      </c>
      <c r="AY299" s="22" t="s">
        <v>458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22" t="s">
        <v>79</v>
      </c>
      <c r="BK299" s="192">
        <f>ROUND(I299*H299,2)</f>
        <v>0</v>
      </c>
      <c r="BL299" s="22" t="s">
        <v>104</v>
      </c>
      <c r="BM299" s="191" t="s">
        <v>5864</v>
      </c>
    </row>
    <row r="300" s="2" customFormat="1">
      <c r="A300" s="41"/>
      <c r="B300" s="42"/>
      <c r="C300" s="41"/>
      <c r="D300" s="193" t="s">
        <v>467</v>
      </c>
      <c r="E300" s="41"/>
      <c r="F300" s="194" t="s">
        <v>5865</v>
      </c>
      <c r="G300" s="41"/>
      <c r="H300" s="41"/>
      <c r="I300" s="195"/>
      <c r="J300" s="41"/>
      <c r="K300" s="41"/>
      <c r="L300" s="42"/>
      <c r="M300" s="196"/>
      <c r="N300" s="197"/>
      <c r="O300" s="75"/>
      <c r="P300" s="75"/>
      <c r="Q300" s="75"/>
      <c r="R300" s="75"/>
      <c r="S300" s="75"/>
      <c r="T300" s="76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2" t="s">
        <v>467</v>
      </c>
      <c r="AU300" s="22" t="s">
        <v>76</v>
      </c>
    </row>
    <row r="301" s="2" customFormat="1" ht="66.75" customHeight="1">
      <c r="A301" s="41"/>
      <c r="B301" s="179"/>
      <c r="C301" s="180" t="s">
        <v>1016</v>
      </c>
      <c r="D301" s="180" t="s">
        <v>462</v>
      </c>
      <c r="E301" s="181" t="s">
        <v>5866</v>
      </c>
      <c r="F301" s="182" t="s">
        <v>5867</v>
      </c>
      <c r="G301" s="183" t="s">
        <v>140</v>
      </c>
      <c r="H301" s="184">
        <v>572</v>
      </c>
      <c r="I301" s="185"/>
      <c r="J301" s="186">
        <f>ROUND(I301*H301,2)</f>
        <v>0</v>
      </c>
      <c r="K301" s="182" t="s">
        <v>465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</v>
      </c>
      <c r="R301" s="189">
        <f>Q301*H301</f>
        <v>0</v>
      </c>
      <c r="S301" s="189">
        <v>0.29499999999999998</v>
      </c>
      <c r="T301" s="190">
        <f>S301*H301</f>
        <v>168.73999999999998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104</v>
      </c>
      <c r="AT301" s="191" t="s">
        <v>462</v>
      </c>
      <c r="AU301" s="191" t="s">
        <v>76</v>
      </c>
      <c r="AY301" s="22" t="s">
        <v>458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79</v>
      </c>
      <c r="BK301" s="192">
        <f>ROUND(I301*H301,2)</f>
        <v>0</v>
      </c>
      <c r="BL301" s="22" t="s">
        <v>104</v>
      </c>
      <c r="BM301" s="191" t="s">
        <v>5868</v>
      </c>
    </row>
    <row r="302" s="2" customFormat="1">
      <c r="A302" s="41"/>
      <c r="B302" s="42"/>
      <c r="C302" s="41"/>
      <c r="D302" s="193" t="s">
        <v>467</v>
      </c>
      <c r="E302" s="41"/>
      <c r="F302" s="194" t="s">
        <v>5869</v>
      </c>
      <c r="G302" s="41"/>
      <c r="H302" s="41"/>
      <c r="I302" s="195"/>
      <c r="J302" s="41"/>
      <c r="K302" s="41"/>
      <c r="L302" s="42"/>
      <c r="M302" s="196"/>
      <c r="N302" s="197"/>
      <c r="O302" s="75"/>
      <c r="P302" s="75"/>
      <c r="Q302" s="75"/>
      <c r="R302" s="75"/>
      <c r="S302" s="75"/>
      <c r="T302" s="76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2" t="s">
        <v>467</v>
      </c>
      <c r="AU302" s="22" t="s">
        <v>76</v>
      </c>
    </row>
    <row r="303" s="13" customFormat="1">
      <c r="A303" s="13"/>
      <c r="B303" s="198"/>
      <c r="C303" s="13"/>
      <c r="D303" s="199" t="s">
        <v>469</v>
      </c>
      <c r="E303" s="200" t="s">
        <v>3</v>
      </c>
      <c r="F303" s="201" t="s">
        <v>5870</v>
      </c>
      <c r="G303" s="13"/>
      <c r="H303" s="202">
        <v>572</v>
      </c>
      <c r="I303" s="203"/>
      <c r="J303" s="13"/>
      <c r="K303" s="13"/>
      <c r="L303" s="198"/>
      <c r="M303" s="204"/>
      <c r="N303" s="205"/>
      <c r="O303" s="205"/>
      <c r="P303" s="205"/>
      <c r="Q303" s="205"/>
      <c r="R303" s="205"/>
      <c r="S303" s="205"/>
      <c r="T303" s="20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0" t="s">
        <v>469</v>
      </c>
      <c r="AU303" s="200" t="s">
        <v>76</v>
      </c>
      <c r="AV303" s="13" t="s">
        <v>76</v>
      </c>
      <c r="AW303" s="13" t="s">
        <v>33</v>
      </c>
      <c r="AX303" s="13" t="s">
        <v>79</v>
      </c>
      <c r="AY303" s="200" t="s">
        <v>458</v>
      </c>
    </row>
    <row r="304" s="2" customFormat="1" ht="66.75" customHeight="1">
      <c r="A304" s="41"/>
      <c r="B304" s="179"/>
      <c r="C304" s="180" t="s">
        <v>1026</v>
      </c>
      <c r="D304" s="180" t="s">
        <v>462</v>
      </c>
      <c r="E304" s="181" t="s">
        <v>5871</v>
      </c>
      <c r="F304" s="182" t="s">
        <v>5872</v>
      </c>
      <c r="G304" s="183" t="s">
        <v>140</v>
      </c>
      <c r="H304" s="184">
        <v>1634</v>
      </c>
      <c r="I304" s="185"/>
      <c r="J304" s="186">
        <f>ROUND(I304*H304,2)</f>
        <v>0</v>
      </c>
      <c r="K304" s="182" t="s">
        <v>465</v>
      </c>
      <c r="L304" s="42"/>
      <c r="M304" s="187" t="s">
        <v>3</v>
      </c>
      <c r="N304" s="188" t="s">
        <v>43</v>
      </c>
      <c r="O304" s="75"/>
      <c r="P304" s="189">
        <f>O304*H304</f>
        <v>0</v>
      </c>
      <c r="Q304" s="189">
        <v>0</v>
      </c>
      <c r="R304" s="189">
        <f>Q304*H304</f>
        <v>0</v>
      </c>
      <c r="S304" s="189">
        <v>0.28999999999999998</v>
      </c>
      <c r="T304" s="190">
        <f>S304*H304</f>
        <v>473.85999999999996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191" t="s">
        <v>104</v>
      </c>
      <c r="AT304" s="191" t="s">
        <v>462</v>
      </c>
      <c r="AU304" s="191" t="s">
        <v>76</v>
      </c>
      <c r="AY304" s="22" t="s">
        <v>458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22" t="s">
        <v>79</v>
      </c>
      <c r="BK304" s="192">
        <f>ROUND(I304*H304,2)</f>
        <v>0</v>
      </c>
      <c r="BL304" s="22" t="s">
        <v>104</v>
      </c>
      <c r="BM304" s="191" t="s">
        <v>5873</v>
      </c>
    </row>
    <row r="305" s="2" customFormat="1">
      <c r="A305" s="41"/>
      <c r="B305" s="42"/>
      <c r="C305" s="41"/>
      <c r="D305" s="193" t="s">
        <v>467</v>
      </c>
      <c r="E305" s="41"/>
      <c r="F305" s="194" t="s">
        <v>5874</v>
      </c>
      <c r="G305" s="41"/>
      <c r="H305" s="41"/>
      <c r="I305" s="195"/>
      <c r="J305" s="41"/>
      <c r="K305" s="41"/>
      <c r="L305" s="42"/>
      <c r="M305" s="196"/>
      <c r="N305" s="197"/>
      <c r="O305" s="75"/>
      <c r="P305" s="75"/>
      <c r="Q305" s="75"/>
      <c r="R305" s="75"/>
      <c r="S305" s="75"/>
      <c r="T305" s="76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2" t="s">
        <v>467</v>
      </c>
      <c r="AU305" s="22" t="s">
        <v>76</v>
      </c>
    </row>
    <row r="306" s="2" customFormat="1">
      <c r="A306" s="41"/>
      <c r="B306" s="42"/>
      <c r="C306" s="41"/>
      <c r="D306" s="199" t="s">
        <v>475</v>
      </c>
      <c r="E306" s="41"/>
      <c r="F306" s="207" t="s">
        <v>5875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475</v>
      </c>
      <c r="AU306" s="22" t="s">
        <v>76</v>
      </c>
    </row>
    <row r="307" s="13" customFormat="1">
      <c r="A307" s="13"/>
      <c r="B307" s="198"/>
      <c r="C307" s="13"/>
      <c r="D307" s="199" t="s">
        <v>469</v>
      </c>
      <c r="E307" s="200" t="s">
        <v>3</v>
      </c>
      <c r="F307" s="201" t="s">
        <v>5876</v>
      </c>
      <c r="G307" s="13"/>
      <c r="H307" s="202">
        <v>1634</v>
      </c>
      <c r="I307" s="203"/>
      <c r="J307" s="13"/>
      <c r="K307" s="13"/>
      <c r="L307" s="198"/>
      <c r="M307" s="204"/>
      <c r="N307" s="205"/>
      <c r="O307" s="205"/>
      <c r="P307" s="205"/>
      <c r="Q307" s="205"/>
      <c r="R307" s="205"/>
      <c r="S307" s="205"/>
      <c r="T307" s="20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0" t="s">
        <v>469</v>
      </c>
      <c r="AU307" s="200" t="s">
        <v>76</v>
      </c>
      <c r="AV307" s="13" t="s">
        <v>76</v>
      </c>
      <c r="AW307" s="13" t="s">
        <v>33</v>
      </c>
      <c r="AX307" s="13" t="s">
        <v>79</v>
      </c>
      <c r="AY307" s="200" t="s">
        <v>458</v>
      </c>
    </row>
    <row r="308" s="2" customFormat="1" ht="55.5" customHeight="1">
      <c r="A308" s="41"/>
      <c r="B308" s="179"/>
      <c r="C308" s="180" t="s">
        <v>1033</v>
      </c>
      <c r="D308" s="180" t="s">
        <v>462</v>
      </c>
      <c r="E308" s="181" t="s">
        <v>5877</v>
      </c>
      <c r="F308" s="182" t="s">
        <v>5878</v>
      </c>
      <c r="G308" s="183" t="s">
        <v>140</v>
      </c>
      <c r="H308" s="184">
        <v>45</v>
      </c>
      <c r="I308" s="185"/>
      <c r="J308" s="186">
        <f>ROUND(I308*H308,2)</f>
        <v>0</v>
      </c>
      <c r="K308" s="182" t="s">
        <v>465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0.22</v>
      </c>
      <c r="T308" s="190">
        <f>S308*H308</f>
        <v>9.9000000000000004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104</v>
      </c>
      <c r="AT308" s="191" t="s">
        <v>462</v>
      </c>
      <c r="AU308" s="191" t="s">
        <v>76</v>
      </c>
      <c r="AY308" s="22" t="s">
        <v>458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79</v>
      </c>
      <c r="BK308" s="192">
        <f>ROUND(I308*H308,2)</f>
        <v>0</v>
      </c>
      <c r="BL308" s="22" t="s">
        <v>104</v>
      </c>
      <c r="BM308" s="191" t="s">
        <v>5879</v>
      </c>
    </row>
    <row r="309" s="2" customFormat="1">
      <c r="A309" s="41"/>
      <c r="B309" s="42"/>
      <c r="C309" s="41"/>
      <c r="D309" s="193" t="s">
        <v>467</v>
      </c>
      <c r="E309" s="41"/>
      <c r="F309" s="194" t="s">
        <v>5880</v>
      </c>
      <c r="G309" s="41"/>
      <c r="H309" s="41"/>
      <c r="I309" s="195"/>
      <c r="J309" s="41"/>
      <c r="K309" s="41"/>
      <c r="L309" s="42"/>
      <c r="M309" s="196"/>
      <c r="N309" s="197"/>
      <c r="O309" s="75"/>
      <c r="P309" s="75"/>
      <c r="Q309" s="75"/>
      <c r="R309" s="75"/>
      <c r="S309" s="75"/>
      <c r="T309" s="76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2" t="s">
        <v>467</v>
      </c>
      <c r="AU309" s="22" t="s">
        <v>76</v>
      </c>
    </row>
    <row r="310" s="2" customFormat="1" ht="24.15" customHeight="1">
      <c r="A310" s="41"/>
      <c r="B310" s="179"/>
      <c r="C310" s="180" t="s">
        <v>1042</v>
      </c>
      <c r="D310" s="180" t="s">
        <v>462</v>
      </c>
      <c r="E310" s="181" t="s">
        <v>5881</v>
      </c>
      <c r="F310" s="182" t="s">
        <v>5882</v>
      </c>
      <c r="G310" s="183" t="s">
        <v>694</v>
      </c>
      <c r="H310" s="184">
        <v>150</v>
      </c>
      <c r="I310" s="185"/>
      <c r="J310" s="186">
        <f>ROUND(I310*H310,2)</f>
        <v>0</v>
      </c>
      <c r="K310" s="182" t="s">
        <v>465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1.2950000000000001E-06</v>
      </c>
      <c r="R310" s="189">
        <f>Q310*H310</f>
        <v>0.00019425000000000001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104</v>
      </c>
      <c r="AT310" s="191" t="s">
        <v>462</v>
      </c>
      <c r="AU310" s="191" t="s">
        <v>76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104</v>
      </c>
      <c r="BM310" s="191" t="s">
        <v>5883</v>
      </c>
    </row>
    <row r="311" s="2" customFormat="1">
      <c r="A311" s="41"/>
      <c r="B311" s="42"/>
      <c r="C311" s="41"/>
      <c r="D311" s="193" t="s">
        <v>467</v>
      </c>
      <c r="E311" s="41"/>
      <c r="F311" s="194" t="s">
        <v>5884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467</v>
      </c>
      <c r="AU311" s="22" t="s">
        <v>76</v>
      </c>
    </row>
    <row r="312" s="13" customFormat="1">
      <c r="A312" s="13"/>
      <c r="B312" s="198"/>
      <c r="C312" s="13"/>
      <c r="D312" s="199" t="s">
        <v>469</v>
      </c>
      <c r="E312" s="200" t="s">
        <v>3</v>
      </c>
      <c r="F312" s="201" t="s">
        <v>5885</v>
      </c>
      <c r="G312" s="13"/>
      <c r="H312" s="202">
        <v>150</v>
      </c>
      <c r="I312" s="203"/>
      <c r="J312" s="13"/>
      <c r="K312" s="13"/>
      <c r="L312" s="198"/>
      <c r="M312" s="204"/>
      <c r="N312" s="205"/>
      <c r="O312" s="205"/>
      <c r="P312" s="205"/>
      <c r="Q312" s="205"/>
      <c r="R312" s="205"/>
      <c r="S312" s="205"/>
      <c r="T312" s="20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0" t="s">
        <v>469</v>
      </c>
      <c r="AU312" s="200" t="s">
        <v>76</v>
      </c>
      <c r="AV312" s="13" t="s">
        <v>76</v>
      </c>
      <c r="AW312" s="13" t="s">
        <v>33</v>
      </c>
      <c r="AX312" s="13" t="s">
        <v>79</v>
      </c>
      <c r="AY312" s="200" t="s">
        <v>458</v>
      </c>
    </row>
    <row r="313" s="2" customFormat="1" ht="24.15" customHeight="1">
      <c r="A313" s="41"/>
      <c r="B313" s="179"/>
      <c r="C313" s="180" t="s">
        <v>1052</v>
      </c>
      <c r="D313" s="180" t="s">
        <v>462</v>
      </c>
      <c r="E313" s="181" t="s">
        <v>5886</v>
      </c>
      <c r="F313" s="182" t="s">
        <v>5887</v>
      </c>
      <c r="G313" s="183" t="s">
        <v>694</v>
      </c>
      <c r="H313" s="184">
        <v>75</v>
      </c>
      <c r="I313" s="185"/>
      <c r="J313" s="186">
        <f>ROUND(I313*H313,2)</f>
        <v>0</v>
      </c>
      <c r="K313" s="182" t="s">
        <v>465</v>
      </c>
      <c r="L313" s="42"/>
      <c r="M313" s="187" t="s">
        <v>3</v>
      </c>
      <c r="N313" s="188" t="s">
        <v>43</v>
      </c>
      <c r="O313" s="75"/>
      <c r="P313" s="189">
        <f>O313*H313</f>
        <v>0</v>
      </c>
      <c r="Q313" s="189">
        <v>1.6449999999999999E-06</v>
      </c>
      <c r="R313" s="189">
        <f>Q313*H313</f>
        <v>0.000123375</v>
      </c>
      <c r="S313" s="189">
        <v>0</v>
      </c>
      <c r="T313" s="19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191" t="s">
        <v>104</v>
      </c>
      <c r="AT313" s="191" t="s">
        <v>462</v>
      </c>
      <c r="AU313" s="191" t="s">
        <v>76</v>
      </c>
      <c r="AY313" s="22" t="s">
        <v>458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22" t="s">
        <v>79</v>
      </c>
      <c r="BK313" s="192">
        <f>ROUND(I313*H313,2)</f>
        <v>0</v>
      </c>
      <c r="BL313" s="22" t="s">
        <v>104</v>
      </c>
      <c r="BM313" s="191" t="s">
        <v>5888</v>
      </c>
    </row>
    <row r="314" s="2" customFormat="1">
      <c r="A314" s="41"/>
      <c r="B314" s="42"/>
      <c r="C314" s="41"/>
      <c r="D314" s="193" t="s">
        <v>467</v>
      </c>
      <c r="E314" s="41"/>
      <c r="F314" s="194" t="s">
        <v>5889</v>
      </c>
      <c r="G314" s="41"/>
      <c r="H314" s="41"/>
      <c r="I314" s="195"/>
      <c r="J314" s="41"/>
      <c r="K314" s="41"/>
      <c r="L314" s="42"/>
      <c r="M314" s="196"/>
      <c r="N314" s="197"/>
      <c r="O314" s="75"/>
      <c r="P314" s="75"/>
      <c r="Q314" s="75"/>
      <c r="R314" s="75"/>
      <c r="S314" s="75"/>
      <c r="T314" s="76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2" t="s">
        <v>467</v>
      </c>
      <c r="AU314" s="22" t="s">
        <v>76</v>
      </c>
    </row>
    <row r="315" s="12" customFormat="1" ht="22.8" customHeight="1">
      <c r="A315" s="12"/>
      <c r="B315" s="166"/>
      <c r="C315" s="12"/>
      <c r="D315" s="167" t="s">
        <v>71</v>
      </c>
      <c r="E315" s="177" t="s">
        <v>5890</v>
      </c>
      <c r="F315" s="177" t="s">
        <v>5891</v>
      </c>
      <c r="G315" s="12"/>
      <c r="H315" s="12"/>
      <c r="I315" s="169"/>
      <c r="J315" s="178">
        <f>BK315</f>
        <v>0</v>
      </c>
      <c r="K315" s="12"/>
      <c r="L315" s="166"/>
      <c r="M315" s="171"/>
      <c r="N315" s="172"/>
      <c r="O315" s="172"/>
      <c r="P315" s="173">
        <f>SUM(P316:P331)</f>
        <v>0</v>
      </c>
      <c r="Q315" s="172"/>
      <c r="R315" s="173">
        <f>SUM(R316:R331)</f>
        <v>0</v>
      </c>
      <c r="S315" s="172"/>
      <c r="T315" s="174">
        <f>SUM(T316:T331)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167" t="s">
        <v>79</v>
      </c>
      <c r="AT315" s="175" t="s">
        <v>71</v>
      </c>
      <c r="AU315" s="175" t="s">
        <v>79</v>
      </c>
      <c r="AY315" s="167" t="s">
        <v>458</v>
      </c>
      <c r="BK315" s="176">
        <f>SUM(BK316:BK331)</f>
        <v>0</v>
      </c>
    </row>
    <row r="316" s="2" customFormat="1" ht="33" customHeight="1">
      <c r="A316" s="41"/>
      <c r="B316" s="179"/>
      <c r="C316" s="180" t="s">
        <v>1057</v>
      </c>
      <c r="D316" s="180" t="s">
        <v>462</v>
      </c>
      <c r="E316" s="181" t="s">
        <v>5892</v>
      </c>
      <c r="F316" s="182" t="s">
        <v>5893</v>
      </c>
      <c r="G316" s="183" t="s">
        <v>548</v>
      </c>
      <c r="H316" s="184">
        <v>754.38</v>
      </c>
      <c r="I316" s="185"/>
      <c r="J316" s="186">
        <f>ROUND(I316*H316,2)</f>
        <v>0</v>
      </c>
      <c r="K316" s="182" t="s">
        <v>465</v>
      </c>
      <c r="L316" s="42"/>
      <c r="M316" s="187" t="s">
        <v>3</v>
      </c>
      <c r="N316" s="188" t="s">
        <v>43</v>
      </c>
      <c r="O316" s="75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191" t="s">
        <v>104</v>
      </c>
      <c r="AT316" s="191" t="s">
        <v>462</v>
      </c>
      <c r="AU316" s="191" t="s">
        <v>76</v>
      </c>
      <c r="AY316" s="22" t="s">
        <v>458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22" t="s">
        <v>79</v>
      </c>
      <c r="BK316" s="192">
        <f>ROUND(I316*H316,2)</f>
        <v>0</v>
      </c>
      <c r="BL316" s="22" t="s">
        <v>104</v>
      </c>
      <c r="BM316" s="191" t="s">
        <v>5894</v>
      </c>
    </row>
    <row r="317" s="2" customFormat="1">
      <c r="A317" s="41"/>
      <c r="B317" s="42"/>
      <c r="C317" s="41"/>
      <c r="D317" s="193" t="s">
        <v>467</v>
      </c>
      <c r="E317" s="41"/>
      <c r="F317" s="194" t="s">
        <v>5895</v>
      </c>
      <c r="G317" s="41"/>
      <c r="H317" s="41"/>
      <c r="I317" s="195"/>
      <c r="J317" s="41"/>
      <c r="K317" s="41"/>
      <c r="L317" s="42"/>
      <c r="M317" s="196"/>
      <c r="N317" s="197"/>
      <c r="O317" s="75"/>
      <c r="P317" s="75"/>
      <c r="Q317" s="75"/>
      <c r="R317" s="75"/>
      <c r="S317" s="75"/>
      <c r="T317" s="76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2" t="s">
        <v>467</v>
      </c>
      <c r="AU317" s="22" t="s">
        <v>76</v>
      </c>
    </row>
    <row r="318" s="2" customFormat="1" ht="44.25" customHeight="1">
      <c r="A318" s="41"/>
      <c r="B318" s="179"/>
      <c r="C318" s="180" t="s">
        <v>1064</v>
      </c>
      <c r="D318" s="180" t="s">
        <v>462</v>
      </c>
      <c r="E318" s="181" t="s">
        <v>5896</v>
      </c>
      <c r="F318" s="182" t="s">
        <v>5897</v>
      </c>
      <c r="G318" s="183" t="s">
        <v>548</v>
      </c>
      <c r="H318" s="184">
        <v>21877.02</v>
      </c>
      <c r="I318" s="185"/>
      <c r="J318" s="186">
        <f>ROUND(I318*H318,2)</f>
        <v>0</v>
      </c>
      <c r="K318" s="182" t="s">
        <v>465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104</v>
      </c>
      <c r="AT318" s="191" t="s">
        <v>462</v>
      </c>
      <c r="AU318" s="191" t="s">
        <v>76</v>
      </c>
      <c r="AY318" s="22" t="s">
        <v>458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79</v>
      </c>
      <c r="BK318" s="192">
        <f>ROUND(I318*H318,2)</f>
        <v>0</v>
      </c>
      <c r="BL318" s="22" t="s">
        <v>104</v>
      </c>
      <c r="BM318" s="191" t="s">
        <v>5898</v>
      </c>
    </row>
    <row r="319" s="2" customFormat="1">
      <c r="A319" s="41"/>
      <c r="B319" s="42"/>
      <c r="C319" s="41"/>
      <c r="D319" s="193" t="s">
        <v>467</v>
      </c>
      <c r="E319" s="41"/>
      <c r="F319" s="194" t="s">
        <v>5899</v>
      </c>
      <c r="G319" s="41"/>
      <c r="H319" s="41"/>
      <c r="I319" s="195"/>
      <c r="J319" s="41"/>
      <c r="K319" s="41"/>
      <c r="L319" s="42"/>
      <c r="M319" s="196"/>
      <c r="N319" s="197"/>
      <c r="O319" s="75"/>
      <c r="P319" s="75"/>
      <c r="Q319" s="75"/>
      <c r="R319" s="75"/>
      <c r="S319" s="75"/>
      <c r="T319" s="76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2" t="s">
        <v>467</v>
      </c>
      <c r="AU319" s="22" t="s">
        <v>76</v>
      </c>
    </row>
    <row r="320" s="2" customFormat="1">
      <c r="A320" s="41"/>
      <c r="B320" s="42"/>
      <c r="C320" s="41"/>
      <c r="D320" s="199" t="s">
        <v>475</v>
      </c>
      <c r="E320" s="41"/>
      <c r="F320" s="207" t="s">
        <v>5900</v>
      </c>
      <c r="G320" s="41"/>
      <c r="H320" s="41"/>
      <c r="I320" s="195"/>
      <c r="J320" s="41"/>
      <c r="K320" s="41"/>
      <c r="L320" s="42"/>
      <c r="M320" s="196"/>
      <c r="N320" s="197"/>
      <c r="O320" s="75"/>
      <c r="P320" s="75"/>
      <c r="Q320" s="75"/>
      <c r="R320" s="75"/>
      <c r="S320" s="75"/>
      <c r="T320" s="76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2" t="s">
        <v>475</v>
      </c>
      <c r="AU320" s="22" t="s">
        <v>76</v>
      </c>
    </row>
    <row r="321" s="13" customFormat="1">
      <c r="A321" s="13"/>
      <c r="B321" s="198"/>
      <c r="C321" s="13"/>
      <c r="D321" s="199" t="s">
        <v>469</v>
      </c>
      <c r="E321" s="13"/>
      <c r="F321" s="201" t="s">
        <v>5901</v>
      </c>
      <c r="G321" s="13"/>
      <c r="H321" s="202">
        <v>21877.02</v>
      </c>
      <c r="I321" s="203"/>
      <c r="J321" s="13"/>
      <c r="K321" s="13"/>
      <c r="L321" s="198"/>
      <c r="M321" s="204"/>
      <c r="N321" s="205"/>
      <c r="O321" s="205"/>
      <c r="P321" s="205"/>
      <c r="Q321" s="205"/>
      <c r="R321" s="205"/>
      <c r="S321" s="205"/>
      <c r="T321" s="20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00" t="s">
        <v>469</v>
      </c>
      <c r="AU321" s="200" t="s">
        <v>76</v>
      </c>
      <c r="AV321" s="13" t="s">
        <v>76</v>
      </c>
      <c r="AW321" s="13" t="s">
        <v>4</v>
      </c>
      <c r="AX321" s="13" t="s">
        <v>79</v>
      </c>
      <c r="AY321" s="200" t="s">
        <v>458</v>
      </c>
    </row>
    <row r="322" s="2" customFormat="1" ht="44.25" customHeight="1">
      <c r="A322" s="41"/>
      <c r="B322" s="179"/>
      <c r="C322" s="180" t="s">
        <v>1071</v>
      </c>
      <c r="D322" s="180" t="s">
        <v>462</v>
      </c>
      <c r="E322" s="181" t="s">
        <v>5902</v>
      </c>
      <c r="F322" s="182" t="s">
        <v>5903</v>
      </c>
      <c r="G322" s="183" t="s">
        <v>548</v>
      </c>
      <c r="H322" s="184">
        <v>117</v>
      </c>
      <c r="I322" s="185"/>
      <c r="J322" s="186">
        <f>ROUND(I322*H322,2)</f>
        <v>0</v>
      </c>
      <c r="K322" s="182" t="s">
        <v>465</v>
      </c>
      <c r="L322" s="42"/>
      <c r="M322" s="187" t="s">
        <v>3</v>
      </c>
      <c r="N322" s="188" t="s">
        <v>43</v>
      </c>
      <c r="O322" s="75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191" t="s">
        <v>104</v>
      </c>
      <c r="AT322" s="191" t="s">
        <v>462</v>
      </c>
      <c r="AU322" s="191" t="s">
        <v>76</v>
      </c>
      <c r="AY322" s="22" t="s">
        <v>458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22" t="s">
        <v>79</v>
      </c>
      <c r="BK322" s="192">
        <f>ROUND(I322*H322,2)</f>
        <v>0</v>
      </c>
      <c r="BL322" s="22" t="s">
        <v>104</v>
      </c>
      <c r="BM322" s="191" t="s">
        <v>5904</v>
      </c>
    </row>
    <row r="323" s="2" customFormat="1">
      <c r="A323" s="41"/>
      <c r="B323" s="42"/>
      <c r="C323" s="41"/>
      <c r="D323" s="193" t="s">
        <v>467</v>
      </c>
      <c r="E323" s="41"/>
      <c r="F323" s="194" t="s">
        <v>5905</v>
      </c>
      <c r="G323" s="41"/>
      <c r="H323" s="41"/>
      <c r="I323" s="195"/>
      <c r="J323" s="41"/>
      <c r="K323" s="41"/>
      <c r="L323" s="42"/>
      <c r="M323" s="196"/>
      <c r="N323" s="197"/>
      <c r="O323" s="75"/>
      <c r="P323" s="75"/>
      <c r="Q323" s="75"/>
      <c r="R323" s="75"/>
      <c r="S323" s="75"/>
      <c r="T323" s="76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2" t="s">
        <v>467</v>
      </c>
      <c r="AU323" s="22" t="s">
        <v>76</v>
      </c>
    </row>
    <row r="324" s="13" customFormat="1">
      <c r="A324" s="13"/>
      <c r="B324" s="198"/>
      <c r="C324" s="13"/>
      <c r="D324" s="199" t="s">
        <v>469</v>
      </c>
      <c r="E324" s="200" t="s">
        <v>3</v>
      </c>
      <c r="F324" s="201" t="s">
        <v>1247</v>
      </c>
      <c r="G324" s="13"/>
      <c r="H324" s="202">
        <v>117</v>
      </c>
      <c r="I324" s="203"/>
      <c r="J324" s="13"/>
      <c r="K324" s="13"/>
      <c r="L324" s="198"/>
      <c r="M324" s="204"/>
      <c r="N324" s="205"/>
      <c r="O324" s="205"/>
      <c r="P324" s="205"/>
      <c r="Q324" s="205"/>
      <c r="R324" s="205"/>
      <c r="S324" s="205"/>
      <c r="T324" s="20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00" t="s">
        <v>469</v>
      </c>
      <c r="AU324" s="200" t="s">
        <v>76</v>
      </c>
      <c r="AV324" s="13" t="s">
        <v>76</v>
      </c>
      <c r="AW324" s="13" t="s">
        <v>33</v>
      </c>
      <c r="AX324" s="13" t="s">
        <v>79</v>
      </c>
      <c r="AY324" s="200" t="s">
        <v>458</v>
      </c>
    </row>
    <row r="325" s="2" customFormat="1" ht="44.25" customHeight="1">
      <c r="A325" s="41"/>
      <c r="B325" s="179"/>
      <c r="C325" s="180" t="s">
        <v>1078</v>
      </c>
      <c r="D325" s="180" t="s">
        <v>462</v>
      </c>
      <c r="E325" s="181" t="s">
        <v>5906</v>
      </c>
      <c r="F325" s="182" t="s">
        <v>547</v>
      </c>
      <c r="G325" s="183" t="s">
        <v>548</v>
      </c>
      <c r="H325" s="184">
        <v>617.13</v>
      </c>
      <c r="I325" s="185"/>
      <c r="J325" s="186">
        <f>ROUND(I325*H325,2)</f>
        <v>0</v>
      </c>
      <c r="K325" s="182" t="s">
        <v>465</v>
      </c>
      <c r="L325" s="42"/>
      <c r="M325" s="187" t="s">
        <v>3</v>
      </c>
      <c r="N325" s="188" t="s">
        <v>43</v>
      </c>
      <c r="O325" s="75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104</v>
      </c>
      <c r="AT325" s="191" t="s">
        <v>462</v>
      </c>
      <c r="AU325" s="191" t="s">
        <v>76</v>
      </c>
      <c r="AY325" s="22" t="s">
        <v>458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79</v>
      </c>
      <c r="BK325" s="192">
        <f>ROUND(I325*H325,2)</f>
        <v>0</v>
      </c>
      <c r="BL325" s="22" t="s">
        <v>104</v>
      </c>
      <c r="BM325" s="191" t="s">
        <v>5907</v>
      </c>
    </row>
    <row r="326" s="2" customFormat="1">
      <c r="A326" s="41"/>
      <c r="B326" s="42"/>
      <c r="C326" s="41"/>
      <c r="D326" s="193" t="s">
        <v>467</v>
      </c>
      <c r="E326" s="41"/>
      <c r="F326" s="194" t="s">
        <v>5908</v>
      </c>
      <c r="G326" s="41"/>
      <c r="H326" s="41"/>
      <c r="I326" s="195"/>
      <c r="J326" s="41"/>
      <c r="K326" s="41"/>
      <c r="L326" s="42"/>
      <c r="M326" s="196"/>
      <c r="N326" s="197"/>
      <c r="O326" s="75"/>
      <c r="P326" s="75"/>
      <c r="Q326" s="75"/>
      <c r="R326" s="75"/>
      <c r="S326" s="75"/>
      <c r="T326" s="76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2" t="s">
        <v>467</v>
      </c>
      <c r="AU326" s="22" t="s">
        <v>76</v>
      </c>
    </row>
    <row r="327" s="2" customFormat="1">
      <c r="A327" s="41"/>
      <c r="B327" s="42"/>
      <c r="C327" s="41"/>
      <c r="D327" s="199" t="s">
        <v>475</v>
      </c>
      <c r="E327" s="41"/>
      <c r="F327" s="207" t="s">
        <v>5909</v>
      </c>
      <c r="G327" s="41"/>
      <c r="H327" s="41"/>
      <c r="I327" s="195"/>
      <c r="J327" s="41"/>
      <c r="K327" s="41"/>
      <c r="L327" s="42"/>
      <c r="M327" s="196"/>
      <c r="N327" s="197"/>
      <c r="O327" s="75"/>
      <c r="P327" s="75"/>
      <c r="Q327" s="75"/>
      <c r="R327" s="75"/>
      <c r="S327" s="75"/>
      <c r="T327" s="76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2" t="s">
        <v>475</v>
      </c>
      <c r="AU327" s="22" t="s">
        <v>76</v>
      </c>
    </row>
    <row r="328" s="13" customFormat="1">
      <c r="A328" s="13"/>
      <c r="B328" s="198"/>
      <c r="C328" s="13"/>
      <c r="D328" s="199" t="s">
        <v>469</v>
      </c>
      <c r="E328" s="200" t="s">
        <v>3</v>
      </c>
      <c r="F328" s="201" t="s">
        <v>5910</v>
      </c>
      <c r="G328" s="13"/>
      <c r="H328" s="202">
        <v>617.13</v>
      </c>
      <c r="I328" s="203"/>
      <c r="J328" s="13"/>
      <c r="K328" s="13"/>
      <c r="L328" s="198"/>
      <c r="M328" s="204"/>
      <c r="N328" s="205"/>
      <c r="O328" s="205"/>
      <c r="P328" s="205"/>
      <c r="Q328" s="205"/>
      <c r="R328" s="205"/>
      <c r="S328" s="205"/>
      <c r="T328" s="20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00" t="s">
        <v>469</v>
      </c>
      <c r="AU328" s="200" t="s">
        <v>76</v>
      </c>
      <c r="AV328" s="13" t="s">
        <v>76</v>
      </c>
      <c r="AW328" s="13" t="s">
        <v>33</v>
      </c>
      <c r="AX328" s="13" t="s">
        <v>79</v>
      </c>
      <c r="AY328" s="200" t="s">
        <v>458</v>
      </c>
    </row>
    <row r="329" s="2" customFormat="1" ht="44.25" customHeight="1">
      <c r="A329" s="41"/>
      <c r="B329" s="179"/>
      <c r="C329" s="180" t="s">
        <v>1093</v>
      </c>
      <c r="D329" s="180" t="s">
        <v>462</v>
      </c>
      <c r="E329" s="181" t="s">
        <v>5911</v>
      </c>
      <c r="F329" s="182" t="s">
        <v>5912</v>
      </c>
      <c r="G329" s="183" t="s">
        <v>548</v>
      </c>
      <c r="H329" s="184">
        <v>20.25</v>
      </c>
      <c r="I329" s="185"/>
      <c r="J329" s="186">
        <f>ROUND(I329*H329,2)</f>
        <v>0</v>
      </c>
      <c r="K329" s="182" t="s">
        <v>465</v>
      </c>
      <c r="L329" s="42"/>
      <c r="M329" s="187" t="s">
        <v>3</v>
      </c>
      <c r="N329" s="188" t="s">
        <v>43</v>
      </c>
      <c r="O329" s="75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191" t="s">
        <v>104</v>
      </c>
      <c r="AT329" s="191" t="s">
        <v>462</v>
      </c>
      <c r="AU329" s="191" t="s">
        <v>76</v>
      </c>
      <c r="AY329" s="22" t="s">
        <v>458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22" t="s">
        <v>79</v>
      </c>
      <c r="BK329" s="192">
        <f>ROUND(I329*H329,2)</f>
        <v>0</v>
      </c>
      <c r="BL329" s="22" t="s">
        <v>104</v>
      </c>
      <c r="BM329" s="191" t="s">
        <v>5913</v>
      </c>
    </row>
    <row r="330" s="2" customFormat="1">
      <c r="A330" s="41"/>
      <c r="B330" s="42"/>
      <c r="C330" s="41"/>
      <c r="D330" s="193" t="s">
        <v>467</v>
      </c>
      <c r="E330" s="41"/>
      <c r="F330" s="194" t="s">
        <v>5914</v>
      </c>
      <c r="G330" s="41"/>
      <c r="H330" s="41"/>
      <c r="I330" s="195"/>
      <c r="J330" s="41"/>
      <c r="K330" s="41"/>
      <c r="L330" s="42"/>
      <c r="M330" s="196"/>
      <c r="N330" s="197"/>
      <c r="O330" s="75"/>
      <c r="P330" s="75"/>
      <c r="Q330" s="75"/>
      <c r="R330" s="75"/>
      <c r="S330" s="75"/>
      <c r="T330" s="76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2" t="s">
        <v>467</v>
      </c>
      <c r="AU330" s="22" t="s">
        <v>76</v>
      </c>
    </row>
    <row r="331" s="13" customFormat="1">
      <c r="A331" s="13"/>
      <c r="B331" s="198"/>
      <c r="C331" s="13"/>
      <c r="D331" s="199" t="s">
        <v>469</v>
      </c>
      <c r="E331" s="200" t="s">
        <v>3</v>
      </c>
      <c r="F331" s="201" t="s">
        <v>5915</v>
      </c>
      <c r="G331" s="13"/>
      <c r="H331" s="202">
        <v>20.25</v>
      </c>
      <c r="I331" s="203"/>
      <c r="J331" s="13"/>
      <c r="K331" s="13"/>
      <c r="L331" s="198"/>
      <c r="M331" s="204"/>
      <c r="N331" s="205"/>
      <c r="O331" s="205"/>
      <c r="P331" s="205"/>
      <c r="Q331" s="205"/>
      <c r="R331" s="205"/>
      <c r="S331" s="205"/>
      <c r="T331" s="20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00" t="s">
        <v>469</v>
      </c>
      <c r="AU331" s="200" t="s">
        <v>76</v>
      </c>
      <c r="AV331" s="13" t="s">
        <v>76</v>
      </c>
      <c r="AW331" s="13" t="s">
        <v>33</v>
      </c>
      <c r="AX331" s="13" t="s">
        <v>79</v>
      </c>
      <c r="AY331" s="200" t="s">
        <v>458</v>
      </c>
    </row>
    <row r="332" s="12" customFormat="1" ht="22.8" customHeight="1">
      <c r="A332" s="12"/>
      <c r="B332" s="166"/>
      <c r="C332" s="12"/>
      <c r="D332" s="167" t="s">
        <v>71</v>
      </c>
      <c r="E332" s="177" t="s">
        <v>1773</v>
      </c>
      <c r="F332" s="177" t="s">
        <v>1774</v>
      </c>
      <c r="G332" s="12"/>
      <c r="H332" s="12"/>
      <c r="I332" s="169"/>
      <c r="J332" s="178">
        <f>BK332</f>
        <v>0</v>
      </c>
      <c r="K332" s="12"/>
      <c r="L332" s="166"/>
      <c r="M332" s="171"/>
      <c r="N332" s="172"/>
      <c r="O332" s="172"/>
      <c r="P332" s="173">
        <f>SUM(P333:P334)</f>
        <v>0</v>
      </c>
      <c r="Q332" s="172"/>
      <c r="R332" s="173">
        <f>SUM(R333:R334)</f>
        <v>0</v>
      </c>
      <c r="S332" s="172"/>
      <c r="T332" s="174">
        <f>SUM(T333:T334)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67" t="s">
        <v>79</v>
      </c>
      <c r="AT332" s="175" t="s">
        <v>71</v>
      </c>
      <c r="AU332" s="175" t="s">
        <v>79</v>
      </c>
      <c r="AY332" s="167" t="s">
        <v>458</v>
      </c>
      <c r="BK332" s="176">
        <f>SUM(BK333:BK334)</f>
        <v>0</v>
      </c>
    </row>
    <row r="333" s="2" customFormat="1" ht="44.25" customHeight="1">
      <c r="A333" s="41"/>
      <c r="B333" s="179"/>
      <c r="C333" s="180" t="s">
        <v>1099</v>
      </c>
      <c r="D333" s="180" t="s">
        <v>462</v>
      </c>
      <c r="E333" s="181" t="s">
        <v>5916</v>
      </c>
      <c r="F333" s="182" t="s">
        <v>5917</v>
      </c>
      <c r="G333" s="183" t="s">
        <v>548</v>
      </c>
      <c r="H333" s="184">
        <v>348.06400000000002</v>
      </c>
      <c r="I333" s="185"/>
      <c r="J333" s="186">
        <f>ROUND(I333*H333,2)</f>
        <v>0</v>
      </c>
      <c r="K333" s="182" t="s">
        <v>465</v>
      </c>
      <c r="L333" s="42"/>
      <c r="M333" s="187" t="s">
        <v>3</v>
      </c>
      <c r="N333" s="188" t="s">
        <v>43</v>
      </c>
      <c r="O333" s="75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191" t="s">
        <v>104</v>
      </c>
      <c r="AT333" s="191" t="s">
        <v>462</v>
      </c>
      <c r="AU333" s="191" t="s">
        <v>76</v>
      </c>
      <c r="AY333" s="22" t="s">
        <v>458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22" t="s">
        <v>79</v>
      </c>
      <c r="BK333" s="192">
        <f>ROUND(I333*H333,2)</f>
        <v>0</v>
      </c>
      <c r="BL333" s="22" t="s">
        <v>104</v>
      </c>
      <c r="BM333" s="191" t="s">
        <v>5918</v>
      </c>
    </row>
    <row r="334" s="2" customFormat="1">
      <c r="A334" s="41"/>
      <c r="B334" s="42"/>
      <c r="C334" s="41"/>
      <c r="D334" s="193" t="s">
        <v>467</v>
      </c>
      <c r="E334" s="41"/>
      <c r="F334" s="194" t="s">
        <v>5919</v>
      </c>
      <c r="G334" s="41"/>
      <c r="H334" s="41"/>
      <c r="I334" s="195"/>
      <c r="J334" s="41"/>
      <c r="K334" s="41"/>
      <c r="L334" s="42"/>
      <c r="M334" s="196"/>
      <c r="N334" s="197"/>
      <c r="O334" s="75"/>
      <c r="P334" s="75"/>
      <c r="Q334" s="75"/>
      <c r="R334" s="75"/>
      <c r="S334" s="75"/>
      <c r="T334" s="76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2" t="s">
        <v>467</v>
      </c>
      <c r="AU334" s="22" t="s">
        <v>76</v>
      </c>
    </row>
    <row r="335" s="12" customFormat="1" ht="25.92" customHeight="1">
      <c r="A335" s="12"/>
      <c r="B335" s="166"/>
      <c r="C335" s="12"/>
      <c r="D335" s="167" t="s">
        <v>71</v>
      </c>
      <c r="E335" s="168" t="s">
        <v>562</v>
      </c>
      <c r="F335" s="168" t="s">
        <v>5920</v>
      </c>
      <c r="G335" s="12"/>
      <c r="H335" s="12"/>
      <c r="I335" s="169"/>
      <c r="J335" s="170">
        <f>BK335</f>
        <v>0</v>
      </c>
      <c r="K335" s="12"/>
      <c r="L335" s="166"/>
      <c r="M335" s="171"/>
      <c r="N335" s="172"/>
      <c r="O335" s="172"/>
      <c r="P335" s="173">
        <f>P336</f>
        <v>0</v>
      </c>
      <c r="Q335" s="172"/>
      <c r="R335" s="173">
        <f>R336</f>
        <v>0.19320000000000001</v>
      </c>
      <c r="S335" s="172"/>
      <c r="T335" s="174">
        <f>T336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167" t="s">
        <v>101</v>
      </c>
      <c r="AT335" s="175" t="s">
        <v>71</v>
      </c>
      <c r="AU335" s="175" t="s">
        <v>72</v>
      </c>
      <c r="AY335" s="167" t="s">
        <v>458</v>
      </c>
      <c r="BK335" s="176">
        <f>BK336</f>
        <v>0</v>
      </c>
    </row>
    <row r="336" s="12" customFormat="1" ht="22.8" customHeight="1">
      <c r="A336" s="12"/>
      <c r="B336" s="166"/>
      <c r="C336" s="12"/>
      <c r="D336" s="167" t="s">
        <v>71</v>
      </c>
      <c r="E336" s="177" t="s">
        <v>5921</v>
      </c>
      <c r="F336" s="177" t="s">
        <v>5922</v>
      </c>
      <c r="G336" s="12"/>
      <c r="H336" s="12"/>
      <c r="I336" s="169"/>
      <c r="J336" s="178">
        <f>BK336</f>
        <v>0</v>
      </c>
      <c r="K336" s="12"/>
      <c r="L336" s="166"/>
      <c r="M336" s="171"/>
      <c r="N336" s="172"/>
      <c r="O336" s="172"/>
      <c r="P336" s="173">
        <f>SUM(P337:P348)</f>
        <v>0</v>
      </c>
      <c r="Q336" s="172"/>
      <c r="R336" s="173">
        <f>SUM(R337:R348)</f>
        <v>0.19320000000000001</v>
      </c>
      <c r="S336" s="172"/>
      <c r="T336" s="174">
        <f>SUM(T337:T348)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67" t="s">
        <v>101</v>
      </c>
      <c r="AT336" s="175" t="s">
        <v>71</v>
      </c>
      <c r="AU336" s="175" t="s">
        <v>79</v>
      </c>
      <c r="AY336" s="167" t="s">
        <v>458</v>
      </c>
      <c r="BK336" s="176">
        <f>SUM(BK337:BK348)</f>
        <v>0</v>
      </c>
    </row>
    <row r="337" s="2" customFormat="1" ht="37.8" customHeight="1">
      <c r="A337" s="41"/>
      <c r="B337" s="179"/>
      <c r="C337" s="180" t="s">
        <v>1114</v>
      </c>
      <c r="D337" s="180" t="s">
        <v>462</v>
      </c>
      <c r="E337" s="181" t="s">
        <v>5923</v>
      </c>
      <c r="F337" s="182" t="s">
        <v>5924</v>
      </c>
      <c r="G337" s="183" t="s">
        <v>694</v>
      </c>
      <c r="H337" s="184">
        <v>200</v>
      </c>
      <c r="I337" s="185"/>
      <c r="J337" s="186">
        <f>ROUND(I337*H337,2)</f>
        <v>0</v>
      </c>
      <c r="K337" s="182" t="s">
        <v>465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</v>
      </c>
      <c r="R337" s="189">
        <f>Q337*H337</f>
        <v>0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876</v>
      </c>
      <c r="AT337" s="191" t="s">
        <v>462</v>
      </c>
      <c r="AU337" s="191" t="s">
        <v>76</v>
      </c>
      <c r="AY337" s="22" t="s">
        <v>458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79</v>
      </c>
      <c r="BK337" s="192">
        <f>ROUND(I337*H337,2)</f>
        <v>0</v>
      </c>
      <c r="BL337" s="22" t="s">
        <v>876</v>
      </c>
      <c r="BM337" s="191" t="s">
        <v>5925</v>
      </c>
    </row>
    <row r="338" s="2" customFormat="1">
      <c r="A338" s="41"/>
      <c r="B338" s="42"/>
      <c r="C338" s="41"/>
      <c r="D338" s="193" t="s">
        <v>467</v>
      </c>
      <c r="E338" s="41"/>
      <c r="F338" s="194" t="s">
        <v>5926</v>
      </c>
      <c r="G338" s="41"/>
      <c r="H338" s="41"/>
      <c r="I338" s="195"/>
      <c r="J338" s="41"/>
      <c r="K338" s="41"/>
      <c r="L338" s="42"/>
      <c r="M338" s="196"/>
      <c r="N338" s="197"/>
      <c r="O338" s="75"/>
      <c r="P338" s="75"/>
      <c r="Q338" s="75"/>
      <c r="R338" s="75"/>
      <c r="S338" s="75"/>
      <c r="T338" s="76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2" t="s">
        <v>467</v>
      </c>
      <c r="AU338" s="22" t="s">
        <v>76</v>
      </c>
    </row>
    <row r="339" s="2" customFormat="1" ht="33" customHeight="1">
      <c r="A339" s="41"/>
      <c r="B339" s="179"/>
      <c r="C339" s="223" t="s">
        <v>1119</v>
      </c>
      <c r="D339" s="223" t="s">
        <v>562</v>
      </c>
      <c r="E339" s="224" t="s">
        <v>5927</v>
      </c>
      <c r="F339" s="225" t="s">
        <v>5928</v>
      </c>
      <c r="G339" s="226" t="s">
        <v>694</v>
      </c>
      <c r="H339" s="227">
        <v>210</v>
      </c>
      <c r="I339" s="228"/>
      <c r="J339" s="229">
        <f>ROUND(I339*H339,2)</f>
        <v>0</v>
      </c>
      <c r="K339" s="225" t="s">
        <v>465</v>
      </c>
      <c r="L339" s="230"/>
      <c r="M339" s="231" t="s">
        <v>3</v>
      </c>
      <c r="N339" s="232" t="s">
        <v>43</v>
      </c>
      <c r="O339" s="75"/>
      <c r="P339" s="189">
        <f>O339*H339</f>
        <v>0</v>
      </c>
      <c r="Q339" s="189">
        <v>0.00092000000000000003</v>
      </c>
      <c r="R339" s="189">
        <f>Q339*H339</f>
        <v>0.19320000000000001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1312</v>
      </c>
      <c r="AT339" s="191" t="s">
        <v>562</v>
      </c>
      <c r="AU339" s="191" t="s">
        <v>76</v>
      </c>
      <c r="AY339" s="22" t="s">
        <v>458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79</v>
      </c>
      <c r="BK339" s="192">
        <f>ROUND(I339*H339,2)</f>
        <v>0</v>
      </c>
      <c r="BL339" s="22" t="s">
        <v>1312</v>
      </c>
      <c r="BM339" s="191" t="s">
        <v>5929</v>
      </c>
    </row>
    <row r="340" s="13" customFormat="1">
      <c r="A340" s="13"/>
      <c r="B340" s="198"/>
      <c r="C340" s="13"/>
      <c r="D340" s="199" t="s">
        <v>469</v>
      </c>
      <c r="E340" s="13"/>
      <c r="F340" s="201" t="s">
        <v>5930</v>
      </c>
      <c r="G340" s="13"/>
      <c r="H340" s="202">
        <v>210</v>
      </c>
      <c r="I340" s="203"/>
      <c r="J340" s="13"/>
      <c r="K340" s="13"/>
      <c r="L340" s="198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0" t="s">
        <v>469</v>
      </c>
      <c r="AU340" s="200" t="s">
        <v>76</v>
      </c>
      <c r="AV340" s="13" t="s">
        <v>76</v>
      </c>
      <c r="AW340" s="13" t="s">
        <v>4</v>
      </c>
      <c r="AX340" s="13" t="s">
        <v>79</v>
      </c>
      <c r="AY340" s="200" t="s">
        <v>458</v>
      </c>
    </row>
    <row r="341" s="2" customFormat="1" ht="33" customHeight="1">
      <c r="A341" s="41"/>
      <c r="B341" s="179"/>
      <c r="C341" s="180" t="s">
        <v>1125</v>
      </c>
      <c r="D341" s="180" t="s">
        <v>462</v>
      </c>
      <c r="E341" s="181" t="s">
        <v>5931</v>
      </c>
      <c r="F341" s="182" t="s">
        <v>5932</v>
      </c>
      <c r="G341" s="183" t="s">
        <v>5933</v>
      </c>
      <c r="H341" s="184">
        <v>1</v>
      </c>
      <c r="I341" s="185"/>
      <c r="J341" s="186">
        <f>ROUND(I341*H341,2)</f>
        <v>0</v>
      </c>
      <c r="K341" s="182" t="s">
        <v>1553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104</v>
      </c>
      <c r="AT341" s="191" t="s">
        <v>462</v>
      </c>
      <c r="AU341" s="191" t="s">
        <v>76</v>
      </c>
      <c r="AY341" s="22" t="s">
        <v>458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79</v>
      </c>
      <c r="BK341" s="192">
        <f>ROUND(I341*H341,2)</f>
        <v>0</v>
      </c>
      <c r="BL341" s="22" t="s">
        <v>104</v>
      </c>
      <c r="BM341" s="191" t="s">
        <v>1613</v>
      </c>
    </row>
    <row r="342" s="2" customFormat="1">
      <c r="A342" s="41"/>
      <c r="B342" s="42"/>
      <c r="C342" s="41"/>
      <c r="D342" s="199" t="s">
        <v>475</v>
      </c>
      <c r="E342" s="41"/>
      <c r="F342" s="207" t="s">
        <v>5934</v>
      </c>
      <c r="G342" s="41"/>
      <c r="H342" s="41"/>
      <c r="I342" s="195"/>
      <c r="J342" s="41"/>
      <c r="K342" s="41"/>
      <c r="L342" s="42"/>
      <c r="M342" s="196"/>
      <c r="N342" s="197"/>
      <c r="O342" s="75"/>
      <c r="P342" s="75"/>
      <c r="Q342" s="75"/>
      <c r="R342" s="75"/>
      <c r="S342" s="75"/>
      <c r="T342" s="76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2" t="s">
        <v>475</v>
      </c>
      <c r="AU342" s="22" t="s">
        <v>76</v>
      </c>
    </row>
    <row r="343" s="2" customFormat="1" ht="33" customHeight="1">
      <c r="A343" s="41"/>
      <c r="B343" s="179"/>
      <c r="C343" s="180" t="s">
        <v>1130</v>
      </c>
      <c r="D343" s="180" t="s">
        <v>462</v>
      </c>
      <c r="E343" s="181" t="s">
        <v>5935</v>
      </c>
      <c r="F343" s="182" t="s">
        <v>5936</v>
      </c>
      <c r="G343" s="183" t="s">
        <v>472</v>
      </c>
      <c r="H343" s="184">
        <v>10</v>
      </c>
      <c r="I343" s="185"/>
      <c r="J343" s="186">
        <f>ROUND(I343*H343,2)</f>
        <v>0</v>
      </c>
      <c r="K343" s="182" t="s">
        <v>465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</v>
      </c>
      <c r="R343" s="189">
        <f>Q343*H343</f>
        <v>0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104</v>
      </c>
      <c r="AT343" s="191" t="s">
        <v>462</v>
      </c>
      <c r="AU343" s="191" t="s">
        <v>76</v>
      </c>
      <c r="AY343" s="22" t="s">
        <v>458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79</v>
      </c>
      <c r="BK343" s="192">
        <f>ROUND(I343*H343,2)</f>
        <v>0</v>
      </c>
      <c r="BL343" s="22" t="s">
        <v>104</v>
      </c>
      <c r="BM343" s="191" t="s">
        <v>5937</v>
      </c>
    </row>
    <row r="344" s="2" customFormat="1">
      <c r="A344" s="41"/>
      <c r="B344" s="42"/>
      <c r="C344" s="41"/>
      <c r="D344" s="193" t="s">
        <v>467</v>
      </c>
      <c r="E344" s="41"/>
      <c r="F344" s="194" t="s">
        <v>5938</v>
      </c>
      <c r="G344" s="41"/>
      <c r="H344" s="41"/>
      <c r="I344" s="195"/>
      <c r="J344" s="41"/>
      <c r="K344" s="41"/>
      <c r="L344" s="42"/>
      <c r="M344" s="196"/>
      <c r="N344" s="197"/>
      <c r="O344" s="75"/>
      <c r="P344" s="75"/>
      <c r="Q344" s="75"/>
      <c r="R344" s="75"/>
      <c r="S344" s="75"/>
      <c r="T344" s="76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2" t="s">
        <v>467</v>
      </c>
      <c r="AU344" s="22" t="s">
        <v>76</v>
      </c>
    </row>
    <row r="345" s="2" customFormat="1" ht="21.75" customHeight="1">
      <c r="A345" s="41"/>
      <c r="B345" s="179"/>
      <c r="C345" s="180" t="s">
        <v>1136</v>
      </c>
      <c r="D345" s="180" t="s">
        <v>462</v>
      </c>
      <c r="E345" s="181" t="s">
        <v>5939</v>
      </c>
      <c r="F345" s="182" t="s">
        <v>5940</v>
      </c>
      <c r="G345" s="183" t="s">
        <v>562</v>
      </c>
      <c r="H345" s="184">
        <v>200</v>
      </c>
      <c r="I345" s="185"/>
      <c r="J345" s="186">
        <f>ROUND(I345*H345,2)</f>
        <v>0</v>
      </c>
      <c r="K345" s="182" t="s">
        <v>1553</v>
      </c>
      <c r="L345" s="42"/>
      <c r="M345" s="187" t="s">
        <v>3</v>
      </c>
      <c r="N345" s="188" t="s">
        <v>43</v>
      </c>
      <c r="O345" s="75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191" t="s">
        <v>104</v>
      </c>
      <c r="AT345" s="191" t="s">
        <v>462</v>
      </c>
      <c r="AU345" s="191" t="s">
        <v>76</v>
      </c>
      <c r="AY345" s="22" t="s">
        <v>458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22" t="s">
        <v>79</v>
      </c>
      <c r="BK345" s="192">
        <f>ROUND(I345*H345,2)</f>
        <v>0</v>
      </c>
      <c r="BL345" s="22" t="s">
        <v>104</v>
      </c>
      <c r="BM345" s="191" t="s">
        <v>1360</v>
      </c>
    </row>
    <row r="346" s="2" customFormat="1">
      <c r="A346" s="41"/>
      <c r="B346" s="42"/>
      <c r="C346" s="41"/>
      <c r="D346" s="199" t="s">
        <v>475</v>
      </c>
      <c r="E346" s="41"/>
      <c r="F346" s="207" t="s">
        <v>5941</v>
      </c>
      <c r="G346" s="41"/>
      <c r="H346" s="41"/>
      <c r="I346" s="195"/>
      <c r="J346" s="41"/>
      <c r="K346" s="41"/>
      <c r="L346" s="42"/>
      <c r="M346" s="196"/>
      <c r="N346" s="197"/>
      <c r="O346" s="75"/>
      <c r="P346" s="75"/>
      <c r="Q346" s="75"/>
      <c r="R346" s="75"/>
      <c r="S346" s="75"/>
      <c r="T346" s="76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2" t="s">
        <v>475</v>
      </c>
      <c r="AU346" s="22" t="s">
        <v>76</v>
      </c>
    </row>
    <row r="347" s="2" customFormat="1" ht="24.15" customHeight="1">
      <c r="A347" s="41"/>
      <c r="B347" s="179"/>
      <c r="C347" s="180" t="s">
        <v>1141</v>
      </c>
      <c r="D347" s="180" t="s">
        <v>462</v>
      </c>
      <c r="E347" s="181" t="s">
        <v>5942</v>
      </c>
      <c r="F347" s="182" t="s">
        <v>5943</v>
      </c>
      <c r="G347" s="183" t="s">
        <v>5933</v>
      </c>
      <c r="H347" s="184">
        <v>1</v>
      </c>
      <c r="I347" s="185"/>
      <c r="J347" s="186">
        <f>ROUND(I347*H347,2)</f>
        <v>0</v>
      </c>
      <c r="K347" s="182" t="s">
        <v>1553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104</v>
      </c>
      <c r="AT347" s="191" t="s">
        <v>462</v>
      </c>
      <c r="AU347" s="191" t="s">
        <v>76</v>
      </c>
      <c r="AY347" s="22" t="s">
        <v>458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79</v>
      </c>
      <c r="BK347" s="192">
        <f>ROUND(I347*H347,2)</f>
        <v>0</v>
      </c>
      <c r="BL347" s="22" t="s">
        <v>104</v>
      </c>
      <c r="BM347" s="191" t="s">
        <v>1372</v>
      </c>
    </row>
    <row r="348" s="2" customFormat="1">
      <c r="A348" s="41"/>
      <c r="B348" s="42"/>
      <c r="C348" s="41"/>
      <c r="D348" s="199" t="s">
        <v>475</v>
      </c>
      <c r="E348" s="41"/>
      <c r="F348" s="207" t="s">
        <v>5934</v>
      </c>
      <c r="G348" s="41"/>
      <c r="H348" s="41"/>
      <c r="I348" s="195"/>
      <c r="J348" s="41"/>
      <c r="K348" s="41"/>
      <c r="L348" s="42"/>
      <c r="M348" s="196"/>
      <c r="N348" s="197"/>
      <c r="O348" s="75"/>
      <c r="P348" s="75"/>
      <c r="Q348" s="75"/>
      <c r="R348" s="75"/>
      <c r="S348" s="75"/>
      <c r="T348" s="76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2" t="s">
        <v>475</v>
      </c>
      <c r="AU348" s="22" t="s">
        <v>76</v>
      </c>
    </row>
    <row r="349" s="12" customFormat="1" ht="25.92" customHeight="1">
      <c r="A349" s="12"/>
      <c r="B349" s="166"/>
      <c r="C349" s="12"/>
      <c r="D349" s="167" t="s">
        <v>71</v>
      </c>
      <c r="E349" s="168" t="s">
        <v>132</v>
      </c>
      <c r="F349" s="168" t="s">
        <v>5944</v>
      </c>
      <c r="G349" s="12"/>
      <c r="H349" s="12"/>
      <c r="I349" s="169"/>
      <c r="J349" s="170">
        <f>BK349</f>
        <v>0</v>
      </c>
      <c r="K349" s="12"/>
      <c r="L349" s="166"/>
      <c r="M349" s="171"/>
      <c r="N349" s="172"/>
      <c r="O349" s="172"/>
      <c r="P349" s="173">
        <f>SUM(P350:P355)</f>
        <v>0</v>
      </c>
      <c r="Q349" s="172"/>
      <c r="R349" s="173">
        <f>SUM(R350:R355)</f>
        <v>0</v>
      </c>
      <c r="S349" s="172"/>
      <c r="T349" s="174">
        <f>SUM(T350:T355)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67" t="s">
        <v>487</v>
      </c>
      <c r="AT349" s="175" t="s">
        <v>71</v>
      </c>
      <c r="AU349" s="175" t="s">
        <v>72</v>
      </c>
      <c r="AY349" s="167" t="s">
        <v>458</v>
      </c>
      <c r="BK349" s="176">
        <f>SUM(BK350:BK355)</f>
        <v>0</v>
      </c>
    </row>
    <row r="350" s="2" customFormat="1" ht="24.15" customHeight="1">
      <c r="A350" s="41"/>
      <c r="B350" s="179"/>
      <c r="C350" s="180" t="s">
        <v>1149</v>
      </c>
      <c r="D350" s="180" t="s">
        <v>462</v>
      </c>
      <c r="E350" s="181" t="s">
        <v>5945</v>
      </c>
      <c r="F350" s="182" t="s">
        <v>5946</v>
      </c>
      <c r="G350" s="183" t="s">
        <v>708</v>
      </c>
      <c r="H350" s="184">
        <v>1</v>
      </c>
      <c r="I350" s="185"/>
      <c r="J350" s="186">
        <f>ROUND(I350*H350,2)</f>
        <v>0</v>
      </c>
      <c r="K350" s="182" t="s">
        <v>3081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104</v>
      </c>
      <c r="AT350" s="191" t="s">
        <v>462</v>
      </c>
      <c r="AU350" s="191" t="s">
        <v>79</v>
      </c>
      <c r="AY350" s="22" t="s">
        <v>458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79</v>
      </c>
      <c r="BK350" s="192">
        <f>ROUND(I350*H350,2)</f>
        <v>0</v>
      </c>
      <c r="BL350" s="22" t="s">
        <v>104</v>
      </c>
      <c r="BM350" s="191" t="s">
        <v>5947</v>
      </c>
    </row>
    <row r="351" s="2" customFormat="1">
      <c r="A351" s="41"/>
      <c r="B351" s="42"/>
      <c r="C351" s="41"/>
      <c r="D351" s="193" t="s">
        <v>467</v>
      </c>
      <c r="E351" s="41"/>
      <c r="F351" s="194" t="s">
        <v>5948</v>
      </c>
      <c r="G351" s="41"/>
      <c r="H351" s="41"/>
      <c r="I351" s="195"/>
      <c r="J351" s="41"/>
      <c r="K351" s="41"/>
      <c r="L351" s="42"/>
      <c r="M351" s="196"/>
      <c r="N351" s="197"/>
      <c r="O351" s="75"/>
      <c r="P351" s="75"/>
      <c r="Q351" s="75"/>
      <c r="R351" s="75"/>
      <c r="S351" s="75"/>
      <c r="T351" s="76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2" t="s">
        <v>467</v>
      </c>
      <c r="AU351" s="22" t="s">
        <v>79</v>
      </c>
    </row>
    <row r="352" s="2" customFormat="1" ht="37.8" customHeight="1">
      <c r="A352" s="41"/>
      <c r="B352" s="179"/>
      <c r="C352" s="180" t="s">
        <v>1154</v>
      </c>
      <c r="D352" s="180" t="s">
        <v>462</v>
      </c>
      <c r="E352" s="181" t="s">
        <v>5949</v>
      </c>
      <c r="F352" s="182" t="s">
        <v>5950</v>
      </c>
      <c r="G352" s="183" t="s">
        <v>708</v>
      </c>
      <c r="H352" s="184">
        <v>1</v>
      </c>
      <c r="I352" s="185"/>
      <c r="J352" s="186">
        <f>ROUND(I352*H352,2)</f>
        <v>0</v>
      </c>
      <c r="K352" s="182" t="s">
        <v>3081</v>
      </c>
      <c r="L352" s="42"/>
      <c r="M352" s="187" t="s">
        <v>3</v>
      </c>
      <c r="N352" s="188" t="s">
        <v>43</v>
      </c>
      <c r="O352" s="75"/>
      <c r="P352" s="189">
        <f>O352*H352</f>
        <v>0</v>
      </c>
      <c r="Q352" s="189">
        <v>0</v>
      </c>
      <c r="R352" s="189">
        <f>Q352*H352</f>
        <v>0</v>
      </c>
      <c r="S352" s="189">
        <v>0</v>
      </c>
      <c r="T352" s="190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191" t="s">
        <v>5951</v>
      </c>
      <c r="AT352" s="191" t="s">
        <v>462</v>
      </c>
      <c r="AU352" s="191" t="s">
        <v>79</v>
      </c>
      <c r="AY352" s="22" t="s">
        <v>458</v>
      </c>
      <c r="BE352" s="192">
        <f>IF(N352="základní",J352,0)</f>
        <v>0</v>
      </c>
      <c r="BF352" s="192">
        <f>IF(N352="snížená",J352,0)</f>
        <v>0</v>
      </c>
      <c r="BG352" s="192">
        <f>IF(N352="zákl. přenesená",J352,0)</f>
        <v>0</v>
      </c>
      <c r="BH352" s="192">
        <f>IF(N352="sníž. přenesená",J352,0)</f>
        <v>0</v>
      </c>
      <c r="BI352" s="192">
        <f>IF(N352="nulová",J352,0)</f>
        <v>0</v>
      </c>
      <c r="BJ352" s="22" t="s">
        <v>79</v>
      </c>
      <c r="BK352" s="192">
        <f>ROUND(I352*H352,2)</f>
        <v>0</v>
      </c>
      <c r="BL352" s="22" t="s">
        <v>5951</v>
      </c>
      <c r="BM352" s="191" t="s">
        <v>5952</v>
      </c>
    </row>
    <row r="353" s="2" customFormat="1">
      <c r="A353" s="41"/>
      <c r="B353" s="42"/>
      <c r="C353" s="41"/>
      <c r="D353" s="193" t="s">
        <v>467</v>
      </c>
      <c r="E353" s="41"/>
      <c r="F353" s="194" t="s">
        <v>5953</v>
      </c>
      <c r="G353" s="41"/>
      <c r="H353" s="41"/>
      <c r="I353" s="195"/>
      <c r="J353" s="41"/>
      <c r="K353" s="41"/>
      <c r="L353" s="42"/>
      <c r="M353" s="196"/>
      <c r="N353" s="197"/>
      <c r="O353" s="75"/>
      <c r="P353" s="75"/>
      <c r="Q353" s="75"/>
      <c r="R353" s="75"/>
      <c r="S353" s="75"/>
      <c r="T353" s="76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2" t="s">
        <v>467</v>
      </c>
      <c r="AU353" s="22" t="s">
        <v>79</v>
      </c>
    </row>
    <row r="354" s="2" customFormat="1" ht="16.5" customHeight="1">
      <c r="A354" s="41"/>
      <c r="B354" s="179"/>
      <c r="C354" s="180" t="s">
        <v>1159</v>
      </c>
      <c r="D354" s="180" t="s">
        <v>462</v>
      </c>
      <c r="E354" s="181" t="s">
        <v>5954</v>
      </c>
      <c r="F354" s="182" t="s">
        <v>5955</v>
      </c>
      <c r="G354" s="183" t="s">
        <v>5362</v>
      </c>
      <c r="H354" s="184">
        <v>1</v>
      </c>
      <c r="I354" s="185"/>
      <c r="J354" s="186">
        <f>ROUND(I354*H354,2)</f>
        <v>0</v>
      </c>
      <c r="K354" s="182" t="s">
        <v>1553</v>
      </c>
      <c r="L354" s="42"/>
      <c r="M354" s="187" t="s">
        <v>3</v>
      </c>
      <c r="N354" s="188" t="s">
        <v>43</v>
      </c>
      <c r="O354" s="75"/>
      <c r="P354" s="189">
        <f>O354*H354</f>
        <v>0</v>
      </c>
      <c r="Q354" s="189">
        <v>0</v>
      </c>
      <c r="R354" s="189">
        <f>Q354*H354</f>
        <v>0</v>
      </c>
      <c r="S354" s="189">
        <v>0</v>
      </c>
      <c r="T354" s="190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191" t="s">
        <v>104</v>
      </c>
      <c r="AT354" s="191" t="s">
        <v>462</v>
      </c>
      <c r="AU354" s="191" t="s">
        <v>79</v>
      </c>
      <c r="AY354" s="22" t="s">
        <v>458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22" t="s">
        <v>79</v>
      </c>
      <c r="BK354" s="192">
        <f>ROUND(I354*H354,2)</f>
        <v>0</v>
      </c>
      <c r="BL354" s="22" t="s">
        <v>104</v>
      </c>
      <c r="BM354" s="191" t="s">
        <v>567</v>
      </c>
    </row>
    <row r="355" s="2" customFormat="1">
      <c r="A355" s="41"/>
      <c r="B355" s="42"/>
      <c r="C355" s="41"/>
      <c r="D355" s="199" t="s">
        <v>475</v>
      </c>
      <c r="E355" s="41"/>
      <c r="F355" s="207" t="s">
        <v>5956</v>
      </c>
      <c r="G355" s="41"/>
      <c r="H355" s="41"/>
      <c r="I355" s="195"/>
      <c r="J355" s="41"/>
      <c r="K355" s="41"/>
      <c r="L355" s="42"/>
      <c r="M355" s="251"/>
      <c r="N355" s="252"/>
      <c r="O355" s="253"/>
      <c r="P355" s="253"/>
      <c r="Q355" s="253"/>
      <c r="R355" s="253"/>
      <c r="S355" s="253"/>
      <c r="T355" s="254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2" t="s">
        <v>475</v>
      </c>
      <c r="AU355" s="22" t="s">
        <v>79</v>
      </c>
    </row>
    <row r="356" s="2" customFormat="1" ht="6.96" customHeight="1">
      <c r="A356" s="41"/>
      <c r="B356" s="58"/>
      <c r="C356" s="59"/>
      <c r="D356" s="59"/>
      <c r="E356" s="59"/>
      <c r="F356" s="59"/>
      <c r="G356" s="59"/>
      <c r="H356" s="59"/>
      <c r="I356" s="59"/>
      <c r="J356" s="59"/>
      <c r="K356" s="59"/>
      <c r="L356" s="42"/>
      <c r="M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</row>
  </sheetData>
  <autoFilter ref="C97:K355"/>
  <mergeCells count="9">
    <mergeCell ref="E7:H7"/>
    <mergeCell ref="E9:H9"/>
    <mergeCell ref="E18:H18"/>
    <mergeCell ref="E27:H27"/>
    <mergeCell ref="E48:H48"/>
    <mergeCell ref="E50:H50"/>
    <mergeCell ref="E88:H88"/>
    <mergeCell ref="E90:H90"/>
    <mergeCell ref="L2:V2"/>
  </mergeCells>
  <hyperlinks>
    <hyperlink ref="F103" r:id="rId1" display="https://podminky.urs.cz/item/CS_URS_2024_02/181111111"/>
    <hyperlink ref="F105" r:id="rId2" display="https://podminky.urs.cz/item/CS_URS_2024_02/181351003"/>
    <hyperlink ref="F107" r:id="rId3" display="https://podminky.urs.cz/item/CS_URS_2024_02/181411132"/>
    <hyperlink ref="F112" r:id="rId4" display="https://podminky.urs.cz/item/CS_URS_2024_02/131251105"/>
    <hyperlink ref="F115" r:id="rId5" display="https://podminky.urs.cz/item/CS_URS_2024_02/132212221"/>
    <hyperlink ref="F118" r:id="rId6" display="https://podminky.urs.cz/item/CS_URS_2024_02/139001101"/>
    <hyperlink ref="F121" r:id="rId7" display="https://podminky.urs.cz/item/CS_URS_2024_02/171151103"/>
    <hyperlink ref="F123" r:id="rId8" display="https://podminky.urs.cz/item/CS_URS_2024_02/174111101"/>
    <hyperlink ref="F126" r:id="rId9" display="https://podminky.urs.cz/item/CS_URS_2024_02/162251101"/>
    <hyperlink ref="F128" r:id="rId10" display="https://podminky.urs.cz/item/CS_URS_2024_02/167151111"/>
    <hyperlink ref="F131" r:id="rId11" display="https://podminky.urs.cz/item/CS_URS_2024_02/162751117"/>
    <hyperlink ref="F136" r:id="rId12" display="https://podminky.urs.cz/item/CS_URS_2024_02/162751119"/>
    <hyperlink ref="F140" r:id="rId13" display="https://podminky.urs.cz/item/CS_URS_2024_02/997013873"/>
    <hyperlink ref="F145" r:id="rId14" display="https://podminky.urs.cz/item/CS_URS_2024_02/175111101"/>
    <hyperlink ref="F150" r:id="rId15" display="https://podminky.urs.cz/item/CS_URS_2024_02/211971121"/>
    <hyperlink ref="F154" r:id="rId16" display="https://podminky.urs.cz/item/CS_URS_2024_02/212532111"/>
    <hyperlink ref="F157" r:id="rId17" display="https://podminky.urs.cz/item/CS_URS_2024_02/212755218"/>
    <hyperlink ref="F159" r:id="rId18" display="https://podminky.urs.cz/item/CS_URS_2024_02/155131311"/>
    <hyperlink ref="F164" r:id="rId19" display="https://podminky.urs.cz/item/CS_URS_2024_02/181252305"/>
    <hyperlink ref="F167" r:id="rId20" display="https://podminky.urs.cz/item/CS_URS_2024_02/213141111.1"/>
    <hyperlink ref="F175" r:id="rId21" display="https://podminky.urs.cz/item/CS_URS_2024_02/561081111"/>
    <hyperlink ref="F181" r:id="rId22" display="https://podminky.urs.cz/item/CS_URS_2024_02/564851111"/>
    <hyperlink ref="F185" r:id="rId23" display="https://podminky.urs.cz/item/CS_URS_2024_02/564861111"/>
    <hyperlink ref="F189" r:id="rId24" display="https://podminky.urs.cz/item/CS_URS_2024_02/564871111"/>
    <hyperlink ref="F191" r:id="rId25" display="https://podminky.urs.cz/item/CS_URS_2024_02/564871116"/>
    <hyperlink ref="F194" r:id="rId26" display="https://podminky.urs.cz/item/CS_URS_2024_02/567122114"/>
    <hyperlink ref="F196" r:id="rId27" display="https://podminky.urs.cz/item/CS_URS_2024_02/567132115"/>
    <hyperlink ref="F198" r:id="rId28" display="https://podminky.urs.cz/item/CS_URS_2024_02/573191111"/>
    <hyperlink ref="F200" r:id="rId29" display="https://podminky.urs.cz/item/CS_URS_2024_02/573211109"/>
    <hyperlink ref="F202" r:id="rId30" display="https://podminky.urs.cz/item/CS_URS_2024_02/577134111"/>
    <hyperlink ref="F204" r:id="rId31" display="https://podminky.urs.cz/item/CS_URS_2024_02/577155112"/>
    <hyperlink ref="F206" r:id="rId32" display="https://podminky.urs.cz/item/CS_URS_2024_02/577145112"/>
    <hyperlink ref="F208" r:id="rId33" display="https://podminky.urs.cz/item/CS_URS_2024_02/596212212"/>
    <hyperlink ref="F216" r:id="rId34" display="https://podminky.urs.cz/item/CS_URS_2024_02/596412212"/>
    <hyperlink ref="F221" r:id="rId35" display="https://podminky.urs.cz/item/CS_URS_2024_02/919122122"/>
    <hyperlink ref="F225" r:id="rId36" display="https://podminky.urs.cz/item/CS_URS_2024_02/596211111"/>
    <hyperlink ref="F234" r:id="rId37" display="https://podminky.urs.cz/item/CS_URS_2024_02/899133112"/>
    <hyperlink ref="F236" r:id="rId38" display="https://podminky.urs.cz/item/CS_URS_2024_02/911121111"/>
    <hyperlink ref="F239" r:id="rId39" display="https://podminky.urs.cz/item/CS_URS_2024_02/911121111"/>
    <hyperlink ref="F243" r:id="rId40" display="https://podminky.urs.cz/item/CS_URS_2024_02/916131213"/>
    <hyperlink ref="F247" r:id="rId41" display="https://podminky.urs.cz/item/CS_URS_2024_02/916131213"/>
    <hyperlink ref="F251" r:id="rId42" display="https://podminky.urs.cz/item/CS_URS_2024_02/916231213"/>
    <hyperlink ref="F255" r:id="rId43" display="https://podminky.urs.cz/item/CS_URS_2024_02/916991121"/>
    <hyperlink ref="F259" r:id="rId44" display="https://podminky.urs.cz/item/CS_URS_2024_02/913111111"/>
    <hyperlink ref="F261" r:id="rId45" display="https://podminky.urs.cz/item/CS_URS_2024_02/913111211"/>
    <hyperlink ref="F264" r:id="rId46" display="https://podminky.urs.cz/item/CS_URS_2024_02/913111112"/>
    <hyperlink ref="F266" r:id="rId47" display="https://podminky.urs.cz/item/CS_URS_2024_02/913111212"/>
    <hyperlink ref="F269" r:id="rId48" display="https://podminky.urs.cz/item/CS_URS_2024_02/913111115"/>
    <hyperlink ref="F271" r:id="rId49" display="https://podminky.urs.cz/item/CS_URS_2024_02/913111215"/>
    <hyperlink ref="F274" r:id="rId50" display="https://podminky.urs.cz/item/CS_URS_2024_02/914111111"/>
    <hyperlink ref="F278" r:id="rId51" display="https://podminky.urs.cz/item/CS_URS_2024_02/914511111"/>
    <hyperlink ref="F281" r:id="rId52" display="https://podminky.urs.cz/item/CS_URS_2024_02/915111111"/>
    <hyperlink ref="F284" r:id="rId53" display="https://podminky.urs.cz/item/CS_URS_2024_02/915131111"/>
    <hyperlink ref="F288" r:id="rId54" display="https://podminky.urs.cz/item/CS_URS_2024_02/916991121.1"/>
    <hyperlink ref="F291" r:id="rId55" display="https://podminky.urs.cz/item/CS_URS_2024_02/935113112"/>
    <hyperlink ref="F298" r:id="rId56" display="https://podminky.urs.cz/item/CS_URS_2023_02/113154124"/>
    <hyperlink ref="F300" r:id="rId57" display="https://podminky.urs.cz/item/CS_URS_2024_02/113201112"/>
    <hyperlink ref="F302" r:id="rId58" display="https://podminky.urs.cz/item/CS_URS_2024_02/113106571"/>
    <hyperlink ref="F305" r:id="rId59" display="https://podminky.urs.cz/item/CS_URS_2024_02/113107222"/>
    <hyperlink ref="F309" r:id="rId60" display="https://podminky.urs.cz/item/CS_URS_2024_02/113107342"/>
    <hyperlink ref="F311" r:id="rId61" display="https://podminky.urs.cz/item/CS_URS_2024_02/919735111"/>
    <hyperlink ref="F314" r:id="rId62" display="https://podminky.urs.cz/item/CS_URS_2024_02/919735112"/>
    <hyperlink ref="F317" r:id="rId63" display="https://podminky.urs.cz/item/CS_URS_2024_02/997013501"/>
    <hyperlink ref="F319" r:id="rId64" display="https://podminky.urs.cz/item/CS_URS_2024_02/997013509"/>
    <hyperlink ref="F323" r:id="rId65" display="https://podminky.urs.cz/item/CS_URS_2024_02/997013861"/>
    <hyperlink ref="F326" r:id="rId66" display="https://podminky.urs.cz/item/CS_URS_2024_02/997013873.1"/>
    <hyperlink ref="F330" r:id="rId67" display="https://podminky.urs.cz/item/CS_URS_2024_02/997013875"/>
    <hyperlink ref="F334" r:id="rId68" display="https://podminky.urs.cz/item/CS_URS_2024_02/998225111"/>
    <hyperlink ref="F338" r:id="rId69" display="https://podminky.urs.cz/item/CS_URS_2024_02/460791216"/>
    <hyperlink ref="F344" r:id="rId70" display="https://podminky.urs.cz/item/CS_URS_2024_02/899623141"/>
    <hyperlink ref="F351" r:id="rId71" display="https://podminky.urs.cz/item/CS_URS_2023_02/034303000"/>
    <hyperlink ref="F353" r:id="rId72" display="https://podminky.urs.cz/item/CS_URS_2023_02/0431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3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109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5957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3337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ROUND(J85,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ROUND((SUM(BE85:BE154)),  2)</f>
        <v>0</v>
      </c>
      <c r="G33" s="41"/>
      <c r="H33" s="41"/>
      <c r="I33" s="136">
        <v>0.20999999999999999</v>
      </c>
      <c r="J33" s="135">
        <f>ROUND(((SUM(BE85:BE154))*I33),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ROUND((SUM(BF85:BF154)),  2)</f>
        <v>0</v>
      </c>
      <c r="G34" s="41"/>
      <c r="H34" s="41"/>
      <c r="I34" s="136">
        <v>0.12</v>
      </c>
      <c r="J34" s="135">
        <f>ROUND(((SUM(BF85:BF154))*I34),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ROUND((SUM(BG85:BG154)),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ROUND((SUM(BH85:BH154)),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ROUND((SUM(BI85:BI154)),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51 - SO05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2208/9,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J85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J86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J87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J115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5958</v>
      </c>
      <c r="E63" s="153"/>
      <c r="F63" s="153"/>
      <c r="G63" s="153"/>
      <c r="H63" s="153"/>
      <c r="I63" s="153"/>
      <c r="J63" s="154">
        <f>J119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J150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5959</v>
      </c>
      <c r="E65" s="153"/>
      <c r="F65" s="153"/>
      <c r="G65" s="153"/>
      <c r="H65" s="153"/>
      <c r="I65" s="153"/>
      <c r="J65" s="154">
        <f>J151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443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17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127" t="str">
        <f>E7</f>
        <v>Obecní dům Rudíkov smlouva č. 2 - SO02, 3,4,5,6,7,8,9,11,13,14</v>
      </c>
      <c r="F75" s="35"/>
      <c r="G75" s="35"/>
      <c r="H75" s="35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155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65" t="str">
        <f>E9</f>
        <v>51 - SO05</v>
      </c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1"/>
      <c r="E79" s="41"/>
      <c r="F79" s="30" t="str">
        <f>F12</f>
        <v>RUDÍKOV, P.Č. 2250/4, 2261, ST. 63, 2208/9,</v>
      </c>
      <c r="G79" s="41"/>
      <c r="H79" s="41"/>
      <c r="I79" s="35" t="s">
        <v>23</v>
      </c>
      <c r="J79" s="67" t="str">
        <f>IF(J12="","",J12)</f>
        <v>10. 1. 2024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1"/>
      <c r="E81" s="41"/>
      <c r="F81" s="30" t="str">
        <f>E15</f>
        <v xml:space="preserve"> </v>
      </c>
      <c r="G81" s="41"/>
      <c r="H81" s="41"/>
      <c r="I81" s="35" t="s">
        <v>31</v>
      </c>
      <c r="J81" s="39" t="str">
        <f>E21</f>
        <v>Ondřej Zikán</v>
      </c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1"/>
      <c r="E82" s="41"/>
      <c r="F82" s="30" t="str">
        <f>IF(E18="","",E18)</f>
        <v>Vyplň údaj</v>
      </c>
      <c r="G82" s="41"/>
      <c r="H82" s="41"/>
      <c r="I82" s="35" t="s">
        <v>34</v>
      </c>
      <c r="J82" s="39" t="str">
        <f>E24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56"/>
      <c r="B84" s="157"/>
      <c r="C84" s="158" t="s">
        <v>444</v>
      </c>
      <c r="D84" s="159" t="s">
        <v>57</v>
      </c>
      <c r="E84" s="159" t="s">
        <v>53</v>
      </c>
      <c r="F84" s="159" t="s">
        <v>54</v>
      </c>
      <c r="G84" s="159" t="s">
        <v>445</v>
      </c>
      <c r="H84" s="159" t="s">
        <v>446</v>
      </c>
      <c r="I84" s="159" t="s">
        <v>447</v>
      </c>
      <c r="J84" s="159" t="s">
        <v>303</v>
      </c>
      <c r="K84" s="160" t="s">
        <v>448</v>
      </c>
      <c r="L84" s="161"/>
      <c r="M84" s="83" t="s">
        <v>3</v>
      </c>
      <c r="N84" s="84" t="s">
        <v>42</v>
      </c>
      <c r="O84" s="84" t="s">
        <v>449</v>
      </c>
      <c r="P84" s="84" t="s">
        <v>450</v>
      </c>
      <c r="Q84" s="84" t="s">
        <v>451</v>
      </c>
      <c r="R84" s="84" t="s">
        <v>452</v>
      </c>
      <c r="S84" s="84" t="s">
        <v>453</v>
      </c>
      <c r="T84" s="85" t="s">
        <v>454</v>
      </c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</row>
    <row r="85" s="2" customFormat="1" ht="22.8" customHeight="1">
      <c r="A85" s="41"/>
      <c r="B85" s="42"/>
      <c r="C85" s="90" t="s">
        <v>455</v>
      </c>
      <c r="D85" s="41"/>
      <c r="E85" s="41"/>
      <c r="F85" s="41"/>
      <c r="G85" s="41"/>
      <c r="H85" s="41"/>
      <c r="I85" s="41"/>
      <c r="J85" s="162">
        <f>BK85</f>
        <v>0</v>
      </c>
      <c r="K85" s="41"/>
      <c r="L85" s="42"/>
      <c r="M85" s="86"/>
      <c r="N85" s="71"/>
      <c r="O85" s="87"/>
      <c r="P85" s="163">
        <f>P86+P150</f>
        <v>0</v>
      </c>
      <c r="Q85" s="87"/>
      <c r="R85" s="163">
        <f>R86+R150</f>
        <v>95.377407999999988</v>
      </c>
      <c r="S85" s="87"/>
      <c r="T85" s="164">
        <f>T86+T150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2" t="s">
        <v>71</v>
      </c>
      <c r="AU85" s="22" t="s">
        <v>309</v>
      </c>
      <c r="BK85" s="165">
        <f>BK86+BK150</f>
        <v>0</v>
      </c>
    </row>
    <row r="86" s="12" customFormat="1" ht="25.92" customHeight="1">
      <c r="A86" s="12"/>
      <c r="B86" s="166"/>
      <c r="C86" s="12"/>
      <c r="D86" s="167" t="s">
        <v>71</v>
      </c>
      <c r="E86" s="168" t="s">
        <v>456</v>
      </c>
      <c r="F86" s="168" t="s">
        <v>456</v>
      </c>
      <c r="G86" s="12"/>
      <c r="H86" s="12"/>
      <c r="I86" s="169"/>
      <c r="J86" s="170">
        <f>BK86</f>
        <v>0</v>
      </c>
      <c r="K86" s="12"/>
      <c r="L86" s="166"/>
      <c r="M86" s="171"/>
      <c r="N86" s="172"/>
      <c r="O86" s="172"/>
      <c r="P86" s="173">
        <f>P87+P115+P119</f>
        <v>0</v>
      </c>
      <c r="Q86" s="172"/>
      <c r="R86" s="173">
        <f>R87+R115+R119</f>
        <v>95.377407999999988</v>
      </c>
      <c r="S86" s="172"/>
      <c r="T86" s="174">
        <f>T87+T115+T119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67" t="s">
        <v>79</v>
      </c>
      <c r="AT86" s="175" t="s">
        <v>71</v>
      </c>
      <c r="AU86" s="175" t="s">
        <v>72</v>
      </c>
      <c r="AY86" s="167" t="s">
        <v>458</v>
      </c>
      <c r="BK86" s="176">
        <f>BK87+BK115+BK119</f>
        <v>0</v>
      </c>
    </row>
    <row r="87" s="12" customFormat="1" ht="22.8" customHeight="1">
      <c r="A87" s="12"/>
      <c r="B87" s="166"/>
      <c r="C87" s="12"/>
      <c r="D87" s="167" t="s">
        <v>71</v>
      </c>
      <c r="E87" s="177" t="s">
        <v>79</v>
      </c>
      <c r="F87" s="177" t="s">
        <v>459</v>
      </c>
      <c r="G87" s="12"/>
      <c r="H87" s="12"/>
      <c r="I87" s="169"/>
      <c r="J87" s="178">
        <f>BK87</f>
        <v>0</v>
      </c>
      <c r="K87" s="12"/>
      <c r="L87" s="166"/>
      <c r="M87" s="171"/>
      <c r="N87" s="172"/>
      <c r="O87" s="172"/>
      <c r="P87" s="173">
        <f>SUM(P88:P114)</f>
        <v>0</v>
      </c>
      <c r="Q87" s="172"/>
      <c r="R87" s="173">
        <f>SUM(R88:R114)</f>
        <v>94.213787999999994</v>
      </c>
      <c r="S87" s="172"/>
      <c r="T87" s="174">
        <f>SUM(T88:T114)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79</v>
      </c>
      <c r="AT87" s="175" t="s">
        <v>71</v>
      </c>
      <c r="AU87" s="175" t="s">
        <v>79</v>
      </c>
      <c r="AY87" s="167" t="s">
        <v>458</v>
      </c>
      <c r="BK87" s="176">
        <f>SUM(BK88:BK114)</f>
        <v>0</v>
      </c>
    </row>
    <row r="88" s="2" customFormat="1" ht="44.25" customHeight="1">
      <c r="A88" s="41"/>
      <c r="B88" s="179"/>
      <c r="C88" s="180" t="s">
        <v>79</v>
      </c>
      <c r="D88" s="180" t="s">
        <v>462</v>
      </c>
      <c r="E88" s="181" t="s">
        <v>3819</v>
      </c>
      <c r="F88" s="182" t="s">
        <v>3820</v>
      </c>
      <c r="G88" s="183" t="s">
        <v>472</v>
      </c>
      <c r="H88" s="184">
        <v>52.280000000000001</v>
      </c>
      <c r="I88" s="185"/>
      <c r="J88" s="186">
        <f>ROUND(I88*H88,2)</f>
        <v>0</v>
      </c>
      <c r="K88" s="182" t="s">
        <v>465</v>
      </c>
      <c r="L88" s="42"/>
      <c r="M88" s="187" t="s">
        <v>3</v>
      </c>
      <c r="N88" s="188" t="s">
        <v>43</v>
      </c>
      <c r="O88" s="75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91" t="s">
        <v>104</v>
      </c>
      <c r="AT88" s="191" t="s">
        <v>462</v>
      </c>
      <c r="AU88" s="191" t="s">
        <v>76</v>
      </c>
      <c r="AY88" s="22" t="s">
        <v>458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22" t="s">
        <v>79</v>
      </c>
      <c r="BK88" s="192">
        <f>ROUND(I88*H88,2)</f>
        <v>0</v>
      </c>
      <c r="BL88" s="22" t="s">
        <v>104</v>
      </c>
      <c r="BM88" s="191" t="s">
        <v>5960</v>
      </c>
    </row>
    <row r="89" s="2" customFormat="1">
      <c r="A89" s="41"/>
      <c r="B89" s="42"/>
      <c r="C89" s="41"/>
      <c r="D89" s="193" t="s">
        <v>467</v>
      </c>
      <c r="E89" s="41"/>
      <c r="F89" s="194" t="s">
        <v>3822</v>
      </c>
      <c r="G89" s="41"/>
      <c r="H89" s="41"/>
      <c r="I89" s="195"/>
      <c r="J89" s="41"/>
      <c r="K89" s="41"/>
      <c r="L89" s="42"/>
      <c r="M89" s="196"/>
      <c r="N89" s="197"/>
      <c r="O89" s="75"/>
      <c r="P89" s="75"/>
      <c r="Q89" s="75"/>
      <c r="R89" s="75"/>
      <c r="S89" s="75"/>
      <c r="T89" s="76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2" t="s">
        <v>467</v>
      </c>
      <c r="AU89" s="22" t="s">
        <v>76</v>
      </c>
    </row>
    <row r="90" s="13" customFormat="1">
      <c r="A90" s="13"/>
      <c r="B90" s="198"/>
      <c r="C90" s="13"/>
      <c r="D90" s="199" t="s">
        <v>469</v>
      </c>
      <c r="E90" s="200" t="s">
        <v>3</v>
      </c>
      <c r="F90" s="201" t="s">
        <v>5961</v>
      </c>
      <c r="G90" s="13"/>
      <c r="H90" s="202">
        <v>52.280000000000001</v>
      </c>
      <c r="I90" s="203"/>
      <c r="J90" s="13"/>
      <c r="K90" s="13"/>
      <c r="L90" s="198"/>
      <c r="M90" s="204"/>
      <c r="N90" s="205"/>
      <c r="O90" s="205"/>
      <c r="P90" s="205"/>
      <c r="Q90" s="205"/>
      <c r="R90" s="205"/>
      <c r="S90" s="205"/>
      <c r="T90" s="206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00" t="s">
        <v>469</v>
      </c>
      <c r="AU90" s="200" t="s">
        <v>76</v>
      </c>
      <c r="AV90" s="13" t="s">
        <v>76</v>
      </c>
      <c r="AW90" s="13" t="s">
        <v>33</v>
      </c>
      <c r="AX90" s="13" t="s">
        <v>79</v>
      </c>
      <c r="AY90" s="200" t="s">
        <v>458</v>
      </c>
    </row>
    <row r="91" s="2" customFormat="1" ht="37.8" customHeight="1">
      <c r="A91" s="41"/>
      <c r="B91" s="179"/>
      <c r="C91" s="180" t="s">
        <v>76</v>
      </c>
      <c r="D91" s="180" t="s">
        <v>462</v>
      </c>
      <c r="E91" s="181" t="s">
        <v>3824</v>
      </c>
      <c r="F91" s="182" t="s">
        <v>3825</v>
      </c>
      <c r="G91" s="183" t="s">
        <v>140</v>
      </c>
      <c r="H91" s="184">
        <v>130.69999999999999</v>
      </c>
      <c r="I91" s="185"/>
      <c r="J91" s="186">
        <f>ROUND(I91*H91,2)</f>
        <v>0</v>
      </c>
      <c r="K91" s="182" t="s">
        <v>465</v>
      </c>
      <c r="L91" s="42"/>
      <c r="M91" s="187" t="s">
        <v>3</v>
      </c>
      <c r="N91" s="188" t="s">
        <v>43</v>
      </c>
      <c r="O91" s="75"/>
      <c r="P91" s="189">
        <f>O91*H91</f>
        <v>0</v>
      </c>
      <c r="Q91" s="189">
        <v>0.00084000000000000003</v>
      </c>
      <c r="R91" s="189">
        <f>Q91*H91</f>
        <v>0.109788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104</v>
      </c>
      <c r="AT91" s="191" t="s">
        <v>462</v>
      </c>
      <c r="AU91" s="191" t="s">
        <v>76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104</v>
      </c>
      <c r="BM91" s="191" t="s">
        <v>5962</v>
      </c>
    </row>
    <row r="92" s="2" customFormat="1">
      <c r="A92" s="41"/>
      <c r="B92" s="42"/>
      <c r="C92" s="41"/>
      <c r="D92" s="193" t="s">
        <v>467</v>
      </c>
      <c r="E92" s="41"/>
      <c r="F92" s="194" t="s">
        <v>3827</v>
      </c>
      <c r="G92" s="41"/>
      <c r="H92" s="41"/>
      <c r="I92" s="195"/>
      <c r="J92" s="41"/>
      <c r="K92" s="41"/>
      <c r="L92" s="42"/>
      <c r="M92" s="196"/>
      <c r="N92" s="197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2" t="s">
        <v>467</v>
      </c>
      <c r="AU92" s="22" t="s">
        <v>76</v>
      </c>
    </row>
    <row r="93" s="13" customFormat="1">
      <c r="A93" s="13"/>
      <c r="B93" s="198"/>
      <c r="C93" s="13"/>
      <c r="D93" s="199" t="s">
        <v>469</v>
      </c>
      <c r="E93" s="200" t="s">
        <v>3</v>
      </c>
      <c r="F93" s="201" t="s">
        <v>5963</v>
      </c>
      <c r="G93" s="13"/>
      <c r="H93" s="202">
        <v>130.69999999999999</v>
      </c>
      <c r="I93" s="203"/>
      <c r="J93" s="13"/>
      <c r="K93" s="13"/>
      <c r="L93" s="198"/>
      <c r="M93" s="204"/>
      <c r="N93" s="205"/>
      <c r="O93" s="205"/>
      <c r="P93" s="205"/>
      <c r="Q93" s="205"/>
      <c r="R93" s="205"/>
      <c r="S93" s="205"/>
      <c r="T93" s="20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00" t="s">
        <v>469</v>
      </c>
      <c r="AU93" s="200" t="s">
        <v>76</v>
      </c>
      <c r="AV93" s="13" t="s">
        <v>76</v>
      </c>
      <c r="AW93" s="13" t="s">
        <v>33</v>
      </c>
      <c r="AX93" s="13" t="s">
        <v>79</v>
      </c>
      <c r="AY93" s="200" t="s">
        <v>458</v>
      </c>
    </row>
    <row r="94" s="2" customFormat="1" ht="44.25" customHeight="1">
      <c r="A94" s="41"/>
      <c r="B94" s="179"/>
      <c r="C94" s="180" t="s">
        <v>101</v>
      </c>
      <c r="D94" s="180" t="s">
        <v>462</v>
      </c>
      <c r="E94" s="181" t="s">
        <v>3829</v>
      </c>
      <c r="F94" s="182" t="s">
        <v>3830</v>
      </c>
      <c r="G94" s="183" t="s">
        <v>140</v>
      </c>
      <c r="H94" s="184">
        <v>130.69999999999999</v>
      </c>
      <c r="I94" s="185"/>
      <c r="J94" s="186">
        <f>ROUND(I94*H94,2)</f>
        <v>0</v>
      </c>
      <c r="K94" s="182" t="s">
        <v>465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104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104</v>
      </c>
      <c r="BM94" s="191" t="s">
        <v>5964</v>
      </c>
    </row>
    <row r="95" s="2" customFormat="1">
      <c r="A95" s="41"/>
      <c r="B95" s="42"/>
      <c r="C95" s="41"/>
      <c r="D95" s="193" t="s">
        <v>467</v>
      </c>
      <c r="E95" s="41"/>
      <c r="F95" s="194" t="s">
        <v>3832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467</v>
      </c>
      <c r="AU95" s="22" t="s">
        <v>76</v>
      </c>
    </row>
    <row r="96" s="13" customFormat="1">
      <c r="A96" s="13"/>
      <c r="B96" s="198"/>
      <c r="C96" s="13"/>
      <c r="D96" s="199" t="s">
        <v>469</v>
      </c>
      <c r="E96" s="200" t="s">
        <v>3</v>
      </c>
      <c r="F96" s="201" t="s">
        <v>5965</v>
      </c>
      <c r="G96" s="13"/>
      <c r="H96" s="202">
        <v>130.69999999999999</v>
      </c>
      <c r="I96" s="203"/>
      <c r="J96" s="13"/>
      <c r="K96" s="13"/>
      <c r="L96" s="198"/>
      <c r="M96" s="204"/>
      <c r="N96" s="205"/>
      <c r="O96" s="205"/>
      <c r="P96" s="205"/>
      <c r="Q96" s="205"/>
      <c r="R96" s="205"/>
      <c r="S96" s="205"/>
      <c r="T96" s="20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00" t="s">
        <v>469</v>
      </c>
      <c r="AU96" s="200" t="s">
        <v>76</v>
      </c>
      <c r="AV96" s="13" t="s">
        <v>76</v>
      </c>
      <c r="AW96" s="13" t="s">
        <v>33</v>
      </c>
      <c r="AX96" s="13" t="s">
        <v>79</v>
      </c>
      <c r="AY96" s="200" t="s">
        <v>458</v>
      </c>
    </row>
    <row r="97" s="2" customFormat="1" ht="62.7" customHeight="1">
      <c r="A97" s="41"/>
      <c r="B97" s="179"/>
      <c r="C97" s="180" t="s">
        <v>104</v>
      </c>
      <c r="D97" s="180" t="s">
        <v>462</v>
      </c>
      <c r="E97" s="181" t="s">
        <v>3834</v>
      </c>
      <c r="F97" s="182" t="s">
        <v>3835</v>
      </c>
      <c r="G97" s="183" t="s">
        <v>472</v>
      </c>
      <c r="H97" s="184">
        <v>52.280000000000001</v>
      </c>
      <c r="I97" s="185"/>
      <c r="J97" s="186">
        <f>ROUND(I97*H97,2)</f>
        <v>0</v>
      </c>
      <c r="K97" s="182" t="s">
        <v>465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104</v>
      </c>
      <c r="AT97" s="191" t="s">
        <v>462</v>
      </c>
      <c r="AU97" s="191" t="s">
        <v>76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104</v>
      </c>
      <c r="BM97" s="191" t="s">
        <v>5966</v>
      </c>
    </row>
    <row r="98" s="2" customFormat="1">
      <c r="A98" s="41"/>
      <c r="B98" s="42"/>
      <c r="C98" s="41"/>
      <c r="D98" s="193" t="s">
        <v>467</v>
      </c>
      <c r="E98" s="41"/>
      <c r="F98" s="194" t="s">
        <v>3837</v>
      </c>
      <c r="G98" s="41"/>
      <c r="H98" s="41"/>
      <c r="I98" s="195"/>
      <c r="J98" s="41"/>
      <c r="K98" s="41"/>
      <c r="L98" s="42"/>
      <c r="M98" s="196"/>
      <c r="N98" s="197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467</v>
      </c>
      <c r="AU98" s="22" t="s">
        <v>76</v>
      </c>
    </row>
    <row r="99" s="13" customFormat="1">
      <c r="A99" s="13"/>
      <c r="B99" s="198"/>
      <c r="C99" s="13"/>
      <c r="D99" s="199" t="s">
        <v>469</v>
      </c>
      <c r="E99" s="200" t="s">
        <v>3</v>
      </c>
      <c r="F99" s="201" t="s">
        <v>5967</v>
      </c>
      <c r="G99" s="13"/>
      <c r="H99" s="202">
        <v>52.280000000000001</v>
      </c>
      <c r="I99" s="203"/>
      <c r="J99" s="13"/>
      <c r="K99" s="13"/>
      <c r="L99" s="198"/>
      <c r="M99" s="204"/>
      <c r="N99" s="205"/>
      <c r="O99" s="205"/>
      <c r="P99" s="205"/>
      <c r="Q99" s="205"/>
      <c r="R99" s="205"/>
      <c r="S99" s="205"/>
      <c r="T99" s="20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00" t="s">
        <v>469</v>
      </c>
      <c r="AU99" s="200" t="s">
        <v>76</v>
      </c>
      <c r="AV99" s="13" t="s">
        <v>76</v>
      </c>
      <c r="AW99" s="13" t="s">
        <v>33</v>
      </c>
      <c r="AX99" s="13" t="s">
        <v>79</v>
      </c>
      <c r="AY99" s="200" t="s">
        <v>458</v>
      </c>
    </row>
    <row r="100" s="2" customFormat="1" ht="44.25" customHeight="1">
      <c r="A100" s="41"/>
      <c r="B100" s="179"/>
      <c r="C100" s="180" t="s">
        <v>487</v>
      </c>
      <c r="D100" s="180" t="s">
        <v>462</v>
      </c>
      <c r="E100" s="181" t="s">
        <v>3839</v>
      </c>
      <c r="F100" s="182" t="s">
        <v>547</v>
      </c>
      <c r="G100" s="183" t="s">
        <v>548</v>
      </c>
      <c r="H100" s="184">
        <v>94.103999999999999</v>
      </c>
      <c r="I100" s="185"/>
      <c r="J100" s="186">
        <f>ROUND(I100*H100,2)</f>
        <v>0</v>
      </c>
      <c r="K100" s="182" t="s">
        <v>465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104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104</v>
      </c>
      <c r="BM100" s="191" t="s">
        <v>5968</v>
      </c>
    </row>
    <row r="101" s="2" customFormat="1">
      <c r="A101" s="41"/>
      <c r="B101" s="42"/>
      <c r="C101" s="41"/>
      <c r="D101" s="193" t="s">
        <v>467</v>
      </c>
      <c r="E101" s="41"/>
      <c r="F101" s="194" t="s">
        <v>3841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467</v>
      </c>
      <c r="AU101" s="22" t="s">
        <v>76</v>
      </c>
    </row>
    <row r="102" s="13" customFormat="1">
      <c r="A102" s="13"/>
      <c r="B102" s="198"/>
      <c r="C102" s="13"/>
      <c r="D102" s="199" t="s">
        <v>469</v>
      </c>
      <c r="E102" s="200" t="s">
        <v>3</v>
      </c>
      <c r="F102" s="201" t="s">
        <v>5969</v>
      </c>
      <c r="G102" s="13"/>
      <c r="H102" s="202">
        <v>94.103999999999999</v>
      </c>
      <c r="I102" s="203"/>
      <c r="J102" s="13"/>
      <c r="K102" s="13"/>
      <c r="L102" s="198"/>
      <c r="M102" s="204"/>
      <c r="N102" s="205"/>
      <c r="O102" s="205"/>
      <c r="P102" s="205"/>
      <c r="Q102" s="205"/>
      <c r="R102" s="205"/>
      <c r="S102" s="205"/>
      <c r="T102" s="20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00" t="s">
        <v>469</v>
      </c>
      <c r="AU102" s="200" t="s">
        <v>76</v>
      </c>
      <c r="AV102" s="13" t="s">
        <v>76</v>
      </c>
      <c r="AW102" s="13" t="s">
        <v>33</v>
      </c>
      <c r="AX102" s="13" t="s">
        <v>79</v>
      </c>
      <c r="AY102" s="200" t="s">
        <v>458</v>
      </c>
    </row>
    <row r="103" s="2" customFormat="1" ht="37.8" customHeight="1">
      <c r="A103" s="41"/>
      <c r="B103" s="179"/>
      <c r="C103" s="180" t="s">
        <v>128</v>
      </c>
      <c r="D103" s="180" t="s">
        <v>462</v>
      </c>
      <c r="E103" s="181" t="s">
        <v>3843</v>
      </c>
      <c r="F103" s="182" t="s">
        <v>3844</v>
      </c>
      <c r="G103" s="183" t="s">
        <v>472</v>
      </c>
      <c r="H103" s="184">
        <v>52.280000000000001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76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5970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3846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76</v>
      </c>
    </row>
    <row r="105" s="13" customFormat="1">
      <c r="A105" s="13"/>
      <c r="B105" s="198"/>
      <c r="C105" s="13"/>
      <c r="D105" s="199" t="s">
        <v>469</v>
      </c>
      <c r="E105" s="200" t="s">
        <v>3</v>
      </c>
      <c r="F105" s="201" t="s">
        <v>5967</v>
      </c>
      <c r="G105" s="13"/>
      <c r="H105" s="202">
        <v>52.280000000000001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469</v>
      </c>
      <c r="AU105" s="200" t="s">
        <v>76</v>
      </c>
      <c r="AV105" s="13" t="s">
        <v>76</v>
      </c>
      <c r="AW105" s="13" t="s">
        <v>33</v>
      </c>
      <c r="AX105" s="13" t="s">
        <v>79</v>
      </c>
      <c r="AY105" s="200" t="s">
        <v>458</v>
      </c>
    </row>
    <row r="106" s="2" customFormat="1" ht="44.25" customHeight="1">
      <c r="A106" s="41"/>
      <c r="B106" s="179"/>
      <c r="C106" s="180" t="s">
        <v>503</v>
      </c>
      <c r="D106" s="180" t="s">
        <v>462</v>
      </c>
      <c r="E106" s="181" t="s">
        <v>3847</v>
      </c>
      <c r="F106" s="182" t="s">
        <v>3848</v>
      </c>
      <c r="G106" s="183" t="s">
        <v>472</v>
      </c>
      <c r="H106" s="184">
        <v>23.719999999999999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104</v>
      </c>
      <c r="AT106" s="191" t="s">
        <v>462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104</v>
      </c>
      <c r="BM106" s="191" t="s">
        <v>5971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3850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76</v>
      </c>
    </row>
    <row r="108" s="13" customFormat="1">
      <c r="A108" s="13"/>
      <c r="B108" s="198"/>
      <c r="C108" s="13"/>
      <c r="D108" s="199" t="s">
        <v>469</v>
      </c>
      <c r="E108" s="200" t="s">
        <v>3</v>
      </c>
      <c r="F108" s="201" t="s">
        <v>5972</v>
      </c>
      <c r="G108" s="13"/>
      <c r="H108" s="202">
        <v>23.719999999999999</v>
      </c>
      <c r="I108" s="203"/>
      <c r="J108" s="13"/>
      <c r="K108" s="13"/>
      <c r="L108" s="198"/>
      <c r="M108" s="204"/>
      <c r="N108" s="205"/>
      <c r="O108" s="205"/>
      <c r="P108" s="205"/>
      <c r="Q108" s="205"/>
      <c r="R108" s="205"/>
      <c r="S108" s="205"/>
      <c r="T108" s="20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00" t="s">
        <v>469</v>
      </c>
      <c r="AU108" s="200" t="s">
        <v>76</v>
      </c>
      <c r="AV108" s="13" t="s">
        <v>76</v>
      </c>
      <c r="AW108" s="13" t="s">
        <v>33</v>
      </c>
      <c r="AX108" s="13" t="s">
        <v>72</v>
      </c>
      <c r="AY108" s="200" t="s">
        <v>458</v>
      </c>
    </row>
    <row r="109" s="15" customFormat="1">
      <c r="A109" s="15"/>
      <c r="B109" s="215"/>
      <c r="C109" s="15"/>
      <c r="D109" s="199" t="s">
        <v>469</v>
      </c>
      <c r="E109" s="216" t="s">
        <v>3</v>
      </c>
      <c r="F109" s="217" t="s">
        <v>497</v>
      </c>
      <c r="G109" s="15"/>
      <c r="H109" s="218">
        <v>23.719999999999999</v>
      </c>
      <c r="I109" s="219"/>
      <c r="J109" s="15"/>
      <c r="K109" s="15"/>
      <c r="L109" s="215"/>
      <c r="M109" s="220"/>
      <c r="N109" s="221"/>
      <c r="O109" s="221"/>
      <c r="P109" s="221"/>
      <c r="Q109" s="221"/>
      <c r="R109" s="221"/>
      <c r="S109" s="221"/>
      <c r="T109" s="222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16" t="s">
        <v>469</v>
      </c>
      <c r="AU109" s="216" t="s">
        <v>76</v>
      </c>
      <c r="AV109" s="15" t="s">
        <v>104</v>
      </c>
      <c r="AW109" s="15" t="s">
        <v>33</v>
      </c>
      <c r="AX109" s="15" t="s">
        <v>79</v>
      </c>
      <c r="AY109" s="216" t="s">
        <v>458</v>
      </c>
    </row>
    <row r="110" s="2" customFormat="1" ht="66.75" customHeight="1">
      <c r="A110" s="41"/>
      <c r="B110" s="179"/>
      <c r="C110" s="180" t="s">
        <v>521</v>
      </c>
      <c r="D110" s="180" t="s">
        <v>462</v>
      </c>
      <c r="E110" s="181" t="s">
        <v>717</v>
      </c>
      <c r="F110" s="182" t="s">
        <v>718</v>
      </c>
      <c r="G110" s="183" t="s">
        <v>472</v>
      </c>
      <c r="H110" s="184">
        <v>23.800000000000001</v>
      </c>
      <c r="I110" s="185"/>
      <c r="J110" s="186">
        <f>ROUND(I110*H110,2)</f>
        <v>0</v>
      </c>
      <c r="K110" s="182" t="s">
        <v>465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5973</v>
      </c>
    </row>
    <row r="111" s="2" customFormat="1">
      <c r="A111" s="41"/>
      <c r="B111" s="42"/>
      <c r="C111" s="41"/>
      <c r="D111" s="193" t="s">
        <v>467</v>
      </c>
      <c r="E111" s="41"/>
      <c r="F111" s="194" t="s">
        <v>720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467</v>
      </c>
      <c r="AU111" s="22" t="s">
        <v>76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5974</v>
      </c>
      <c r="G112" s="13"/>
      <c r="H112" s="202">
        <v>23.800000000000001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2" customFormat="1" ht="16.5" customHeight="1">
      <c r="A113" s="41"/>
      <c r="B113" s="179"/>
      <c r="C113" s="223" t="s">
        <v>131</v>
      </c>
      <c r="D113" s="223" t="s">
        <v>562</v>
      </c>
      <c r="E113" s="224" t="s">
        <v>3854</v>
      </c>
      <c r="F113" s="225" t="s">
        <v>3855</v>
      </c>
      <c r="G113" s="226" t="s">
        <v>548</v>
      </c>
      <c r="H113" s="227">
        <v>94.103999999999999</v>
      </c>
      <c r="I113" s="228"/>
      <c r="J113" s="229">
        <f>ROUND(I113*H113,2)</f>
        <v>0</v>
      </c>
      <c r="K113" s="225" t="s">
        <v>3372</v>
      </c>
      <c r="L113" s="230"/>
      <c r="M113" s="231" t="s">
        <v>3</v>
      </c>
      <c r="N113" s="232" t="s">
        <v>43</v>
      </c>
      <c r="O113" s="75"/>
      <c r="P113" s="189">
        <f>O113*H113</f>
        <v>0</v>
      </c>
      <c r="Q113" s="189">
        <v>1</v>
      </c>
      <c r="R113" s="189">
        <f>Q113*H113</f>
        <v>94.103999999999999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521</v>
      </c>
      <c r="AT113" s="191" t="s">
        <v>562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104</v>
      </c>
      <c r="BM113" s="191" t="s">
        <v>5975</v>
      </c>
    </row>
    <row r="114" s="13" customFormat="1">
      <c r="A114" s="13"/>
      <c r="B114" s="198"/>
      <c r="C114" s="13"/>
      <c r="D114" s="199" t="s">
        <v>469</v>
      </c>
      <c r="E114" s="200" t="s">
        <v>3</v>
      </c>
      <c r="F114" s="201" t="s">
        <v>5976</v>
      </c>
      <c r="G114" s="13"/>
      <c r="H114" s="202">
        <v>94.103999999999999</v>
      </c>
      <c r="I114" s="203"/>
      <c r="J114" s="13"/>
      <c r="K114" s="13"/>
      <c r="L114" s="198"/>
      <c r="M114" s="204"/>
      <c r="N114" s="205"/>
      <c r="O114" s="205"/>
      <c r="P114" s="205"/>
      <c r="Q114" s="205"/>
      <c r="R114" s="205"/>
      <c r="S114" s="205"/>
      <c r="T114" s="206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00" t="s">
        <v>469</v>
      </c>
      <c r="AU114" s="200" t="s">
        <v>76</v>
      </c>
      <c r="AV114" s="13" t="s">
        <v>76</v>
      </c>
      <c r="AW114" s="13" t="s">
        <v>33</v>
      </c>
      <c r="AX114" s="13" t="s">
        <v>79</v>
      </c>
      <c r="AY114" s="200" t="s">
        <v>458</v>
      </c>
    </row>
    <row r="115" s="12" customFormat="1" ht="22.8" customHeight="1">
      <c r="A115" s="12"/>
      <c r="B115" s="166"/>
      <c r="C115" s="12"/>
      <c r="D115" s="167" t="s">
        <v>71</v>
      </c>
      <c r="E115" s="177" t="s">
        <v>104</v>
      </c>
      <c r="F115" s="177" t="s">
        <v>1025</v>
      </c>
      <c r="G115" s="12"/>
      <c r="H115" s="12"/>
      <c r="I115" s="169"/>
      <c r="J115" s="178">
        <f>BK115</f>
        <v>0</v>
      </c>
      <c r="K115" s="12"/>
      <c r="L115" s="166"/>
      <c r="M115" s="171"/>
      <c r="N115" s="172"/>
      <c r="O115" s="172"/>
      <c r="P115" s="173">
        <f>SUM(P116:P118)</f>
        <v>0</v>
      </c>
      <c r="Q115" s="172"/>
      <c r="R115" s="173">
        <f>SUM(R116:R118)</f>
        <v>0</v>
      </c>
      <c r="S115" s="172"/>
      <c r="T115" s="174">
        <f>SUM(T116:T118)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167" t="s">
        <v>79</v>
      </c>
      <c r="AT115" s="175" t="s">
        <v>71</v>
      </c>
      <c r="AU115" s="175" t="s">
        <v>79</v>
      </c>
      <c r="AY115" s="167" t="s">
        <v>458</v>
      </c>
      <c r="BK115" s="176">
        <f>SUM(BK116:BK118)</f>
        <v>0</v>
      </c>
    </row>
    <row r="116" s="2" customFormat="1" ht="24.15" customHeight="1">
      <c r="A116" s="41"/>
      <c r="B116" s="179"/>
      <c r="C116" s="180" t="s">
        <v>529</v>
      </c>
      <c r="D116" s="180" t="s">
        <v>462</v>
      </c>
      <c r="E116" s="181" t="s">
        <v>3858</v>
      </c>
      <c r="F116" s="182" t="s">
        <v>3859</v>
      </c>
      <c r="G116" s="183" t="s">
        <v>472</v>
      </c>
      <c r="H116" s="184">
        <v>4.7599999999999998</v>
      </c>
      <c r="I116" s="185"/>
      <c r="J116" s="186">
        <f>ROUND(I116*H116,2)</f>
        <v>0</v>
      </c>
      <c r="K116" s="182" t="s">
        <v>465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104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104</v>
      </c>
      <c r="BM116" s="191" t="s">
        <v>5977</v>
      </c>
    </row>
    <row r="117" s="2" customFormat="1">
      <c r="A117" s="41"/>
      <c r="B117" s="42"/>
      <c r="C117" s="41"/>
      <c r="D117" s="193" t="s">
        <v>467</v>
      </c>
      <c r="E117" s="41"/>
      <c r="F117" s="194" t="s">
        <v>3861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467</v>
      </c>
      <c r="AU117" s="22" t="s">
        <v>76</v>
      </c>
    </row>
    <row r="118" s="13" customFormat="1">
      <c r="A118" s="13"/>
      <c r="B118" s="198"/>
      <c r="C118" s="13"/>
      <c r="D118" s="199" t="s">
        <v>469</v>
      </c>
      <c r="E118" s="200" t="s">
        <v>3</v>
      </c>
      <c r="F118" s="201" t="s">
        <v>5978</v>
      </c>
      <c r="G118" s="13"/>
      <c r="H118" s="202">
        <v>4.7599999999999998</v>
      </c>
      <c r="I118" s="203"/>
      <c r="J118" s="13"/>
      <c r="K118" s="13"/>
      <c r="L118" s="198"/>
      <c r="M118" s="204"/>
      <c r="N118" s="205"/>
      <c r="O118" s="205"/>
      <c r="P118" s="205"/>
      <c r="Q118" s="205"/>
      <c r="R118" s="205"/>
      <c r="S118" s="205"/>
      <c r="T118" s="20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00" t="s">
        <v>469</v>
      </c>
      <c r="AU118" s="200" t="s">
        <v>76</v>
      </c>
      <c r="AV118" s="13" t="s">
        <v>76</v>
      </c>
      <c r="AW118" s="13" t="s">
        <v>33</v>
      </c>
      <c r="AX118" s="13" t="s">
        <v>79</v>
      </c>
      <c r="AY118" s="200" t="s">
        <v>458</v>
      </c>
    </row>
    <row r="119" s="12" customFormat="1" ht="22.8" customHeight="1">
      <c r="A119" s="12"/>
      <c r="B119" s="166"/>
      <c r="C119" s="12"/>
      <c r="D119" s="167" t="s">
        <v>71</v>
      </c>
      <c r="E119" s="177" t="s">
        <v>521</v>
      </c>
      <c r="F119" s="177" t="s">
        <v>5979</v>
      </c>
      <c r="G119" s="12"/>
      <c r="H119" s="12"/>
      <c r="I119" s="169"/>
      <c r="J119" s="178">
        <f>BK119</f>
        <v>0</v>
      </c>
      <c r="K119" s="12"/>
      <c r="L119" s="166"/>
      <c r="M119" s="171"/>
      <c r="N119" s="172"/>
      <c r="O119" s="172"/>
      <c r="P119" s="173">
        <f>SUM(P120:P149)</f>
        <v>0</v>
      </c>
      <c r="Q119" s="172"/>
      <c r="R119" s="173">
        <f>SUM(R120:R149)</f>
        <v>1.1636200000000001</v>
      </c>
      <c r="S119" s="172"/>
      <c r="T119" s="174">
        <f>SUM(T120:T149)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7" t="s">
        <v>79</v>
      </c>
      <c r="AT119" s="175" t="s">
        <v>71</v>
      </c>
      <c r="AU119" s="175" t="s">
        <v>79</v>
      </c>
      <c r="AY119" s="167" t="s">
        <v>458</v>
      </c>
      <c r="BK119" s="176">
        <f>SUM(BK120:BK149)</f>
        <v>0</v>
      </c>
    </row>
    <row r="120" s="2" customFormat="1" ht="33" customHeight="1">
      <c r="A120" s="41"/>
      <c r="B120" s="179"/>
      <c r="C120" s="180" t="s">
        <v>460</v>
      </c>
      <c r="D120" s="180" t="s">
        <v>462</v>
      </c>
      <c r="E120" s="181" t="s">
        <v>5980</v>
      </c>
      <c r="F120" s="182" t="s">
        <v>5981</v>
      </c>
      <c r="G120" s="183" t="s">
        <v>694</v>
      </c>
      <c r="H120" s="184">
        <v>18</v>
      </c>
      <c r="I120" s="185"/>
      <c r="J120" s="186">
        <f>ROUND(I120*H120,2)</f>
        <v>0</v>
      </c>
      <c r="K120" s="182" t="s">
        <v>465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104</v>
      </c>
      <c r="AT120" s="191" t="s">
        <v>462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104</v>
      </c>
      <c r="BM120" s="191" t="s">
        <v>5982</v>
      </c>
    </row>
    <row r="121" s="2" customFormat="1">
      <c r="A121" s="41"/>
      <c r="B121" s="42"/>
      <c r="C121" s="41"/>
      <c r="D121" s="193" t="s">
        <v>467</v>
      </c>
      <c r="E121" s="41"/>
      <c r="F121" s="194" t="s">
        <v>5983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467</v>
      </c>
      <c r="AU121" s="22" t="s">
        <v>76</v>
      </c>
    </row>
    <row r="122" s="2" customFormat="1" ht="24.15" customHeight="1">
      <c r="A122" s="41"/>
      <c r="B122" s="179"/>
      <c r="C122" s="223" t="s">
        <v>9</v>
      </c>
      <c r="D122" s="223" t="s">
        <v>562</v>
      </c>
      <c r="E122" s="224" t="s">
        <v>5984</v>
      </c>
      <c r="F122" s="225" t="s">
        <v>5985</v>
      </c>
      <c r="G122" s="226" t="s">
        <v>694</v>
      </c>
      <c r="H122" s="227">
        <v>18</v>
      </c>
      <c r="I122" s="228"/>
      <c r="J122" s="229">
        <f>ROUND(I122*H122,2)</f>
        <v>0</v>
      </c>
      <c r="K122" s="225" t="s">
        <v>1553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0.00027999999999999998</v>
      </c>
      <c r="R122" s="189">
        <f>Q122*H122</f>
        <v>0.0050399999999999993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521</v>
      </c>
      <c r="AT122" s="191" t="s">
        <v>562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5986</v>
      </c>
    </row>
    <row r="123" s="2" customFormat="1" ht="24.15" customHeight="1">
      <c r="A123" s="41"/>
      <c r="B123" s="179"/>
      <c r="C123" s="180" t="s">
        <v>519</v>
      </c>
      <c r="D123" s="180" t="s">
        <v>462</v>
      </c>
      <c r="E123" s="181" t="s">
        <v>5987</v>
      </c>
      <c r="F123" s="182" t="s">
        <v>5988</v>
      </c>
      <c r="G123" s="183" t="s">
        <v>694</v>
      </c>
      <c r="H123" s="184">
        <v>6</v>
      </c>
      <c r="I123" s="185"/>
      <c r="J123" s="186">
        <f>ROUND(I123*H123,2)</f>
        <v>0</v>
      </c>
      <c r="K123" s="182" t="s">
        <v>1553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0.0026800000000000001</v>
      </c>
      <c r="R123" s="189">
        <f>Q123*H123</f>
        <v>0.016080000000000001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104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104</v>
      </c>
      <c r="BM123" s="191" t="s">
        <v>5989</v>
      </c>
    </row>
    <row r="124" s="2" customFormat="1" ht="33" customHeight="1">
      <c r="A124" s="41"/>
      <c r="B124" s="179"/>
      <c r="C124" s="180" t="s">
        <v>555</v>
      </c>
      <c r="D124" s="180" t="s">
        <v>462</v>
      </c>
      <c r="E124" s="181" t="s">
        <v>5990</v>
      </c>
      <c r="F124" s="182" t="s">
        <v>5991</v>
      </c>
      <c r="G124" s="183" t="s">
        <v>629</v>
      </c>
      <c r="H124" s="184">
        <v>1</v>
      </c>
      <c r="I124" s="185"/>
      <c r="J124" s="186">
        <f>ROUND(I124*H124,2)</f>
        <v>0</v>
      </c>
      <c r="K124" s="182" t="s">
        <v>1553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5992</v>
      </c>
    </row>
    <row r="125" s="2" customFormat="1" ht="24.15" customHeight="1">
      <c r="A125" s="41"/>
      <c r="B125" s="179"/>
      <c r="C125" s="180" t="s">
        <v>531</v>
      </c>
      <c r="D125" s="180" t="s">
        <v>462</v>
      </c>
      <c r="E125" s="181" t="s">
        <v>5993</v>
      </c>
      <c r="F125" s="182" t="s">
        <v>5994</v>
      </c>
      <c r="G125" s="183" t="s">
        <v>629</v>
      </c>
      <c r="H125" s="184">
        <v>1</v>
      </c>
      <c r="I125" s="185"/>
      <c r="J125" s="186">
        <f>ROUND(I125*H125,2)</f>
        <v>0</v>
      </c>
      <c r="K125" s="182" t="s">
        <v>1553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2.0000000000000002E-05</v>
      </c>
      <c r="R125" s="189">
        <f>Q125*H125</f>
        <v>2.0000000000000002E-05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5995</v>
      </c>
    </row>
    <row r="126" s="2" customFormat="1" ht="16.5" customHeight="1">
      <c r="A126" s="41"/>
      <c r="B126" s="179"/>
      <c r="C126" s="223" t="s">
        <v>567</v>
      </c>
      <c r="D126" s="223" t="s">
        <v>562</v>
      </c>
      <c r="E126" s="224" t="s">
        <v>5996</v>
      </c>
      <c r="F126" s="225" t="s">
        <v>5997</v>
      </c>
      <c r="G126" s="226" t="s">
        <v>629</v>
      </c>
      <c r="H126" s="227">
        <v>1</v>
      </c>
      <c r="I126" s="228"/>
      <c r="J126" s="229">
        <f>ROUND(I126*H126,2)</f>
        <v>0</v>
      </c>
      <c r="K126" s="225" t="s">
        <v>1553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0.0048999999999999998</v>
      </c>
      <c r="R126" s="189">
        <f>Q126*H126</f>
        <v>0.0048999999999999998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521</v>
      </c>
      <c r="AT126" s="191" t="s">
        <v>562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5998</v>
      </c>
    </row>
    <row r="127" s="2" customFormat="1" ht="24.15" customHeight="1">
      <c r="A127" s="41"/>
      <c r="B127" s="179"/>
      <c r="C127" s="223" t="s">
        <v>574</v>
      </c>
      <c r="D127" s="223" t="s">
        <v>562</v>
      </c>
      <c r="E127" s="224" t="s">
        <v>5999</v>
      </c>
      <c r="F127" s="225" t="s">
        <v>6000</v>
      </c>
      <c r="G127" s="226" t="s">
        <v>629</v>
      </c>
      <c r="H127" s="227">
        <v>1</v>
      </c>
      <c r="I127" s="228"/>
      <c r="J127" s="229">
        <f>ROUND(I127*H127,2)</f>
        <v>0</v>
      </c>
      <c r="K127" s="225" t="s">
        <v>1553</v>
      </c>
      <c r="L127" s="230"/>
      <c r="M127" s="231" t="s">
        <v>3</v>
      </c>
      <c r="N127" s="232" t="s">
        <v>43</v>
      </c>
      <c r="O127" s="75"/>
      <c r="P127" s="189">
        <f>O127*H127</f>
        <v>0</v>
      </c>
      <c r="Q127" s="189">
        <v>0.0035000000000000001</v>
      </c>
      <c r="R127" s="189">
        <f>Q127*H127</f>
        <v>0.0035000000000000001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521</v>
      </c>
      <c r="AT127" s="191" t="s">
        <v>562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6001</v>
      </c>
    </row>
    <row r="128" s="2" customFormat="1" ht="16.5" customHeight="1">
      <c r="A128" s="41"/>
      <c r="B128" s="179"/>
      <c r="C128" s="223" t="s">
        <v>581</v>
      </c>
      <c r="D128" s="223" t="s">
        <v>562</v>
      </c>
      <c r="E128" s="224" t="s">
        <v>6002</v>
      </c>
      <c r="F128" s="225" t="s">
        <v>6003</v>
      </c>
      <c r="G128" s="226" t="s">
        <v>629</v>
      </c>
      <c r="H128" s="227">
        <v>1</v>
      </c>
      <c r="I128" s="228"/>
      <c r="J128" s="229">
        <f>ROUND(I128*H128,2)</f>
        <v>0</v>
      </c>
      <c r="K128" s="225" t="s">
        <v>1553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0.0064999999999999997</v>
      </c>
      <c r="R128" s="189">
        <f>Q128*H128</f>
        <v>0.0064999999999999997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521</v>
      </c>
      <c r="AT128" s="191" t="s">
        <v>562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104</v>
      </c>
      <c r="BM128" s="191" t="s">
        <v>6004</v>
      </c>
    </row>
    <row r="129" s="2" customFormat="1" ht="21.75" customHeight="1">
      <c r="A129" s="41"/>
      <c r="B129" s="179"/>
      <c r="C129" s="223" t="s">
        <v>588</v>
      </c>
      <c r="D129" s="223" t="s">
        <v>562</v>
      </c>
      <c r="E129" s="224" t="s">
        <v>6005</v>
      </c>
      <c r="F129" s="225" t="s">
        <v>6006</v>
      </c>
      <c r="G129" s="226" t="s">
        <v>629</v>
      </c>
      <c r="H129" s="227">
        <v>1</v>
      </c>
      <c r="I129" s="228"/>
      <c r="J129" s="229">
        <f>ROUND(I129*H129,2)</f>
        <v>0</v>
      </c>
      <c r="K129" s="225" t="s">
        <v>1553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0.00059999999999999995</v>
      </c>
      <c r="R129" s="189">
        <f>Q129*H129</f>
        <v>0.00059999999999999995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521</v>
      </c>
      <c r="AT129" s="191" t="s">
        <v>562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6007</v>
      </c>
    </row>
    <row r="130" s="2" customFormat="1" ht="16.5" customHeight="1">
      <c r="A130" s="41"/>
      <c r="B130" s="179"/>
      <c r="C130" s="223" t="s">
        <v>593</v>
      </c>
      <c r="D130" s="223" t="s">
        <v>562</v>
      </c>
      <c r="E130" s="224" t="s">
        <v>6008</v>
      </c>
      <c r="F130" s="225" t="s">
        <v>6009</v>
      </c>
      <c r="G130" s="226" t="s">
        <v>694</v>
      </c>
      <c r="H130" s="227">
        <v>20</v>
      </c>
      <c r="I130" s="228"/>
      <c r="J130" s="229">
        <f>ROUND(I130*H130,2)</f>
        <v>0</v>
      </c>
      <c r="K130" s="225" t="s">
        <v>1553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0.00059999999999999995</v>
      </c>
      <c r="R130" s="189">
        <f>Q130*H130</f>
        <v>0.011999999999999999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521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6010</v>
      </c>
    </row>
    <row r="131" s="2" customFormat="1" ht="24.15" customHeight="1">
      <c r="A131" s="41"/>
      <c r="B131" s="179"/>
      <c r="C131" s="223" t="s">
        <v>8</v>
      </c>
      <c r="D131" s="223" t="s">
        <v>562</v>
      </c>
      <c r="E131" s="224" t="s">
        <v>6011</v>
      </c>
      <c r="F131" s="225" t="s">
        <v>6012</v>
      </c>
      <c r="G131" s="226" t="s">
        <v>694</v>
      </c>
      <c r="H131" s="227">
        <v>70</v>
      </c>
      <c r="I131" s="228"/>
      <c r="J131" s="229">
        <f>ROUND(I131*H131,2)</f>
        <v>0</v>
      </c>
      <c r="K131" s="225" t="s">
        <v>1553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0.00059999999999999995</v>
      </c>
      <c r="R131" s="189">
        <f>Q131*H131</f>
        <v>0.041999999999999996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521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6013</v>
      </c>
    </row>
    <row r="132" s="2" customFormat="1" ht="24.15" customHeight="1">
      <c r="A132" s="41"/>
      <c r="B132" s="179"/>
      <c r="C132" s="223" t="s">
        <v>86</v>
      </c>
      <c r="D132" s="223" t="s">
        <v>562</v>
      </c>
      <c r="E132" s="224" t="s">
        <v>6014</v>
      </c>
      <c r="F132" s="225" t="s">
        <v>6015</v>
      </c>
      <c r="G132" s="226" t="s">
        <v>629</v>
      </c>
      <c r="H132" s="227">
        <v>1</v>
      </c>
      <c r="I132" s="228"/>
      <c r="J132" s="229">
        <f>ROUND(I132*H132,2)</f>
        <v>0</v>
      </c>
      <c r="K132" s="225" t="s">
        <v>1553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0.00059999999999999995</v>
      </c>
      <c r="R132" s="189">
        <f>Q132*H132</f>
        <v>0.00059999999999999995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521</v>
      </c>
      <c r="AT132" s="191" t="s">
        <v>562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6016</v>
      </c>
    </row>
    <row r="133" s="2" customFormat="1" ht="16.5" customHeight="1">
      <c r="A133" s="41"/>
      <c r="B133" s="179"/>
      <c r="C133" s="223" t="s">
        <v>89</v>
      </c>
      <c r="D133" s="223" t="s">
        <v>562</v>
      </c>
      <c r="E133" s="224" t="s">
        <v>6017</v>
      </c>
      <c r="F133" s="225" t="s">
        <v>6018</v>
      </c>
      <c r="G133" s="226" t="s">
        <v>629</v>
      </c>
      <c r="H133" s="227">
        <v>1</v>
      </c>
      <c r="I133" s="228"/>
      <c r="J133" s="229">
        <f>ROUND(I133*H133,2)</f>
        <v>0</v>
      </c>
      <c r="K133" s="225" t="s">
        <v>1553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0.00079000000000000001</v>
      </c>
      <c r="R133" s="189">
        <f>Q133*H133</f>
        <v>0.00079000000000000001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521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6019</v>
      </c>
    </row>
    <row r="134" s="2" customFormat="1" ht="24.15" customHeight="1">
      <c r="A134" s="41"/>
      <c r="B134" s="179"/>
      <c r="C134" s="180" t="s">
        <v>92</v>
      </c>
      <c r="D134" s="180" t="s">
        <v>462</v>
      </c>
      <c r="E134" s="181" t="s">
        <v>6020</v>
      </c>
      <c r="F134" s="182" t="s">
        <v>6021</v>
      </c>
      <c r="G134" s="183" t="s">
        <v>694</v>
      </c>
      <c r="H134" s="184">
        <v>30</v>
      </c>
      <c r="I134" s="185"/>
      <c r="J134" s="186">
        <f>ROUND(I134*H134,2)</f>
        <v>0</v>
      </c>
      <c r="K134" s="182" t="s">
        <v>1553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6022</v>
      </c>
    </row>
    <row r="135" s="2" customFormat="1" ht="16.5" customHeight="1">
      <c r="A135" s="41"/>
      <c r="B135" s="179"/>
      <c r="C135" s="180" t="s">
        <v>95</v>
      </c>
      <c r="D135" s="180" t="s">
        <v>462</v>
      </c>
      <c r="E135" s="181" t="s">
        <v>6023</v>
      </c>
      <c r="F135" s="182" t="s">
        <v>6024</v>
      </c>
      <c r="G135" s="183" t="s">
        <v>694</v>
      </c>
      <c r="H135" s="184">
        <v>30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6025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6026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76</v>
      </c>
    </row>
    <row r="137" s="2" customFormat="1" ht="33" customHeight="1">
      <c r="A137" s="41"/>
      <c r="B137" s="179"/>
      <c r="C137" s="180" t="s">
        <v>98</v>
      </c>
      <c r="D137" s="180" t="s">
        <v>462</v>
      </c>
      <c r="E137" s="181" t="s">
        <v>6027</v>
      </c>
      <c r="F137" s="182" t="s">
        <v>6028</v>
      </c>
      <c r="G137" s="183" t="s">
        <v>629</v>
      </c>
      <c r="H137" s="184">
        <v>1</v>
      </c>
      <c r="I137" s="185"/>
      <c r="J137" s="186">
        <f>ROUND(I137*H137,2)</f>
        <v>0</v>
      </c>
      <c r="K137" s="182" t="s">
        <v>465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0.32169999999999999</v>
      </c>
      <c r="R137" s="189">
        <f>Q137*H137</f>
        <v>0.32169999999999999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104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6029</v>
      </c>
    </row>
    <row r="138" s="2" customFormat="1">
      <c r="A138" s="41"/>
      <c r="B138" s="42"/>
      <c r="C138" s="41"/>
      <c r="D138" s="193" t="s">
        <v>467</v>
      </c>
      <c r="E138" s="41"/>
      <c r="F138" s="194" t="s">
        <v>6030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467</v>
      </c>
      <c r="AU138" s="22" t="s">
        <v>76</v>
      </c>
    </row>
    <row r="139" s="2" customFormat="1" ht="37.8" customHeight="1">
      <c r="A139" s="41"/>
      <c r="B139" s="179"/>
      <c r="C139" s="223" t="s">
        <v>638</v>
      </c>
      <c r="D139" s="223" t="s">
        <v>562</v>
      </c>
      <c r="E139" s="224" t="s">
        <v>6031</v>
      </c>
      <c r="F139" s="225" t="s">
        <v>6032</v>
      </c>
      <c r="G139" s="226" t="s">
        <v>629</v>
      </c>
      <c r="H139" s="227">
        <v>1</v>
      </c>
      <c r="I139" s="228"/>
      <c r="J139" s="229">
        <f>ROUND(I139*H139,2)</f>
        <v>0</v>
      </c>
      <c r="K139" s="225" t="s">
        <v>1553</v>
      </c>
      <c r="L139" s="230"/>
      <c r="M139" s="231" t="s">
        <v>3</v>
      </c>
      <c r="N139" s="232" t="s">
        <v>43</v>
      </c>
      <c r="O139" s="75"/>
      <c r="P139" s="189">
        <f>O139*H139</f>
        <v>0</v>
      </c>
      <c r="Q139" s="189">
        <v>0.069000000000000006</v>
      </c>
      <c r="R139" s="189">
        <f>Q139*H139</f>
        <v>0.069000000000000006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521</v>
      </c>
      <c r="AT139" s="191" t="s">
        <v>562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6033</v>
      </c>
    </row>
    <row r="140" s="2" customFormat="1" ht="24.15" customHeight="1">
      <c r="A140" s="41"/>
      <c r="B140" s="179"/>
      <c r="C140" s="180" t="s">
        <v>644</v>
      </c>
      <c r="D140" s="180" t="s">
        <v>462</v>
      </c>
      <c r="E140" s="181" t="s">
        <v>6034</v>
      </c>
      <c r="F140" s="182" t="s">
        <v>6035</v>
      </c>
      <c r="G140" s="183" t="s">
        <v>629</v>
      </c>
      <c r="H140" s="184">
        <v>1</v>
      </c>
      <c r="I140" s="185"/>
      <c r="J140" s="186">
        <f>ROUND(I140*H140,2)</f>
        <v>0</v>
      </c>
      <c r="K140" s="182" t="s">
        <v>465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0.1056</v>
      </c>
      <c r="R140" s="189">
        <f>Q140*H140</f>
        <v>0.1056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104</v>
      </c>
      <c r="AT140" s="191" t="s">
        <v>462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104</v>
      </c>
      <c r="BM140" s="191" t="s">
        <v>6036</v>
      </c>
    </row>
    <row r="141" s="2" customFormat="1">
      <c r="A141" s="41"/>
      <c r="B141" s="42"/>
      <c r="C141" s="41"/>
      <c r="D141" s="193" t="s">
        <v>467</v>
      </c>
      <c r="E141" s="41"/>
      <c r="F141" s="194" t="s">
        <v>6037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467</v>
      </c>
      <c r="AU141" s="22" t="s">
        <v>76</v>
      </c>
    </row>
    <row r="142" s="2" customFormat="1" ht="24.15" customHeight="1">
      <c r="A142" s="41"/>
      <c r="B142" s="179"/>
      <c r="C142" s="180" t="s">
        <v>649</v>
      </c>
      <c r="D142" s="180" t="s">
        <v>462</v>
      </c>
      <c r="E142" s="181" t="s">
        <v>6038</v>
      </c>
      <c r="F142" s="182" t="s">
        <v>6039</v>
      </c>
      <c r="G142" s="183" t="s">
        <v>629</v>
      </c>
      <c r="H142" s="184">
        <v>1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0.024240000000000001</v>
      </c>
      <c r="R142" s="189">
        <f>Q142*H142</f>
        <v>0.024240000000000001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104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104</v>
      </c>
      <c r="BM142" s="191" t="s">
        <v>6040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6041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76</v>
      </c>
    </row>
    <row r="144" s="2" customFormat="1" ht="24.15" customHeight="1">
      <c r="A144" s="41"/>
      <c r="B144" s="179"/>
      <c r="C144" s="180" t="s">
        <v>656</v>
      </c>
      <c r="D144" s="180" t="s">
        <v>462</v>
      </c>
      <c r="E144" s="181" t="s">
        <v>6042</v>
      </c>
      <c r="F144" s="182" t="s">
        <v>6043</v>
      </c>
      <c r="G144" s="183" t="s">
        <v>629</v>
      </c>
      <c r="H144" s="184">
        <v>1</v>
      </c>
      <c r="I144" s="185"/>
      <c r="J144" s="186">
        <f>ROUND(I144*H144,2)</f>
        <v>0</v>
      </c>
      <c r="K144" s="182" t="s">
        <v>465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104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104</v>
      </c>
      <c r="BM144" s="191" t="s">
        <v>6044</v>
      </c>
    </row>
    <row r="145" s="2" customFormat="1">
      <c r="A145" s="41"/>
      <c r="B145" s="42"/>
      <c r="C145" s="41"/>
      <c r="D145" s="193" t="s">
        <v>467</v>
      </c>
      <c r="E145" s="41"/>
      <c r="F145" s="194" t="s">
        <v>6045</v>
      </c>
      <c r="G145" s="41"/>
      <c r="H145" s="41"/>
      <c r="I145" s="195"/>
      <c r="J145" s="41"/>
      <c r="K145" s="41"/>
      <c r="L145" s="42"/>
      <c r="M145" s="196"/>
      <c r="N145" s="197"/>
      <c r="O145" s="75"/>
      <c r="P145" s="75"/>
      <c r="Q145" s="75"/>
      <c r="R145" s="75"/>
      <c r="S145" s="75"/>
      <c r="T145" s="76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2" t="s">
        <v>467</v>
      </c>
      <c r="AU145" s="22" t="s">
        <v>76</v>
      </c>
    </row>
    <row r="146" s="2" customFormat="1" ht="33" customHeight="1">
      <c r="A146" s="41"/>
      <c r="B146" s="179"/>
      <c r="C146" s="180" t="s">
        <v>662</v>
      </c>
      <c r="D146" s="180" t="s">
        <v>462</v>
      </c>
      <c r="E146" s="181" t="s">
        <v>6046</v>
      </c>
      <c r="F146" s="182" t="s">
        <v>6047</v>
      </c>
      <c r="G146" s="183" t="s">
        <v>629</v>
      </c>
      <c r="H146" s="184">
        <v>1</v>
      </c>
      <c r="I146" s="185"/>
      <c r="J146" s="186">
        <f>ROUND(I146*H146,2)</f>
        <v>0</v>
      </c>
      <c r="K146" s="182" t="s">
        <v>465</v>
      </c>
      <c r="L146" s="42"/>
      <c r="M146" s="187" t="s">
        <v>3</v>
      </c>
      <c r="N146" s="188" t="s">
        <v>43</v>
      </c>
      <c r="O146" s="75"/>
      <c r="P146" s="189">
        <f>O146*H146</f>
        <v>0</v>
      </c>
      <c r="Q146" s="189">
        <v>0.21007999999999999</v>
      </c>
      <c r="R146" s="189">
        <f>Q146*H146</f>
        <v>0.21007999999999999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104</v>
      </c>
      <c r="AT146" s="191" t="s">
        <v>462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104</v>
      </c>
      <c r="BM146" s="191" t="s">
        <v>6048</v>
      </c>
    </row>
    <row r="147" s="2" customFormat="1">
      <c r="A147" s="41"/>
      <c r="B147" s="42"/>
      <c r="C147" s="41"/>
      <c r="D147" s="193" t="s">
        <v>467</v>
      </c>
      <c r="E147" s="41"/>
      <c r="F147" s="194" t="s">
        <v>6049</v>
      </c>
      <c r="G147" s="41"/>
      <c r="H147" s="41"/>
      <c r="I147" s="195"/>
      <c r="J147" s="41"/>
      <c r="K147" s="41"/>
      <c r="L147" s="42"/>
      <c r="M147" s="196"/>
      <c r="N147" s="197"/>
      <c r="O147" s="75"/>
      <c r="P147" s="75"/>
      <c r="Q147" s="75"/>
      <c r="R147" s="75"/>
      <c r="S147" s="75"/>
      <c r="T147" s="76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2" t="s">
        <v>467</v>
      </c>
      <c r="AU147" s="22" t="s">
        <v>76</v>
      </c>
    </row>
    <row r="148" s="2" customFormat="1" ht="24.15" customHeight="1">
      <c r="A148" s="41"/>
      <c r="B148" s="179"/>
      <c r="C148" s="180" t="s">
        <v>667</v>
      </c>
      <c r="D148" s="180" t="s">
        <v>462</v>
      </c>
      <c r="E148" s="181" t="s">
        <v>6050</v>
      </c>
      <c r="F148" s="182" t="s">
        <v>6051</v>
      </c>
      <c r="G148" s="183" t="s">
        <v>629</v>
      </c>
      <c r="H148" s="184">
        <v>1</v>
      </c>
      <c r="I148" s="185"/>
      <c r="J148" s="186">
        <f>ROUND(I148*H148,2)</f>
        <v>0</v>
      </c>
      <c r="K148" s="182" t="s">
        <v>6052</v>
      </c>
      <c r="L148" s="42"/>
      <c r="M148" s="187" t="s">
        <v>3</v>
      </c>
      <c r="N148" s="188" t="s">
        <v>43</v>
      </c>
      <c r="O148" s="75"/>
      <c r="P148" s="189">
        <f>O148*H148</f>
        <v>0</v>
      </c>
      <c r="Q148" s="189">
        <v>0.34089999999999998</v>
      </c>
      <c r="R148" s="189">
        <f>Q148*H148</f>
        <v>0.34089999999999998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104</v>
      </c>
      <c r="AT148" s="191" t="s">
        <v>462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104</v>
      </c>
      <c r="BM148" s="191" t="s">
        <v>6053</v>
      </c>
    </row>
    <row r="149" s="2" customFormat="1" ht="33" customHeight="1">
      <c r="A149" s="41"/>
      <c r="B149" s="179"/>
      <c r="C149" s="180" t="s">
        <v>672</v>
      </c>
      <c r="D149" s="180" t="s">
        <v>462</v>
      </c>
      <c r="E149" s="181" t="s">
        <v>6054</v>
      </c>
      <c r="F149" s="182" t="s">
        <v>6055</v>
      </c>
      <c r="G149" s="183" t="s">
        <v>629</v>
      </c>
      <c r="H149" s="184">
        <v>1</v>
      </c>
      <c r="I149" s="185"/>
      <c r="J149" s="186">
        <f>ROUND(I149*H149,2)</f>
        <v>0</v>
      </c>
      <c r="K149" s="182" t="s">
        <v>1553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6.9999999999999994E-05</v>
      </c>
      <c r="R149" s="189">
        <f>Q149*H149</f>
        <v>6.9999999999999994E-05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104</v>
      </c>
      <c r="AT149" s="191" t="s">
        <v>462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104</v>
      </c>
      <c r="BM149" s="191" t="s">
        <v>6056</v>
      </c>
    </row>
    <row r="150" s="12" customFormat="1" ht="25.92" customHeight="1">
      <c r="A150" s="12"/>
      <c r="B150" s="166"/>
      <c r="C150" s="12"/>
      <c r="D150" s="167" t="s">
        <v>71</v>
      </c>
      <c r="E150" s="168" t="s">
        <v>1780</v>
      </c>
      <c r="F150" s="168" t="s">
        <v>1781</v>
      </c>
      <c r="G150" s="12"/>
      <c r="H150" s="12"/>
      <c r="I150" s="169"/>
      <c r="J150" s="170">
        <f>BK150</f>
        <v>0</v>
      </c>
      <c r="K150" s="12"/>
      <c r="L150" s="166"/>
      <c r="M150" s="171"/>
      <c r="N150" s="172"/>
      <c r="O150" s="172"/>
      <c r="P150" s="173">
        <f>P151</f>
        <v>0</v>
      </c>
      <c r="Q150" s="172"/>
      <c r="R150" s="173">
        <f>R151</f>
        <v>0</v>
      </c>
      <c r="S150" s="172"/>
      <c r="T150" s="174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7" t="s">
        <v>76</v>
      </c>
      <c r="AT150" s="175" t="s">
        <v>71</v>
      </c>
      <c r="AU150" s="175" t="s">
        <v>72</v>
      </c>
      <c r="AY150" s="167" t="s">
        <v>458</v>
      </c>
      <c r="BK150" s="176">
        <f>BK151</f>
        <v>0</v>
      </c>
    </row>
    <row r="151" s="12" customFormat="1" ht="22.8" customHeight="1">
      <c r="A151" s="12"/>
      <c r="B151" s="166"/>
      <c r="C151" s="12"/>
      <c r="D151" s="167" t="s">
        <v>71</v>
      </c>
      <c r="E151" s="177" t="s">
        <v>6057</v>
      </c>
      <c r="F151" s="177" t="s">
        <v>6058</v>
      </c>
      <c r="G151" s="12"/>
      <c r="H151" s="12"/>
      <c r="I151" s="169"/>
      <c r="J151" s="178">
        <f>BK151</f>
        <v>0</v>
      </c>
      <c r="K151" s="12"/>
      <c r="L151" s="166"/>
      <c r="M151" s="171"/>
      <c r="N151" s="172"/>
      <c r="O151" s="172"/>
      <c r="P151" s="173">
        <f>SUM(P152:P154)</f>
        <v>0</v>
      </c>
      <c r="Q151" s="172"/>
      <c r="R151" s="173">
        <f>SUM(R152:R154)</f>
        <v>0</v>
      </c>
      <c r="S151" s="172"/>
      <c r="T151" s="174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7" t="s">
        <v>76</v>
      </c>
      <c r="AT151" s="175" t="s">
        <v>71</v>
      </c>
      <c r="AU151" s="175" t="s">
        <v>79</v>
      </c>
      <c r="AY151" s="167" t="s">
        <v>458</v>
      </c>
      <c r="BK151" s="176">
        <f>SUM(BK152:BK154)</f>
        <v>0</v>
      </c>
    </row>
    <row r="152" s="2" customFormat="1" ht="66.75" customHeight="1">
      <c r="A152" s="41"/>
      <c r="B152" s="179"/>
      <c r="C152" s="180" t="s">
        <v>678</v>
      </c>
      <c r="D152" s="180" t="s">
        <v>462</v>
      </c>
      <c r="E152" s="181" t="s">
        <v>6059</v>
      </c>
      <c r="F152" s="182" t="s">
        <v>6060</v>
      </c>
      <c r="G152" s="183" t="s">
        <v>629</v>
      </c>
      <c r="H152" s="184">
        <v>1</v>
      </c>
      <c r="I152" s="185"/>
      <c r="J152" s="186">
        <f>ROUND(I152*H152,2)</f>
        <v>0</v>
      </c>
      <c r="K152" s="182" t="s">
        <v>1553</v>
      </c>
      <c r="L152" s="42"/>
      <c r="M152" s="187" t="s">
        <v>3</v>
      </c>
      <c r="N152" s="188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567</v>
      </c>
      <c r="AT152" s="191" t="s">
        <v>462</v>
      </c>
      <c r="AU152" s="191" t="s">
        <v>76</v>
      </c>
      <c r="AY152" s="22" t="s">
        <v>458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79</v>
      </c>
      <c r="BK152" s="192">
        <f>ROUND(I152*H152,2)</f>
        <v>0</v>
      </c>
      <c r="BL152" s="22" t="s">
        <v>567</v>
      </c>
      <c r="BM152" s="191" t="s">
        <v>6061</v>
      </c>
    </row>
    <row r="153" s="2" customFormat="1" ht="33" customHeight="1">
      <c r="A153" s="41"/>
      <c r="B153" s="179"/>
      <c r="C153" s="180" t="s">
        <v>683</v>
      </c>
      <c r="D153" s="180" t="s">
        <v>462</v>
      </c>
      <c r="E153" s="181" t="s">
        <v>6062</v>
      </c>
      <c r="F153" s="182" t="s">
        <v>6063</v>
      </c>
      <c r="G153" s="183" t="s">
        <v>472</v>
      </c>
      <c r="H153" s="184">
        <v>2</v>
      </c>
      <c r="I153" s="185"/>
      <c r="J153" s="186">
        <f>ROUND(I153*H153,2)</f>
        <v>0</v>
      </c>
      <c r="K153" s="182" t="s">
        <v>1553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567</v>
      </c>
      <c r="AT153" s="191" t="s">
        <v>462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567</v>
      </c>
      <c r="BM153" s="191" t="s">
        <v>6064</v>
      </c>
    </row>
    <row r="154" s="2" customFormat="1" ht="44.25" customHeight="1">
      <c r="A154" s="41"/>
      <c r="B154" s="179"/>
      <c r="C154" s="180" t="s">
        <v>691</v>
      </c>
      <c r="D154" s="180" t="s">
        <v>462</v>
      </c>
      <c r="E154" s="181" t="s">
        <v>6065</v>
      </c>
      <c r="F154" s="182" t="s">
        <v>6066</v>
      </c>
      <c r="G154" s="183" t="s">
        <v>629</v>
      </c>
      <c r="H154" s="184">
        <v>1</v>
      </c>
      <c r="I154" s="185"/>
      <c r="J154" s="186">
        <f>ROUND(I154*H154,2)</f>
        <v>0</v>
      </c>
      <c r="K154" s="182" t="s">
        <v>1553</v>
      </c>
      <c r="L154" s="42"/>
      <c r="M154" s="259" t="s">
        <v>3</v>
      </c>
      <c r="N154" s="260" t="s">
        <v>43</v>
      </c>
      <c r="O154" s="253"/>
      <c r="P154" s="261">
        <f>O154*H154</f>
        <v>0</v>
      </c>
      <c r="Q154" s="261">
        <v>0</v>
      </c>
      <c r="R154" s="261">
        <f>Q154*H154</f>
        <v>0</v>
      </c>
      <c r="S154" s="261">
        <v>0</v>
      </c>
      <c r="T154" s="262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567</v>
      </c>
      <c r="AT154" s="191" t="s">
        <v>462</v>
      </c>
      <c r="AU154" s="191" t="s">
        <v>76</v>
      </c>
      <c r="AY154" s="22" t="s">
        <v>458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79</v>
      </c>
      <c r="BK154" s="192">
        <f>ROUND(I154*H154,2)</f>
        <v>0</v>
      </c>
      <c r="BL154" s="22" t="s">
        <v>567</v>
      </c>
      <c r="BM154" s="191" t="s">
        <v>6067</v>
      </c>
    </row>
    <row r="155" s="2" customFormat="1" ht="6.96" customHeight="1">
      <c r="A155" s="41"/>
      <c r="B155" s="58"/>
      <c r="C155" s="59"/>
      <c r="D155" s="59"/>
      <c r="E155" s="59"/>
      <c r="F155" s="59"/>
      <c r="G155" s="59"/>
      <c r="H155" s="59"/>
      <c r="I155" s="59"/>
      <c r="J155" s="59"/>
      <c r="K155" s="59"/>
      <c r="L155" s="42"/>
      <c r="M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</row>
  </sheetData>
  <autoFilter ref="C84:K154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132312122"/>
    <hyperlink ref="F92" r:id="rId2" display="https://podminky.urs.cz/item/CS_URS_2024_02/151101101"/>
    <hyperlink ref="F95" r:id="rId3" display="https://podminky.urs.cz/item/CS_URS_2024_02/151101111"/>
    <hyperlink ref="F98" r:id="rId4" display="https://podminky.urs.cz/item/CS_URS_2024_02/162651132"/>
    <hyperlink ref="F101" r:id="rId5" display="https://podminky.urs.cz/item/CS_URS_2024_02/171201231"/>
    <hyperlink ref="F104" r:id="rId6" display="https://podminky.urs.cz/item/CS_URS_2024_02/171251201"/>
    <hyperlink ref="F107" r:id="rId7" display="https://podminky.urs.cz/item/CS_URS_2024_02/174211101"/>
    <hyperlink ref="F111" r:id="rId8" display="https://podminky.urs.cz/item/CS_URS_2024_02/175111101"/>
    <hyperlink ref="F117" r:id="rId9" display="https://podminky.urs.cz/item/CS_URS_2024_02/451541111"/>
    <hyperlink ref="F121" r:id="rId10" display="https://podminky.urs.cz/item/CS_URS_2024_02/871161141"/>
    <hyperlink ref="F136" r:id="rId11" display="https://podminky.urs.cz/item/CS_URS_2024_02/892241111"/>
    <hyperlink ref="F138" r:id="rId12" display="https://podminky.urs.cz/item/CS_URS_2024_02/893811152"/>
    <hyperlink ref="F141" r:id="rId13" display="https://podminky.urs.cz/item/CS_URS_2024_02/894812311"/>
    <hyperlink ref="F143" r:id="rId14" display="https://podminky.urs.cz/item/CS_URS_2024_02/894812332"/>
    <hyperlink ref="F145" r:id="rId15" display="https://podminky.urs.cz/item/CS_URS_2024_02/894812339"/>
    <hyperlink ref="F147" r:id="rId16" display="https://podminky.urs.cz/item/CS_URS_2024_02/894812377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112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6068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3337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ROUND((SUM(BE83:BE133)),  2)</f>
        <v>0</v>
      </c>
      <c r="G33" s="41"/>
      <c r="H33" s="41"/>
      <c r="I33" s="136">
        <v>0.20999999999999999</v>
      </c>
      <c r="J33" s="135">
        <f>ROUND(((SUM(BE83:BE133))*I33),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ROUND((SUM(BF83:BF133)),  2)</f>
        <v>0</v>
      </c>
      <c r="G34" s="41"/>
      <c r="H34" s="41"/>
      <c r="I34" s="136">
        <v>0.12</v>
      </c>
      <c r="J34" s="135">
        <f>ROUND(((SUM(BF83:BF133))*I34),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ROUND((SUM(BG83:BG133)),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ROUND((SUM(BH83:BH133)),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ROUND((SUM(BI83:BI133)),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52 - SO06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2208/9,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5958</v>
      </c>
      <c r="E63" s="153"/>
      <c r="F63" s="153"/>
      <c r="G63" s="153"/>
      <c r="H63" s="153"/>
      <c r="I63" s="153"/>
      <c r="J63" s="154">
        <f>J117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443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smlouva č. 2 - SO02, 3,4,5,6,7,8,9,11,13,14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155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52 - SO06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2208/9,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444</v>
      </c>
      <c r="D82" s="159" t="s">
        <v>57</v>
      </c>
      <c r="E82" s="159" t="s">
        <v>53</v>
      </c>
      <c r="F82" s="159" t="s">
        <v>54</v>
      </c>
      <c r="G82" s="159" t="s">
        <v>445</v>
      </c>
      <c r="H82" s="159" t="s">
        <v>446</v>
      </c>
      <c r="I82" s="159" t="s">
        <v>447</v>
      </c>
      <c r="J82" s="159" t="s">
        <v>303</v>
      </c>
      <c r="K82" s="160" t="s">
        <v>448</v>
      </c>
      <c r="L82" s="161"/>
      <c r="M82" s="83" t="s">
        <v>3</v>
      </c>
      <c r="N82" s="84" t="s">
        <v>42</v>
      </c>
      <c r="O82" s="84" t="s">
        <v>449</v>
      </c>
      <c r="P82" s="84" t="s">
        <v>450</v>
      </c>
      <c r="Q82" s="84" t="s">
        <v>451</v>
      </c>
      <c r="R82" s="84" t="s">
        <v>452</v>
      </c>
      <c r="S82" s="84" t="s">
        <v>453</v>
      </c>
      <c r="T82" s="85" t="s">
        <v>454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455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</f>
        <v>0</v>
      </c>
      <c r="Q83" s="87"/>
      <c r="R83" s="163">
        <f>R84</f>
        <v>94.263002999999998</v>
      </c>
      <c r="S83" s="87"/>
      <c r="T83" s="164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309</v>
      </c>
      <c r="BK83" s="165">
        <f>BK84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456</v>
      </c>
      <c r="F84" s="168" t="s">
        <v>456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P85+P113+P117</f>
        <v>0</v>
      </c>
      <c r="Q84" s="172"/>
      <c r="R84" s="173">
        <f>R85+R113+R117</f>
        <v>94.263002999999998</v>
      </c>
      <c r="S84" s="172"/>
      <c r="T84" s="174">
        <f>T85+T113+T117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79</v>
      </c>
      <c r="AT84" s="175" t="s">
        <v>71</v>
      </c>
      <c r="AU84" s="175" t="s">
        <v>72</v>
      </c>
      <c r="AY84" s="167" t="s">
        <v>458</v>
      </c>
      <c r="BK84" s="176">
        <f>BK85+BK113+BK117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79</v>
      </c>
      <c r="F85" s="177" t="s">
        <v>459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79</v>
      </c>
      <c r="AY85" s="167" t="s">
        <v>458</v>
      </c>
      <c r="BK85" s="176">
        <f>SUM(BK86:BK112)</f>
        <v>0</v>
      </c>
    </row>
    <row r="86" s="2" customFormat="1" ht="44.25" customHeight="1">
      <c r="A86" s="41"/>
      <c r="B86" s="179"/>
      <c r="C86" s="180" t="s">
        <v>79</v>
      </c>
      <c r="D86" s="180" t="s">
        <v>462</v>
      </c>
      <c r="E86" s="181" t="s">
        <v>3819</v>
      </c>
      <c r="F86" s="182" t="s">
        <v>3820</v>
      </c>
      <c r="G86" s="183" t="s">
        <v>472</v>
      </c>
      <c r="H86" s="184">
        <v>52.280000000000001</v>
      </c>
      <c r="I86" s="185"/>
      <c r="J86" s="186">
        <f>ROUND(I86*H86,2)</f>
        <v>0</v>
      </c>
      <c r="K86" s="182" t="s">
        <v>465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104</v>
      </c>
      <c r="AT86" s="191" t="s">
        <v>462</v>
      </c>
      <c r="AU86" s="191" t="s">
        <v>76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104</v>
      </c>
      <c r="BM86" s="191" t="s">
        <v>6069</v>
      </c>
    </row>
    <row r="87" s="2" customFormat="1">
      <c r="A87" s="41"/>
      <c r="B87" s="42"/>
      <c r="C87" s="41"/>
      <c r="D87" s="193" t="s">
        <v>467</v>
      </c>
      <c r="E87" s="41"/>
      <c r="F87" s="194" t="s">
        <v>3822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467</v>
      </c>
      <c r="AU87" s="22" t="s">
        <v>76</v>
      </c>
    </row>
    <row r="88" s="13" customFormat="1">
      <c r="A88" s="13"/>
      <c r="B88" s="198"/>
      <c r="C88" s="13"/>
      <c r="D88" s="199" t="s">
        <v>469</v>
      </c>
      <c r="E88" s="200" t="s">
        <v>3</v>
      </c>
      <c r="F88" s="201" t="s">
        <v>5961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469</v>
      </c>
      <c r="AU88" s="200" t="s">
        <v>76</v>
      </c>
      <c r="AV88" s="13" t="s">
        <v>76</v>
      </c>
      <c r="AW88" s="13" t="s">
        <v>33</v>
      </c>
      <c r="AX88" s="13" t="s">
        <v>79</v>
      </c>
      <c r="AY88" s="200" t="s">
        <v>458</v>
      </c>
    </row>
    <row r="89" s="2" customFormat="1" ht="37.8" customHeight="1">
      <c r="A89" s="41"/>
      <c r="B89" s="179"/>
      <c r="C89" s="180" t="s">
        <v>76</v>
      </c>
      <c r="D89" s="180" t="s">
        <v>462</v>
      </c>
      <c r="E89" s="181" t="s">
        <v>3824</v>
      </c>
      <c r="F89" s="182" t="s">
        <v>3825</v>
      </c>
      <c r="G89" s="183" t="s">
        <v>140</v>
      </c>
      <c r="H89" s="184">
        <v>130.69999999999999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6070</v>
      </c>
    </row>
    <row r="90" s="2" customFormat="1">
      <c r="A90" s="41"/>
      <c r="B90" s="42"/>
      <c r="C90" s="41"/>
      <c r="D90" s="193" t="s">
        <v>467</v>
      </c>
      <c r="E90" s="41"/>
      <c r="F90" s="194" t="s">
        <v>3827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5963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44.25" customHeight="1">
      <c r="A92" s="41"/>
      <c r="B92" s="179"/>
      <c r="C92" s="180" t="s">
        <v>101</v>
      </c>
      <c r="D92" s="180" t="s">
        <v>462</v>
      </c>
      <c r="E92" s="181" t="s">
        <v>3829</v>
      </c>
      <c r="F92" s="182" t="s">
        <v>3830</v>
      </c>
      <c r="G92" s="183" t="s">
        <v>140</v>
      </c>
      <c r="H92" s="184">
        <v>130.69999999999999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6071</v>
      </c>
    </row>
    <row r="93" s="2" customFormat="1">
      <c r="A93" s="41"/>
      <c r="B93" s="42"/>
      <c r="C93" s="41"/>
      <c r="D93" s="193" t="s">
        <v>467</v>
      </c>
      <c r="E93" s="41"/>
      <c r="F93" s="194" t="s">
        <v>3832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5965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62.7" customHeight="1">
      <c r="A95" s="41"/>
      <c r="B95" s="179"/>
      <c r="C95" s="180" t="s">
        <v>104</v>
      </c>
      <c r="D95" s="180" t="s">
        <v>462</v>
      </c>
      <c r="E95" s="181" t="s">
        <v>3834</v>
      </c>
      <c r="F95" s="182" t="s">
        <v>3835</v>
      </c>
      <c r="G95" s="183" t="s">
        <v>472</v>
      </c>
      <c r="H95" s="184">
        <v>52.280000000000001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6072</v>
      </c>
    </row>
    <row r="96" s="2" customFormat="1">
      <c r="A96" s="41"/>
      <c r="B96" s="42"/>
      <c r="C96" s="41"/>
      <c r="D96" s="193" t="s">
        <v>467</v>
      </c>
      <c r="E96" s="41"/>
      <c r="F96" s="194" t="s">
        <v>3837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5967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44.25" customHeight="1">
      <c r="A98" s="41"/>
      <c r="B98" s="179"/>
      <c r="C98" s="180" t="s">
        <v>487</v>
      </c>
      <c r="D98" s="180" t="s">
        <v>462</v>
      </c>
      <c r="E98" s="181" t="s">
        <v>3839</v>
      </c>
      <c r="F98" s="182" t="s">
        <v>547</v>
      </c>
      <c r="G98" s="183" t="s">
        <v>548</v>
      </c>
      <c r="H98" s="184">
        <v>94.103999999999999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6073</v>
      </c>
    </row>
    <row r="99" s="2" customFormat="1">
      <c r="A99" s="41"/>
      <c r="B99" s="42"/>
      <c r="C99" s="41"/>
      <c r="D99" s="193" t="s">
        <v>467</v>
      </c>
      <c r="E99" s="41"/>
      <c r="F99" s="194" t="s">
        <v>3841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5969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37.8" customHeight="1">
      <c r="A101" s="41"/>
      <c r="B101" s="179"/>
      <c r="C101" s="180" t="s">
        <v>128</v>
      </c>
      <c r="D101" s="180" t="s">
        <v>462</v>
      </c>
      <c r="E101" s="181" t="s">
        <v>3843</v>
      </c>
      <c r="F101" s="182" t="s">
        <v>3844</v>
      </c>
      <c r="G101" s="183" t="s">
        <v>472</v>
      </c>
      <c r="H101" s="184">
        <v>52.280000000000001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6074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3846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5967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44.25" customHeight="1">
      <c r="A104" s="41"/>
      <c r="B104" s="179"/>
      <c r="C104" s="180" t="s">
        <v>503</v>
      </c>
      <c r="D104" s="180" t="s">
        <v>462</v>
      </c>
      <c r="E104" s="181" t="s">
        <v>3847</v>
      </c>
      <c r="F104" s="182" t="s">
        <v>3848</v>
      </c>
      <c r="G104" s="183" t="s">
        <v>472</v>
      </c>
      <c r="H104" s="184">
        <v>23.719999999999999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6075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3850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5972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72</v>
      </c>
      <c r="AY106" s="200" t="s">
        <v>458</v>
      </c>
    </row>
    <row r="107" s="15" customFormat="1">
      <c r="A107" s="15"/>
      <c r="B107" s="215"/>
      <c r="C107" s="15"/>
      <c r="D107" s="199" t="s">
        <v>469</v>
      </c>
      <c r="E107" s="216" t="s">
        <v>3</v>
      </c>
      <c r="F107" s="217" t="s">
        <v>497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469</v>
      </c>
      <c r="AU107" s="216" t="s">
        <v>76</v>
      </c>
      <c r="AV107" s="15" t="s">
        <v>104</v>
      </c>
      <c r="AW107" s="15" t="s">
        <v>33</v>
      </c>
      <c r="AX107" s="15" t="s">
        <v>79</v>
      </c>
      <c r="AY107" s="216" t="s">
        <v>458</v>
      </c>
    </row>
    <row r="108" s="2" customFormat="1" ht="66.75" customHeight="1">
      <c r="A108" s="41"/>
      <c r="B108" s="179"/>
      <c r="C108" s="180" t="s">
        <v>521</v>
      </c>
      <c r="D108" s="180" t="s">
        <v>462</v>
      </c>
      <c r="E108" s="181" t="s">
        <v>717</v>
      </c>
      <c r="F108" s="182" t="s">
        <v>718</v>
      </c>
      <c r="G108" s="183" t="s">
        <v>472</v>
      </c>
      <c r="H108" s="184">
        <v>23.800000000000001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6076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720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5974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16.5" customHeight="1">
      <c r="A111" s="41"/>
      <c r="B111" s="179"/>
      <c r="C111" s="223" t="s">
        <v>131</v>
      </c>
      <c r="D111" s="223" t="s">
        <v>562</v>
      </c>
      <c r="E111" s="224" t="s">
        <v>3854</v>
      </c>
      <c r="F111" s="225" t="s">
        <v>3855</v>
      </c>
      <c r="G111" s="226" t="s">
        <v>548</v>
      </c>
      <c r="H111" s="227">
        <v>94.103999999999999</v>
      </c>
      <c r="I111" s="228"/>
      <c r="J111" s="229">
        <f>ROUND(I111*H111,2)</f>
        <v>0</v>
      </c>
      <c r="K111" s="225" t="s">
        <v>3372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521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6077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5976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104</v>
      </c>
      <c r="F113" s="177" t="s">
        <v>1025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79</v>
      </c>
      <c r="AT113" s="175" t="s">
        <v>71</v>
      </c>
      <c r="AU113" s="175" t="s">
        <v>79</v>
      </c>
      <c r="AY113" s="167" t="s">
        <v>458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529</v>
      </c>
      <c r="D114" s="180" t="s">
        <v>462</v>
      </c>
      <c r="E114" s="181" t="s">
        <v>3858</v>
      </c>
      <c r="F114" s="182" t="s">
        <v>3859</v>
      </c>
      <c r="G114" s="183" t="s">
        <v>472</v>
      </c>
      <c r="H114" s="184">
        <v>4.7599999999999998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6078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3861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5978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12" customFormat="1" ht="22.8" customHeight="1">
      <c r="A117" s="12"/>
      <c r="B117" s="166"/>
      <c r="C117" s="12"/>
      <c r="D117" s="167" t="s">
        <v>71</v>
      </c>
      <c r="E117" s="177" t="s">
        <v>521</v>
      </c>
      <c r="F117" s="177" t="s">
        <v>5979</v>
      </c>
      <c r="G117" s="12"/>
      <c r="H117" s="12"/>
      <c r="I117" s="169"/>
      <c r="J117" s="178">
        <f>BK117</f>
        <v>0</v>
      </c>
      <c r="K117" s="12"/>
      <c r="L117" s="166"/>
      <c r="M117" s="171"/>
      <c r="N117" s="172"/>
      <c r="O117" s="172"/>
      <c r="P117" s="173">
        <f>SUM(P118:P133)</f>
        <v>0</v>
      </c>
      <c r="Q117" s="172"/>
      <c r="R117" s="173">
        <f>SUM(R118:R133)</f>
        <v>0.049215000000000002</v>
      </c>
      <c r="S117" s="172"/>
      <c r="T117" s="174">
        <f>SUM(T118:T133)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79</v>
      </c>
      <c r="AT117" s="175" t="s">
        <v>71</v>
      </c>
      <c r="AU117" s="175" t="s">
        <v>79</v>
      </c>
      <c r="AY117" s="167" t="s">
        <v>458</v>
      </c>
      <c r="BK117" s="176">
        <f>SUM(BK118:BK133)</f>
        <v>0</v>
      </c>
    </row>
    <row r="118" s="2" customFormat="1" ht="21.75" customHeight="1">
      <c r="A118" s="41"/>
      <c r="B118" s="179"/>
      <c r="C118" s="180" t="s">
        <v>460</v>
      </c>
      <c r="D118" s="180" t="s">
        <v>462</v>
      </c>
      <c r="E118" s="181" t="s">
        <v>6079</v>
      </c>
      <c r="F118" s="182" t="s">
        <v>6080</v>
      </c>
      <c r="G118" s="183" t="s">
        <v>629</v>
      </c>
      <c r="H118" s="184">
        <v>1</v>
      </c>
      <c r="I118" s="185"/>
      <c r="J118" s="186">
        <f>ROUND(I118*H118,2)</f>
        <v>0</v>
      </c>
      <c r="K118" s="182" t="s">
        <v>709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104</v>
      </c>
      <c r="AT118" s="191" t="s">
        <v>462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104</v>
      </c>
      <c r="BM118" s="191" t="s">
        <v>6081</v>
      </c>
    </row>
    <row r="119" s="2" customFormat="1" ht="37.8" customHeight="1">
      <c r="A119" s="41"/>
      <c r="B119" s="179"/>
      <c r="C119" s="180" t="s">
        <v>9</v>
      </c>
      <c r="D119" s="180" t="s">
        <v>462</v>
      </c>
      <c r="E119" s="181" t="s">
        <v>6082</v>
      </c>
      <c r="F119" s="182" t="s">
        <v>6083</v>
      </c>
      <c r="G119" s="183" t="s">
        <v>694</v>
      </c>
      <c r="H119" s="184">
        <v>20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6084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6085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13" customFormat="1">
      <c r="A121" s="13"/>
      <c r="B121" s="198"/>
      <c r="C121" s="13"/>
      <c r="D121" s="199" t="s">
        <v>469</v>
      </c>
      <c r="E121" s="200" t="s">
        <v>3</v>
      </c>
      <c r="F121" s="201" t="s">
        <v>6086</v>
      </c>
      <c r="G121" s="13"/>
      <c r="H121" s="202">
        <v>20</v>
      </c>
      <c r="I121" s="203"/>
      <c r="J121" s="13"/>
      <c r="K121" s="13"/>
      <c r="L121" s="198"/>
      <c r="M121" s="204"/>
      <c r="N121" s="205"/>
      <c r="O121" s="205"/>
      <c r="P121" s="205"/>
      <c r="Q121" s="205"/>
      <c r="R121" s="205"/>
      <c r="S121" s="205"/>
      <c r="T121" s="20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00" t="s">
        <v>469</v>
      </c>
      <c r="AU121" s="200" t="s">
        <v>76</v>
      </c>
      <c r="AV121" s="13" t="s">
        <v>76</v>
      </c>
      <c r="AW121" s="13" t="s">
        <v>33</v>
      </c>
      <c r="AX121" s="13" t="s">
        <v>79</v>
      </c>
      <c r="AY121" s="200" t="s">
        <v>458</v>
      </c>
    </row>
    <row r="122" s="2" customFormat="1" ht="24.15" customHeight="1">
      <c r="A122" s="41"/>
      <c r="B122" s="179"/>
      <c r="C122" s="223" t="s">
        <v>519</v>
      </c>
      <c r="D122" s="223" t="s">
        <v>562</v>
      </c>
      <c r="E122" s="224" t="s">
        <v>6087</v>
      </c>
      <c r="F122" s="225" t="s">
        <v>6088</v>
      </c>
      <c r="G122" s="226" t="s">
        <v>694</v>
      </c>
      <c r="H122" s="227">
        <v>20.300000000000001</v>
      </c>
      <c r="I122" s="228"/>
      <c r="J122" s="229">
        <f>ROUND(I122*H122,2)</f>
        <v>0</v>
      </c>
      <c r="K122" s="225" t="s">
        <v>465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0.0010499999999999999</v>
      </c>
      <c r="R122" s="189">
        <f>Q122*H122</f>
        <v>0.021315000000000001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521</v>
      </c>
      <c r="AT122" s="191" t="s">
        <v>562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6089</v>
      </c>
    </row>
    <row r="123" s="13" customFormat="1">
      <c r="A123" s="13"/>
      <c r="B123" s="198"/>
      <c r="C123" s="13"/>
      <c r="D123" s="199" t="s">
        <v>469</v>
      </c>
      <c r="E123" s="13"/>
      <c r="F123" s="201" t="s">
        <v>6090</v>
      </c>
      <c r="G123" s="13"/>
      <c r="H123" s="202">
        <v>20.300000000000001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4</v>
      </c>
      <c r="AX123" s="13" t="s">
        <v>79</v>
      </c>
      <c r="AY123" s="200" t="s">
        <v>458</v>
      </c>
    </row>
    <row r="124" s="2" customFormat="1" ht="44.25" customHeight="1">
      <c r="A124" s="41"/>
      <c r="B124" s="179"/>
      <c r="C124" s="180" t="s">
        <v>555</v>
      </c>
      <c r="D124" s="180" t="s">
        <v>462</v>
      </c>
      <c r="E124" s="181" t="s">
        <v>6091</v>
      </c>
      <c r="F124" s="182" t="s">
        <v>6092</v>
      </c>
      <c r="G124" s="183" t="s">
        <v>629</v>
      </c>
      <c r="H124" s="184">
        <v>1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6093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6094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2" customFormat="1" ht="24.15" customHeight="1">
      <c r="A126" s="41"/>
      <c r="B126" s="179"/>
      <c r="C126" s="223" t="s">
        <v>531</v>
      </c>
      <c r="D126" s="223" t="s">
        <v>562</v>
      </c>
      <c r="E126" s="224" t="s">
        <v>6095</v>
      </c>
      <c r="F126" s="225" t="s">
        <v>6096</v>
      </c>
      <c r="G126" s="226" t="s">
        <v>629</v>
      </c>
      <c r="H126" s="227">
        <v>1</v>
      </c>
      <c r="I126" s="228"/>
      <c r="J126" s="229">
        <f>ROUND(I126*H126,2)</f>
        <v>0</v>
      </c>
      <c r="K126" s="225" t="s">
        <v>709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0.0027000000000000001</v>
      </c>
      <c r="R126" s="189">
        <f>Q126*H126</f>
        <v>0.0027000000000000001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521</v>
      </c>
      <c r="AT126" s="191" t="s">
        <v>562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6097</v>
      </c>
    </row>
    <row r="127" s="2" customFormat="1" ht="24.15" customHeight="1">
      <c r="A127" s="41"/>
      <c r="B127" s="179"/>
      <c r="C127" s="180" t="s">
        <v>567</v>
      </c>
      <c r="D127" s="180" t="s">
        <v>462</v>
      </c>
      <c r="E127" s="181" t="s">
        <v>6020</v>
      </c>
      <c r="F127" s="182" t="s">
        <v>6098</v>
      </c>
      <c r="G127" s="183" t="s">
        <v>694</v>
      </c>
      <c r="H127" s="184">
        <v>20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6099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6100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2" customFormat="1" ht="16.5" customHeight="1">
      <c r="A129" s="41"/>
      <c r="B129" s="179"/>
      <c r="C129" s="180" t="s">
        <v>574</v>
      </c>
      <c r="D129" s="180" t="s">
        <v>462</v>
      </c>
      <c r="E129" s="181" t="s">
        <v>6023</v>
      </c>
      <c r="F129" s="182" t="s">
        <v>6101</v>
      </c>
      <c r="G129" s="183" t="s">
        <v>694</v>
      </c>
      <c r="H129" s="184">
        <v>20</v>
      </c>
      <c r="I129" s="185"/>
      <c r="J129" s="186">
        <f>ROUND(I129*H129,2)</f>
        <v>0</v>
      </c>
      <c r="K129" s="182" t="s">
        <v>709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6102</v>
      </c>
    </row>
    <row r="130" s="2" customFormat="1" ht="16.5" customHeight="1">
      <c r="A130" s="41"/>
      <c r="B130" s="179"/>
      <c r="C130" s="223" t="s">
        <v>581</v>
      </c>
      <c r="D130" s="223" t="s">
        <v>562</v>
      </c>
      <c r="E130" s="224" t="s">
        <v>6103</v>
      </c>
      <c r="F130" s="225" t="s">
        <v>6104</v>
      </c>
      <c r="G130" s="226" t="s">
        <v>629</v>
      </c>
      <c r="H130" s="227">
        <v>1</v>
      </c>
      <c r="I130" s="228"/>
      <c r="J130" s="229">
        <f>ROUND(I130*H130,2)</f>
        <v>0</v>
      </c>
      <c r="K130" s="225" t="s">
        <v>709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0.00059999999999999995</v>
      </c>
      <c r="R130" s="189">
        <f>Q130*H130</f>
        <v>0.00059999999999999995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521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6105</v>
      </c>
    </row>
    <row r="131" s="2" customFormat="1" ht="16.5" customHeight="1">
      <c r="A131" s="41"/>
      <c r="B131" s="179"/>
      <c r="C131" s="223" t="s">
        <v>588</v>
      </c>
      <c r="D131" s="223" t="s">
        <v>562</v>
      </c>
      <c r="E131" s="224" t="s">
        <v>6106</v>
      </c>
      <c r="F131" s="225" t="s">
        <v>6009</v>
      </c>
      <c r="G131" s="226" t="s">
        <v>694</v>
      </c>
      <c r="H131" s="227">
        <v>20</v>
      </c>
      <c r="I131" s="228"/>
      <c r="J131" s="229">
        <f>ROUND(I131*H131,2)</f>
        <v>0</v>
      </c>
      <c r="K131" s="225" t="s">
        <v>709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0.00059999999999999995</v>
      </c>
      <c r="R131" s="189">
        <f>Q131*H131</f>
        <v>0.011999999999999999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521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6107</v>
      </c>
    </row>
    <row r="132" s="2" customFormat="1" ht="16.5" customHeight="1">
      <c r="A132" s="41"/>
      <c r="B132" s="179"/>
      <c r="C132" s="223" t="s">
        <v>593</v>
      </c>
      <c r="D132" s="223" t="s">
        <v>562</v>
      </c>
      <c r="E132" s="224" t="s">
        <v>6108</v>
      </c>
      <c r="F132" s="225" t="s">
        <v>6109</v>
      </c>
      <c r="G132" s="226" t="s">
        <v>694</v>
      </c>
      <c r="H132" s="227">
        <v>20</v>
      </c>
      <c r="I132" s="228"/>
      <c r="J132" s="229">
        <f>ROUND(I132*H132,2)</f>
        <v>0</v>
      </c>
      <c r="K132" s="225" t="s">
        <v>709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0.00059999999999999995</v>
      </c>
      <c r="R132" s="189">
        <f>Q132*H132</f>
        <v>0.011999999999999999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521</v>
      </c>
      <c r="AT132" s="191" t="s">
        <v>562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6110</v>
      </c>
    </row>
    <row r="133" s="2" customFormat="1" ht="16.5" customHeight="1">
      <c r="A133" s="41"/>
      <c r="B133" s="179"/>
      <c r="C133" s="223" t="s">
        <v>8</v>
      </c>
      <c r="D133" s="223" t="s">
        <v>562</v>
      </c>
      <c r="E133" s="224" t="s">
        <v>6111</v>
      </c>
      <c r="F133" s="225" t="s">
        <v>6112</v>
      </c>
      <c r="G133" s="226" t="s">
        <v>629</v>
      </c>
      <c r="H133" s="227">
        <v>1</v>
      </c>
      <c r="I133" s="228"/>
      <c r="J133" s="229">
        <f>ROUND(I133*H133,2)</f>
        <v>0</v>
      </c>
      <c r="K133" s="225" t="s">
        <v>709</v>
      </c>
      <c r="L133" s="230"/>
      <c r="M133" s="263" t="s">
        <v>3</v>
      </c>
      <c r="N133" s="264" t="s">
        <v>43</v>
      </c>
      <c r="O133" s="253"/>
      <c r="P133" s="261">
        <f>O133*H133</f>
        <v>0</v>
      </c>
      <c r="Q133" s="261">
        <v>0.00059999999999999995</v>
      </c>
      <c r="R133" s="261">
        <f>Q133*H133</f>
        <v>0.00059999999999999995</v>
      </c>
      <c r="S133" s="261">
        <v>0</v>
      </c>
      <c r="T133" s="262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521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6113</v>
      </c>
    </row>
    <row r="134" s="2" customFormat="1" ht="6.96" customHeight="1">
      <c r="A134" s="41"/>
      <c r="B134" s="58"/>
      <c r="C134" s="59"/>
      <c r="D134" s="59"/>
      <c r="E134" s="59"/>
      <c r="F134" s="59"/>
      <c r="G134" s="59"/>
      <c r="H134" s="59"/>
      <c r="I134" s="59"/>
      <c r="J134" s="59"/>
      <c r="K134" s="59"/>
      <c r="L134" s="42"/>
      <c r="M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</row>
  </sheetData>
  <autoFilter ref="C82:K13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  <hyperlink ref="F120" r:id="rId10" display="https://podminky.urs.cz/item/CS_URS_2024_02/871211141"/>
    <hyperlink ref="F125" r:id="rId11" display="https://podminky.urs.cz/item/CS_URS_2024_02/891249111"/>
    <hyperlink ref="F128" r:id="rId12" display="https://podminky.urs.cz/item/CS_URS_2024_02/892233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115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6114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6115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ROUND((SUM(BE83:BE124)),  2)</f>
        <v>0</v>
      </c>
      <c r="G33" s="41"/>
      <c r="H33" s="41"/>
      <c r="I33" s="136">
        <v>0.20999999999999999</v>
      </c>
      <c r="J33" s="135">
        <f>ROUND(((SUM(BE83:BE124))*I33),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ROUND((SUM(BF83:BF124)),  2)</f>
        <v>0</v>
      </c>
      <c r="G34" s="41"/>
      <c r="H34" s="41"/>
      <c r="I34" s="136">
        <v>0.12</v>
      </c>
      <c r="J34" s="135">
        <f>ROUND(((SUM(BF83:BF124))*I34),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ROUND((SUM(BG83:BG124)),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ROUND((SUM(BH83:BH124)),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ROUND((SUM(BI83:BI124)),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53 - SO07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407</v>
      </c>
      <c r="E63" s="148"/>
      <c r="F63" s="148"/>
      <c r="G63" s="148"/>
      <c r="H63" s="148"/>
      <c r="I63" s="148"/>
      <c r="J63" s="149">
        <f>J117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443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smlouva č. 2 - SO02, 3,4,5,6,7,8,9,11,13,14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155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53 - SO07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444</v>
      </c>
      <c r="D82" s="159" t="s">
        <v>57</v>
      </c>
      <c r="E82" s="159" t="s">
        <v>53</v>
      </c>
      <c r="F82" s="159" t="s">
        <v>54</v>
      </c>
      <c r="G82" s="159" t="s">
        <v>445</v>
      </c>
      <c r="H82" s="159" t="s">
        <v>446</v>
      </c>
      <c r="I82" s="159" t="s">
        <v>447</v>
      </c>
      <c r="J82" s="159" t="s">
        <v>303</v>
      </c>
      <c r="K82" s="160" t="s">
        <v>448</v>
      </c>
      <c r="L82" s="161"/>
      <c r="M82" s="83" t="s">
        <v>3</v>
      </c>
      <c r="N82" s="84" t="s">
        <v>42</v>
      </c>
      <c r="O82" s="84" t="s">
        <v>449</v>
      </c>
      <c r="P82" s="84" t="s">
        <v>450</v>
      </c>
      <c r="Q82" s="84" t="s">
        <v>451</v>
      </c>
      <c r="R82" s="84" t="s">
        <v>452</v>
      </c>
      <c r="S82" s="84" t="s">
        <v>453</v>
      </c>
      <c r="T82" s="85" t="s">
        <v>454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455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P84+P117</f>
        <v>0</v>
      </c>
      <c r="Q83" s="87"/>
      <c r="R83" s="163">
        <f>R84+R117</f>
        <v>94.228628</v>
      </c>
      <c r="S83" s="87"/>
      <c r="T83" s="164">
        <f>T84+T117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309</v>
      </c>
      <c r="BK83" s="165">
        <f>BK84+BK117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456</v>
      </c>
      <c r="F84" s="168" t="s">
        <v>456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</f>
        <v>0</v>
      </c>
      <c r="Q84" s="172"/>
      <c r="R84" s="173">
        <f>R85+R113</f>
        <v>94.213787999999994</v>
      </c>
      <c r="S84" s="172"/>
      <c r="T84" s="174">
        <f>T85+T113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79</v>
      </c>
      <c r="AT84" s="175" t="s">
        <v>71</v>
      </c>
      <c r="AU84" s="175" t="s">
        <v>72</v>
      </c>
      <c r="AY84" s="167" t="s">
        <v>458</v>
      </c>
      <c r="BK84" s="176">
        <f>BK85+BK113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79</v>
      </c>
      <c r="F85" s="177" t="s">
        <v>459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79</v>
      </c>
      <c r="AY85" s="167" t="s">
        <v>458</v>
      </c>
      <c r="BK85" s="176">
        <f>SUM(BK86:BK112)</f>
        <v>0</v>
      </c>
    </row>
    <row r="86" s="2" customFormat="1" ht="44.25" customHeight="1">
      <c r="A86" s="41"/>
      <c r="B86" s="179"/>
      <c r="C86" s="180" t="s">
        <v>79</v>
      </c>
      <c r="D86" s="180" t="s">
        <v>462</v>
      </c>
      <c r="E86" s="181" t="s">
        <v>3819</v>
      </c>
      <c r="F86" s="182" t="s">
        <v>3820</v>
      </c>
      <c r="G86" s="183" t="s">
        <v>472</v>
      </c>
      <c r="H86" s="184">
        <v>52.280000000000001</v>
      </c>
      <c r="I86" s="185"/>
      <c r="J86" s="186">
        <f>ROUND(I86*H86,2)</f>
        <v>0</v>
      </c>
      <c r="K86" s="182" t="s">
        <v>465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104</v>
      </c>
      <c r="AT86" s="191" t="s">
        <v>462</v>
      </c>
      <c r="AU86" s="191" t="s">
        <v>76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104</v>
      </c>
      <c r="BM86" s="191" t="s">
        <v>6116</v>
      </c>
    </row>
    <row r="87" s="2" customFormat="1">
      <c r="A87" s="41"/>
      <c r="B87" s="42"/>
      <c r="C87" s="41"/>
      <c r="D87" s="193" t="s">
        <v>467</v>
      </c>
      <c r="E87" s="41"/>
      <c r="F87" s="194" t="s">
        <v>3822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467</v>
      </c>
      <c r="AU87" s="22" t="s">
        <v>76</v>
      </c>
    </row>
    <row r="88" s="13" customFormat="1">
      <c r="A88" s="13"/>
      <c r="B88" s="198"/>
      <c r="C88" s="13"/>
      <c r="D88" s="199" t="s">
        <v>469</v>
      </c>
      <c r="E88" s="200" t="s">
        <v>3</v>
      </c>
      <c r="F88" s="201" t="s">
        <v>5961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469</v>
      </c>
      <c r="AU88" s="200" t="s">
        <v>76</v>
      </c>
      <c r="AV88" s="13" t="s">
        <v>76</v>
      </c>
      <c r="AW88" s="13" t="s">
        <v>33</v>
      </c>
      <c r="AX88" s="13" t="s">
        <v>79</v>
      </c>
      <c r="AY88" s="200" t="s">
        <v>458</v>
      </c>
    </row>
    <row r="89" s="2" customFormat="1" ht="37.8" customHeight="1">
      <c r="A89" s="41"/>
      <c r="B89" s="179"/>
      <c r="C89" s="180" t="s">
        <v>76</v>
      </c>
      <c r="D89" s="180" t="s">
        <v>462</v>
      </c>
      <c r="E89" s="181" t="s">
        <v>3824</v>
      </c>
      <c r="F89" s="182" t="s">
        <v>3825</v>
      </c>
      <c r="G89" s="183" t="s">
        <v>140</v>
      </c>
      <c r="H89" s="184">
        <v>130.69999999999999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6117</v>
      </c>
    </row>
    <row r="90" s="2" customFormat="1">
      <c r="A90" s="41"/>
      <c r="B90" s="42"/>
      <c r="C90" s="41"/>
      <c r="D90" s="193" t="s">
        <v>467</v>
      </c>
      <c r="E90" s="41"/>
      <c r="F90" s="194" t="s">
        <v>3827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5963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44.25" customHeight="1">
      <c r="A92" s="41"/>
      <c r="B92" s="179"/>
      <c r="C92" s="180" t="s">
        <v>101</v>
      </c>
      <c r="D92" s="180" t="s">
        <v>462</v>
      </c>
      <c r="E92" s="181" t="s">
        <v>3829</v>
      </c>
      <c r="F92" s="182" t="s">
        <v>3830</v>
      </c>
      <c r="G92" s="183" t="s">
        <v>140</v>
      </c>
      <c r="H92" s="184">
        <v>130.69999999999999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6118</v>
      </c>
    </row>
    <row r="93" s="2" customFormat="1">
      <c r="A93" s="41"/>
      <c r="B93" s="42"/>
      <c r="C93" s="41"/>
      <c r="D93" s="193" t="s">
        <v>467</v>
      </c>
      <c r="E93" s="41"/>
      <c r="F93" s="194" t="s">
        <v>3832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5965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62.7" customHeight="1">
      <c r="A95" s="41"/>
      <c r="B95" s="179"/>
      <c r="C95" s="180" t="s">
        <v>104</v>
      </c>
      <c r="D95" s="180" t="s">
        <v>462</v>
      </c>
      <c r="E95" s="181" t="s">
        <v>3834</v>
      </c>
      <c r="F95" s="182" t="s">
        <v>3835</v>
      </c>
      <c r="G95" s="183" t="s">
        <v>472</v>
      </c>
      <c r="H95" s="184">
        <v>52.280000000000001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6119</v>
      </c>
    </row>
    <row r="96" s="2" customFormat="1">
      <c r="A96" s="41"/>
      <c r="B96" s="42"/>
      <c r="C96" s="41"/>
      <c r="D96" s="193" t="s">
        <v>467</v>
      </c>
      <c r="E96" s="41"/>
      <c r="F96" s="194" t="s">
        <v>3837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5967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44.25" customHeight="1">
      <c r="A98" s="41"/>
      <c r="B98" s="179"/>
      <c r="C98" s="180" t="s">
        <v>487</v>
      </c>
      <c r="D98" s="180" t="s">
        <v>462</v>
      </c>
      <c r="E98" s="181" t="s">
        <v>3839</v>
      </c>
      <c r="F98" s="182" t="s">
        <v>547</v>
      </c>
      <c r="G98" s="183" t="s">
        <v>548</v>
      </c>
      <c r="H98" s="184">
        <v>94.103999999999999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6120</v>
      </c>
    </row>
    <row r="99" s="2" customFormat="1">
      <c r="A99" s="41"/>
      <c r="B99" s="42"/>
      <c r="C99" s="41"/>
      <c r="D99" s="193" t="s">
        <v>467</v>
      </c>
      <c r="E99" s="41"/>
      <c r="F99" s="194" t="s">
        <v>3841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5969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37.8" customHeight="1">
      <c r="A101" s="41"/>
      <c r="B101" s="179"/>
      <c r="C101" s="180" t="s">
        <v>128</v>
      </c>
      <c r="D101" s="180" t="s">
        <v>462</v>
      </c>
      <c r="E101" s="181" t="s">
        <v>3843</v>
      </c>
      <c r="F101" s="182" t="s">
        <v>3844</v>
      </c>
      <c r="G101" s="183" t="s">
        <v>472</v>
      </c>
      <c r="H101" s="184">
        <v>52.280000000000001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6121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3846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5967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44.25" customHeight="1">
      <c r="A104" s="41"/>
      <c r="B104" s="179"/>
      <c r="C104" s="180" t="s">
        <v>503</v>
      </c>
      <c r="D104" s="180" t="s">
        <v>462</v>
      </c>
      <c r="E104" s="181" t="s">
        <v>3847</v>
      </c>
      <c r="F104" s="182" t="s">
        <v>3848</v>
      </c>
      <c r="G104" s="183" t="s">
        <v>472</v>
      </c>
      <c r="H104" s="184">
        <v>23.719999999999999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6122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3850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5972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72</v>
      </c>
      <c r="AY106" s="200" t="s">
        <v>458</v>
      </c>
    </row>
    <row r="107" s="15" customFormat="1">
      <c r="A107" s="15"/>
      <c r="B107" s="215"/>
      <c r="C107" s="15"/>
      <c r="D107" s="199" t="s">
        <v>469</v>
      </c>
      <c r="E107" s="216" t="s">
        <v>3</v>
      </c>
      <c r="F107" s="217" t="s">
        <v>497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469</v>
      </c>
      <c r="AU107" s="216" t="s">
        <v>76</v>
      </c>
      <c r="AV107" s="15" t="s">
        <v>104</v>
      </c>
      <c r="AW107" s="15" t="s">
        <v>33</v>
      </c>
      <c r="AX107" s="15" t="s">
        <v>79</v>
      </c>
      <c r="AY107" s="216" t="s">
        <v>458</v>
      </c>
    </row>
    <row r="108" s="2" customFormat="1" ht="66.75" customHeight="1">
      <c r="A108" s="41"/>
      <c r="B108" s="179"/>
      <c r="C108" s="180" t="s">
        <v>521</v>
      </c>
      <c r="D108" s="180" t="s">
        <v>462</v>
      </c>
      <c r="E108" s="181" t="s">
        <v>717</v>
      </c>
      <c r="F108" s="182" t="s">
        <v>718</v>
      </c>
      <c r="G108" s="183" t="s">
        <v>472</v>
      </c>
      <c r="H108" s="184">
        <v>23.800000000000001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6123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720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5974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16.5" customHeight="1">
      <c r="A111" s="41"/>
      <c r="B111" s="179"/>
      <c r="C111" s="223" t="s">
        <v>131</v>
      </c>
      <c r="D111" s="223" t="s">
        <v>562</v>
      </c>
      <c r="E111" s="224" t="s">
        <v>3854</v>
      </c>
      <c r="F111" s="225" t="s">
        <v>3855</v>
      </c>
      <c r="G111" s="226" t="s">
        <v>548</v>
      </c>
      <c r="H111" s="227">
        <v>94.103999999999999</v>
      </c>
      <c r="I111" s="228"/>
      <c r="J111" s="229">
        <f>ROUND(I111*H111,2)</f>
        <v>0</v>
      </c>
      <c r="K111" s="225" t="s">
        <v>3372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521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6124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5976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104</v>
      </c>
      <c r="F113" s="177" t="s">
        <v>1025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79</v>
      </c>
      <c r="AT113" s="175" t="s">
        <v>71</v>
      </c>
      <c r="AU113" s="175" t="s">
        <v>79</v>
      </c>
      <c r="AY113" s="167" t="s">
        <v>458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529</v>
      </c>
      <c r="D114" s="180" t="s">
        <v>462</v>
      </c>
      <c r="E114" s="181" t="s">
        <v>3858</v>
      </c>
      <c r="F114" s="182" t="s">
        <v>3859</v>
      </c>
      <c r="G114" s="183" t="s">
        <v>472</v>
      </c>
      <c r="H114" s="184">
        <v>4.7599999999999998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6125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3861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5978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12" customFormat="1" ht="25.92" customHeight="1">
      <c r="A117" s="12"/>
      <c r="B117" s="166"/>
      <c r="C117" s="12"/>
      <c r="D117" s="167" t="s">
        <v>71</v>
      </c>
      <c r="E117" s="168" t="s">
        <v>1780</v>
      </c>
      <c r="F117" s="168" t="s">
        <v>1781</v>
      </c>
      <c r="G117" s="12"/>
      <c r="H117" s="12"/>
      <c r="I117" s="169"/>
      <c r="J117" s="170">
        <f>BK117</f>
        <v>0</v>
      </c>
      <c r="K117" s="12"/>
      <c r="L117" s="166"/>
      <c r="M117" s="171"/>
      <c r="N117" s="172"/>
      <c r="O117" s="172"/>
      <c r="P117" s="173">
        <f>SUM(P118:P124)</f>
        <v>0</v>
      </c>
      <c r="Q117" s="172"/>
      <c r="R117" s="173">
        <f>SUM(R118:R124)</f>
        <v>0.014839999999999999</v>
      </c>
      <c r="S117" s="172"/>
      <c r="T117" s="174">
        <f>SUM(T118:T124)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76</v>
      </c>
      <c r="AT117" s="175" t="s">
        <v>71</v>
      </c>
      <c r="AU117" s="175" t="s">
        <v>72</v>
      </c>
      <c r="AY117" s="167" t="s">
        <v>458</v>
      </c>
      <c r="BK117" s="176">
        <f>SUM(BK118:BK124)</f>
        <v>0</v>
      </c>
    </row>
    <row r="118" s="2" customFormat="1" ht="33" customHeight="1">
      <c r="A118" s="41"/>
      <c r="B118" s="179"/>
      <c r="C118" s="180" t="s">
        <v>460</v>
      </c>
      <c r="D118" s="180" t="s">
        <v>462</v>
      </c>
      <c r="E118" s="181" t="s">
        <v>6126</v>
      </c>
      <c r="F118" s="182" t="s">
        <v>6127</v>
      </c>
      <c r="G118" s="183" t="s">
        <v>694</v>
      </c>
      <c r="H118" s="184">
        <v>10</v>
      </c>
      <c r="I118" s="185"/>
      <c r="J118" s="186">
        <f>ROUND(I118*H118,2)</f>
        <v>0</v>
      </c>
      <c r="K118" s="182" t="s">
        <v>6052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0.00036999999999999999</v>
      </c>
      <c r="R118" s="189">
        <f>Q118*H118</f>
        <v>0.0037000000000000002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567</v>
      </c>
      <c r="AT118" s="191" t="s">
        <v>462</v>
      </c>
      <c r="AU118" s="191" t="s">
        <v>79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567</v>
      </c>
      <c r="BM118" s="191" t="s">
        <v>6128</v>
      </c>
    </row>
    <row r="119" s="2" customFormat="1" ht="33" customHeight="1">
      <c r="A119" s="41"/>
      <c r="B119" s="179"/>
      <c r="C119" s="180" t="s">
        <v>9</v>
      </c>
      <c r="D119" s="180" t="s">
        <v>462</v>
      </c>
      <c r="E119" s="181" t="s">
        <v>6129</v>
      </c>
      <c r="F119" s="182" t="s">
        <v>6130</v>
      </c>
      <c r="G119" s="183" t="s">
        <v>694</v>
      </c>
      <c r="H119" s="184">
        <v>8</v>
      </c>
      <c r="I119" s="185"/>
      <c r="J119" s="186">
        <f>ROUND(I119*H119,2)</f>
        <v>0</v>
      </c>
      <c r="K119" s="182" t="s">
        <v>6052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0.00084000000000000003</v>
      </c>
      <c r="R119" s="189">
        <f>Q119*H119</f>
        <v>0.0067200000000000003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567</v>
      </c>
      <c r="AT119" s="191" t="s">
        <v>462</v>
      </c>
      <c r="AU119" s="191" t="s">
        <v>79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567</v>
      </c>
      <c r="BM119" s="191" t="s">
        <v>6131</v>
      </c>
    </row>
    <row r="120" s="2" customFormat="1" ht="16.5" customHeight="1">
      <c r="A120" s="41"/>
      <c r="B120" s="179"/>
      <c r="C120" s="180" t="s">
        <v>519</v>
      </c>
      <c r="D120" s="180" t="s">
        <v>462</v>
      </c>
      <c r="E120" s="181" t="s">
        <v>6132</v>
      </c>
      <c r="F120" s="182" t="s">
        <v>4503</v>
      </c>
      <c r="G120" s="183" t="s">
        <v>629</v>
      </c>
      <c r="H120" s="184">
        <v>1</v>
      </c>
      <c r="I120" s="185"/>
      <c r="J120" s="186">
        <f>ROUND(I120*H120,2)</f>
        <v>0</v>
      </c>
      <c r="K120" s="182" t="s">
        <v>709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0.00012999999999999999</v>
      </c>
      <c r="R120" s="189">
        <f>Q120*H120</f>
        <v>0.00012999999999999999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567</v>
      </c>
      <c r="AT120" s="191" t="s">
        <v>462</v>
      </c>
      <c r="AU120" s="191" t="s">
        <v>79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567</v>
      </c>
      <c r="BM120" s="191" t="s">
        <v>6133</v>
      </c>
    </row>
    <row r="121" s="2" customFormat="1" ht="16.5" customHeight="1">
      <c r="A121" s="41"/>
      <c r="B121" s="179"/>
      <c r="C121" s="180" t="s">
        <v>555</v>
      </c>
      <c r="D121" s="180" t="s">
        <v>462</v>
      </c>
      <c r="E121" s="181" t="s">
        <v>6134</v>
      </c>
      <c r="F121" s="182" t="s">
        <v>6135</v>
      </c>
      <c r="G121" s="183" t="s">
        <v>629</v>
      </c>
      <c r="H121" s="184">
        <v>1</v>
      </c>
      <c r="I121" s="185"/>
      <c r="J121" s="186">
        <f>ROUND(I121*H121,2)</f>
        <v>0</v>
      </c>
      <c r="K121" s="182" t="s">
        <v>709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0.00012999999999999999</v>
      </c>
      <c r="R121" s="189">
        <f>Q121*H121</f>
        <v>0.00012999999999999999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567</v>
      </c>
      <c r="AT121" s="191" t="s">
        <v>462</v>
      </c>
      <c r="AU121" s="191" t="s">
        <v>79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567</v>
      </c>
      <c r="BM121" s="191" t="s">
        <v>6136</v>
      </c>
    </row>
    <row r="122" s="2" customFormat="1" ht="16.5" customHeight="1">
      <c r="A122" s="41"/>
      <c r="B122" s="179"/>
      <c r="C122" s="180" t="s">
        <v>531</v>
      </c>
      <c r="D122" s="180" t="s">
        <v>462</v>
      </c>
      <c r="E122" s="181" t="s">
        <v>6137</v>
      </c>
      <c r="F122" s="182" t="s">
        <v>6138</v>
      </c>
      <c r="G122" s="183" t="s">
        <v>3479</v>
      </c>
      <c r="H122" s="184">
        <v>8</v>
      </c>
      <c r="I122" s="185"/>
      <c r="J122" s="186">
        <f>ROUND(I122*H122,2)</f>
        <v>0</v>
      </c>
      <c r="K122" s="182" t="s">
        <v>709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0.00012999999999999999</v>
      </c>
      <c r="R122" s="189">
        <f>Q122*H122</f>
        <v>0.0010399999999999999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567</v>
      </c>
      <c r="AT122" s="191" t="s">
        <v>462</v>
      </c>
      <c r="AU122" s="191" t="s">
        <v>79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567</v>
      </c>
      <c r="BM122" s="191" t="s">
        <v>6139</v>
      </c>
    </row>
    <row r="123" s="2" customFormat="1" ht="16.5" customHeight="1">
      <c r="A123" s="41"/>
      <c r="B123" s="179"/>
      <c r="C123" s="180" t="s">
        <v>567</v>
      </c>
      <c r="D123" s="180" t="s">
        <v>462</v>
      </c>
      <c r="E123" s="181" t="s">
        <v>6140</v>
      </c>
      <c r="F123" s="182" t="s">
        <v>6141</v>
      </c>
      <c r="G123" s="183" t="s">
        <v>694</v>
      </c>
      <c r="H123" s="184">
        <v>12</v>
      </c>
      <c r="I123" s="185"/>
      <c r="J123" s="186">
        <f>ROUND(I123*H123,2)</f>
        <v>0</v>
      </c>
      <c r="K123" s="182" t="s">
        <v>709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0.00012999999999999999</v>
      </c>
      <c r="R123" s="189">
        <f>Q123*H123</f>
        <v>0.0015599999999999998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567</v>
      </c>
      <c r="AT123" s="191" t="s">
        <v>462</v>
      </c>
      <c r="AU123" s="191" t="s">
        <v>79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567</v>
      </c>
      <c r="BM123" s="191" t="s">
        <v>6142</v>
      </c>
    </row>
    <row r="124" s="2" customFormat="1" ht="16.5" customHeight="1">
      <c r="A124" s="41"/>
      <c r="B124" s="179"/>
      <c r="C124" s="180" t="s">
        <v>574</v>
      </c>
      <c r="D124" s="180" t="s">
        <v>462</v>
      </c>
      <c r="E124" s="181" t="s">
        <v>6143</v>
      </c>
      <c r="F124" s="182" t="s">
        <v>6144</v>
      </c>
      <c r="G124" s="183" t="s">
        <v>694</v>
      </c>
      <c r="H124" s="184">
        <v>12</v>
      </c>
      <c r="I124" s="185"/>
      <c r="J124" s="186">
        <f>ROUND(I124*H124,2)</f>
        <v>0</v>
      </c>
      <c r="K124" s="182" t="s">
        <v>709</v>
      </c>
      <c r="L124" s="42"/>
      <c r="M124" s="259" t="s">
        <v>3</v>
      </c>
      <c r="N124" s="260" t="s">
        <v>43</v>
      </c>
      <c r="O124" s="253"/>
      <c r="P124" s="261">
        <f>O124*H124</f>
        <v>0</v>
      </c>
      <c r="Q124" s="261">
        <v>0.00012999999999999999</v>
      </c>
      <c r="R124" s="261">
        <f>Q124*H124</f>
        <v>0.0015599999999999998</v>
      </c>
      <c r="S124" s="261">
        <v>0</v>
      </c>
      <c r="T124" s="262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567</v>
      </c>
      <c r="AT124" s="191" t="s">
        <v>462</v>
      </c>
      <c r="AU124" s="191" t="s">
        <v>79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567</v>
      </c>
      <c r="BM124" s="191" t="s">
        <v>6145</v>
      </c>
    </row>
    <row r="125" s="2" customFormat="1" ht="6.96" customHeight="1">
      <c r="A125" s="41"/>
      <c r="B125" s="58"/>
      <c r="C125" s="59"/>
      <c r="D125" s="59"/>
      <c r="E125" s="59"/>
      <c r="F125" s="59"/>
      <c r="G125" s="59"/>
      <c r="H125" s="59"/>
      <c r="I125" s="59"/>
      <c r="J125" s="59"/>
      <c r="K125" s="59"/>
      <c r="L125" s="42"/>
      <c r="M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</sheetData>
  <autoFilter ref="C82:K124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118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6146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6115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ROUND((SUM(BE83:BE139)),  2)</f>
        <v>0</v>
      </c>
      <c r="G33" s="41"/>
      <c r="H33" s="41"/>
      <c r="I33" s="136">
        <v>0.20999999999999999</v>
      </c>
      <c r="J33" s="135">
        <f>ROUND(((SUM(BE83:BE139))*I33),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ROUND((SUM(BF83:BF139)),  2)</f>
        <v>0</v>
      </c>
      <c r="G34" s="41"/>
      <c r="H34" s="41"/>
      <c r="I34" s="136">
        <v>0.12</v>
      </c>
      <c r="J34" s="135">
        <f>ROUND(((SUM(BF83:BF139))*I34),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ROUND((SUM(BG83:BG139)),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ROUND((SUM(BH83:BH139)),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ROUND((SUM(BI83:BI139)),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54 - SO08/9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5958</v>
      </c>
      <c r="E63" s="153"/>
      <c r="F63" s="153"/>
      <c r="G63" s="153"/>
      <c r="H63" s="153"/>
      <c r="I63" s="153"/>
      <c r="J63" s="154">
        <f>J117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443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smlouva č. 2 - SO02, 3,4,5,6,7,8,9,11,13,14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155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54 - SO08/9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444</v>
      </c>
      <c r="D82" s="159" t="s">
        <v>57</v>
      </c>
      <c r="E82" s="159" t="s">
        <v>53</v>
      </c>
      <c r="F82" s="159" t="s">
        <v>54</v>
      </c>
      <c r="G82" s="159" t="s">
        <v>445</v>
      </c>
      <c r="H82" s="159" t="s">
        <v>446</v>
      </c>
      <c r="I82" s="159" t="s">
        <v>447</v>
      </c>
      <c r="J82" s="159" t="s">
        <v>303</v>
      </c>
      <c r="K82" s="160" t="s">
        <v>448</v>
      </c>
      <c r="L82" s="161"/>
      <c r="M82" s="83" t="s">
        <v>3</v>
      </c>
      <c r="N82" s="84" t="s">
        <v>42</v>
      </c>
      <c r="O82" s="84" t="s">
        <v>449</v>
      </c>
      <c r="P82" s="84" t="s">
        <v>450</v>
      </c>
      <c r="Q82" s="84" t="s">
        <v>451</v>
      </c>
      <c r="R82" s="84" t="s">
        <v>452</v>
      </c>
      <c r="S82" s="84" t="s">
        <v>453</v>
      </c>
      <c r="T82" s="85" t="s">
        <v>454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455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</f>
        <v>0</v>
      </c>
      <c r="Q83" s="87"/>
      <c r="R83" s="163">
        <f>R84</f>
        <v>100.422468</v>
      </c>
      <c r="S83" s="87"/>
      <c r="T83" s="164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309</v>
      </c>
      <c r="BK83" s="165">
        <f>BK84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456</v>
      </c>
      <c r="F84" s="168" t="s">
        <v>456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P85+P113+P117</f>
        <v>0</v>
      </c>
      <c r="Q84" s="172"/>
      <c r="R84" s="173">
        <f>R85+R113+R117</f>
        <v>100.422468</v>
      </c>
      <c r="S84" s="172"/>
      <c r="T84" s="174">
        <f>T85+T113+T117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79</v>
      </c>
      <c r="AT84" s="175" t="s">
        <v>71</v>
      </c>
      <c r="AU84" s="175" t="s">
        <v>72</v>
      </c>
      <c r="AY84" s="167" t="s">
        <v>458</v>
      </c>
      <c r="BK84" s="176">
        <f>BK85+BK113+BK117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79</v>
      </c>
      <c r="F85" s="177" t="s">
        <v>459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79</v>
      </c>
      <c r="AY85" s="167" t="s">
        <v>458</v>
      </c>
      <c r="BK85" s="176">
        <f>SUM(BK86:BK112)</f>
        <v>0</v>
      </c>
    </row>
    <row r="86" s="2" customFormat="1" ht="44.25" customHeight="1">
      <c r="A86" s="41"/>
      <c r="B86" s="179"/>
      <c r="C86" s="180" t="s">
        <v>79</v>
      </c>
      <c r="D86" s="180" t="s">
        <v>462</v>
      </c>
      <c r="E86" s="181" t="s">
        <v>3819</v>
      </c>
      <c r="F86" s="182" t="s">
        <v>3820</v>
      </c>
      <c r="G86" s="183" t="s">
        <v>472</v>
      </c>
      <c r="H86" s="184">
        <v>52.280000000000001</v>
      </c>
      <c r="I86" s="185"/>
      <c r="J86" s="186">
        <f>ROUND(I86*H86,2)</f>
        <v>0</v>
      </c>
      <c r="K86" s="182" t="s">
        <v>465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104</v>
      </c>
      <c r="AT86" s="191" t="s">
        <v>462</v>
      </c>
      <c r="AU86" s="191" t="s">
        <v>76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104</v>
      </c>
      <c r="BM86" s="191" t="s">
        <v>6147</v>
      </c>
    </row>
    <row r="87" s="2" customFormat="1">
      <c r="A87" s="41"/>
      <c r="B87" s="42"/>
      <c r="C87" s="41"/>
      <c r="D87" s="193" t="s">
        <v>467</v>
      </c>
      <c r="E87" s="41"/>
      <c r="F87" s="194" t="s">
        <v>3822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467</v>
      </c>
      <c r="AU87" s="22" t="s">
        <v>76</v>
      </c>
    </row>
    <row r="88" s="13" customFormat="1">
      <c r="A88" s="13"/>
      <c r="B88" s="198"/>
      <c r="C88" s="13"/>
      <c r="D88" s="199" t="s">
        <v>469</v>
      </c>
      <c r="E88" s="200" t="s">
        <v>3</v>
      </c>
      <c r="F88" s="201" t="s">
        <v>5961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469</v>
      </c>
      <c r="AU88" s="200" t="s">
        <v>76</v>
      </c>
      <c r="AV88" s="13" t="s">
        <v>76</v>
      </c>
      <c r="AW88" s="13" t="s">
        <v>33</v>
      </c>
      <c r="AX88" s="13" t="s">
        <v>79</v>
      </c>
      <c r="AY88" s="200" t="s">
        <v>458</v>
      </c>
    </row>
    <row r="89" s="2" customFormat="1" ht="37.8" customHeight="1">
      <c r="A89" s="41"/>
      <c r="B89" s="179"/>
      <c r="C89" s="180" t="s">
        <v>76</v>
      </c>
      <c r="D89" s="180" t="s">
        <v>462</v>
      </c>
      <c r="E89" s="181" t="s">
        <v>3824</v>
      </c>
      <c r="F89" s="182" t="s">
        <v>3825</v>
      </c>
      <c r="G89" s="183" t="s">
        <v>140</v>
      </c>
      <c r="H89" s="184">
        <v>130.69999999999999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6148</v>
      </c>
    </row>
    <row r="90" s="2" customFormat="1">
      <c r="A90" s="41"/>
      <c r="B90" s="42"/>
      <c r="C90" s="41"/>
      <c r="D90" s="193" t="s">
        <v>467</v>
      </c>
      <c r="E90" s="41"/>
      <c r="F90" s="194" t="s">
        <v>3827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5963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44.25" customHeight="1">
      <c r="A92" s="41"/>
      <c r="B92" s="179"/>
      <c r="C92" s="180" t="s">
        <v>101</v>
      </c>
      <c r="D92" s="180" t="s">
        <v>462</v>
      </c>
      <c r="E92" s="181" t="s">
        <v>3829</v>
      </c>
      <c r="F92" s="182" t="s">
        <v>3830</v>
      </c>
      <c r="G92" s="183" t="s">
        <v>140</v>
      </c>
      <c r="H92" s="184">
        <v>130.69999999999999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6149</v>
      </c>
    </row>
    <row r="93" s="2" customFormat="1">
      <c r="A93" s="41"/>
      <c r="B93" s="42"/>
      <c r="C93" s="41"/>
      <c r="D93" s="193" t="s">
        <v>467</v>
      </c>
      <c r="E93" s="41"/>
      <c r="F93" s="194" t="s">
        <v>3832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5965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62.7" customHeight="1">
      <c r="A95" s="41"/>
      <c r="B95" s="179"/>
      <c r="C95" s="180" t="s">
        <v>104</v>
      </c>
      <c r="D95" s="180" t="s">
        <v>462</v>
      </c>
      <c r="E95" s="181" t="s">
        <v>3834</v>
      </c>
      <c r="F95" s="182" t="s">
        <v>3835</v>
      </c>
      <c r="G95" s="183" t="s">
        <v>472</v>
      </c>
      <c r="H95" s="184">
        <v>52.280000000000001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6150</v>
      </c>
    </row>
    <row r="96" s="2" customFormat="1">
      <c r="A96" s="41"/>
      <c r="B96" s="42"/>
      <c r="C96" s="41"/>
      <c r="D96" s="193" t="s">
        <v>467</v>
      </c>
      <c r="E96" s="41"/>
      <c r="F96" s="194" t="s">
        <v>3837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5967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44.25" customHeight="1">
      <c r="A98" s="41"/>
      <c r="B98" s="179"/>
      <c r="C98" s="180" t="s">
        <v>487</v>
      </c>
      <c r="D98" s="180" t="s">
        <v>462</v>
      </c>
      <c r="E98" s="181" t="s">
        <v>3839</v>
      </c>
      <c r="F98" s="182" t="s">
        <v>547</v>
      </c>
      <c r="G98" s="183" t="s">
        <v>548</v>
      </c>
      <c r="H98" s="184">
        <v>94.103999999999999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6151</v>
      </c>
    </row>
    <row r="99" s="2" customFormat="1">
      <c r="A99" s="41"/>
      <c r="B99" s="42"/>
      <c r="C99" s="41"/>
      <c r="D99" s="193" t="s">
        <v>467</v>
      </c>
      <c r="E99" s="41"/>
      <c r="F99" s="194" t="s">
        <v>3841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5969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37.8" customHeight="1">
      <c r="A101" s="41"/>
      <c r="B101" s="179"/>
      <c r="C101" s="180" t="s">
        <v>128</v>
      </c>
      <c r="D101" s="180" t="s">
        <v>462</v>
      </c>
      <c r="E101" s="181" t="s">
        <v>3843</v>
      </c>
      <c r="F101" s="182" t="s">
        <v>3844</v>
      </c>
      <c r="G101" s="183" t="s">
        <v>472</v>
      </c>
      <c r="H101" s="184">
        <v>52.280000000000001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6152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3846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5967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44.25" customHeight="1">
      <c r="A104" s="41"/>
      <c r="B104" s="179"/>
      <c r="C104" s="180" t="s">
        <v>503</v>
      </c>
      <c r="D104" s="180" t="s">
        <v>462</v>
      </c>
      <c r="E104" s="181" t="s">
        <v>3847</v>
      </c>
      <c r="F104" s="182" t="s">
        <v>3848</v>
      </c>
      <c r="G104" s="183" t="s">
        <v>472</v>
      </c>
      <c r="H104" s="184">
        <v>23.719999999999999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6153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3850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5972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72</v>
      </c>
      <c r="AY106" s="200" t="s">
        <v>458</v>
      </c>
    </row>
    <row r="107" s="15" customFormat="1">
      <c r="A107" s="15"/>
      <c r="B107" s="215"/>
      <c r="C107" s="15"/>
      <c r="D107" s="199" t="s">
        <v>469</v>
      </c>
      <c r="E107" s="216" t="s">
        <v>3</v>
      </c>
      <c r="F107" s="217" t="s">
        <v>497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469</v>
      </c>
      <c r="AU107" s="216" t="s">
        <v>76</v>
      </c>
      <c r="AV107" s="15" t="s">
        <v>104</v>
      </c>
      <c r="AW107" s="15" t="s">
        <v>33</v>
      </c>
      <c r="AX107" s="15" t="s">
        <v>79</v>
      </c>
      <c r="AY107" s="216" t="s">
        <v>458</v>
      </c>
    </row>
    <row r="108" s="2" customFormat="1" ht="66.75" customHeight="1">
      <c r="A108" s="41"/>
      <c r="B108" s="179"/>
      <c r="C108" s="180" t="s">
        <v>521</v>
      </c>
      <c r="D108" s="180" t="s">
        <v>462</v>
      </c>
      <c r="E108" s="181" t="s">
        <v>717</v>
      </c>
      <c r="F108" s="182" t="s">
        <v>718</v>
      </c>
      <c r="G108" s="183" t="s">
        <v>472</v>
      </c>
      <c r="H108" s="184">
        <v>23.800000000000001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6154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720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5974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16.5" customHeight="1">
      <c r="A111" s="41"/>
      <c r="B111" s="179"/>
      <c r="C111" s="223" t="s">
        <v>131</v>
      </c>
      <c r="D111" s="223" t="s">
        <v>562</v>
      </c>
      <c r="E111" s="224" t="s">
        <v>3854</v>
      </c>
      <c r="F111" s="225" t="s">
        <v>3855</v>
      </c>
      <c r="G111" s="226" t="s">
        <v>548</v>
      </c>
      <c r="H111" s="227">
        <v>94.103999999999999</v>
      </c>
      <c r="I111" s="228"/>
      <c r="J111" s="229">
        <f>ROUND(I111*H111,2)</f>
        <v>0</v>
      </c>
      <c r="K111" s="225" t="s">
        <v>3372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521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6155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5976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104</v>
      </c>
      <c r="F113" s="177" t="s">
        <v>1025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79</v>
      </c>
      <c r="AT113" s="175" t="s">
        <v>71</v>
      </c>
      <c r="AU113" s="175" t="s">
        <v>79</v>
      </c>
      <c r="AY113" s="167" t="s">
        <v>458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529</v>
      </c>
      <c r="D114" s="180" t="s">
        <v>462</v>
      </c>
      <c r="E114" s="181" t="s">
        <v>3858</v>
      </c>
      <c r="F114" s="182" t="s">
        <v>3859</v>
      </c>
      <c r="G114" s="183" t="s">
        <v>472</v>
      </c>
      <c r="H114" s="184">
        <v>4.7599999999999998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6156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3861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5978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12" customFormat="1" ht="22.8" customHeight="1">
      <c r="A117" s="12"/>
      <c r="B117" s="166"/>
      <c r="C117" s="12"/>
      <c r="D117" s="167" t="s">
        <v>71</v>
      </c>
      <c r="E117" s="177" t="s">
        <v>521</v>
      </c>
      <c r="F117" s="177" t="s">
        <v>5979</v>
      </c>
      <c r="G117" s="12"/>
      <c r="H117" s="12"/>
      <c r="I117" s="169"/>
      <c r="J117" s="178">
        <f>BK117</f>
        <v>0</v>
      </c>
      <c r="K117" s="12"/>
      <c r="L117" s="166"/>
      <c r="M117" s="171"/>
      <c r="N117" s="172"/>
      <c r="O117" s="172"/>
      <c r="P117" s="173">
        <f>SUM(P118:P139)</f>
        <v>0</v>
      </c>
      <c r="Q117" s="172"/>
      <c r="R117" s="173">
        <f>SUM(R118:R139)</f>
        <v>6.2086800000000011</v>
      </c>
      <c r="S117" s="172"/>
      <c r="T117" s="174">
        <f>SUM(T118:T139)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79</v>
      </c>
      <c r="AT117" s="175" t="s">
        <v>71</v>
      </c>
      <c r="AU117" s="175" t="s">
        <v>79</v>
      </c>
      <c r="AY117" s="167" t="s">
        <v>458</v>
      </c>
      <c r="BK117" s="176">
        <f>SUM(BK118:BK139)</f>
        <v>0</v>
      </c>
    </row>
    <row r="118" s="2" customFormat="1" ht="33" customHeight="1">
      <c r="A118" s="41"/>
      <c r="B118" s="179"/>
      <c r="C118" s="180" t="s">
        <v>460</v>
      </c>
      <c r="D118" s="180" t="s">
        <v>462</v>
      </c>
      <c r="E118" s="181" t="s">
        <v>6157</v>
      </c>
      <c r="F118" s="182" t="s">
        <v>6158</v>
      </c>
      <c r="G118" s="183" t="s">
        <v>629</v>
      </c>
      <c r="H118" s="184">
        <v>1</v>
      </c>
      <c r="I118" s="185"/>
      <c r="J118" s="186">
        <f>ROUND(I118*H118,2)</f>
        <v>0</v>
      </c>
      <c r="K118" s="182" t="s">
        <v>3372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1.47325</v>
      </c>
      <c r="R118" s="189">
        <f>Q118*H118</f>
        <v>1.47325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104</v>
      </c>
      <c r="AT118" s="191" t="s">
        <v>462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104</v>
      </c>
      <c r="BM118" s="191" t="s">
        <v>6159</v>
      </c>
    </row>
    <row r="119" s="2" customFormat="1" ht="44.25" customHeight="1">
      <c r="A119" s="41"/>
      <c r="B119" s="179"/>
      <c r="C119" s="180" t="s">
        <v>9</v>
      </c>
      <c r="D119" s="180" t="s">
        <v>462</v>
      </c>
      <c r="E119" s="181" t="s">
        <v>6160</v>
      </c>
      <c r="F119" s="182" t="s">
        <v>6161</v>
      </c>
      <c r="G119" s="183" t="s">
        <v>694</v>
      </c>
      <c r="H119" s="184">
        <v>62.549999999999997</v>
      </c>
      <c r="I119" s="185"/>
      <c r="J119" s="186">
        <f>ROUND(I119*H119,2)</f>
        <v>0</v>
      </c>
      <c r="K119" s="182" t="s">
        <v>3372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0.0044000000000000003</v>
      </c>
      <c r="R119" s="189">
        <f>Q119*H119</f>
        <v>0.27522000000000002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6162</v>
      </c>
    </row>
    <row r="120" s="13" customFormat="1">
      <c r="A120" s="13"/>
      <c r="B120" s="198"/>
      <c r="C120" s="13"/>
      <c r="D120" s="199" t="s">
        <v>469</v>
      </c>
      <c r="E120" s="200" t="s">
        <v>3</v>
      </c>
      <c r="F120" s="201" t="s">
        <v>6163</v>
      </c>
      <c r="G120" s="13"/>
      <c r="H120" s="202">
        <v>62.549999999999997</v>
      </c>
      <c r="I120" s="203"/>
      <c r="J120" s="13"/>
      <c r="K120" s="13"/>
      <c r="L120" s="198"/>
      <c r="M120" s="204"/>
      <c r="N120" s="205"/>
      <c r="O120" s="205"/>
      <c r="P120" s="205"/>
      <c r="Q120" s="205"/>
      <c r="R120" s="205"/>
      <c r="S120" s="205"/>
      <c r="T120" s="20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00" t="s">
        <v>469</v>
      </c>
      <c r="AU120" s="200" t="s">
        <v>76</v>
      </c>
      <c r="AV120" s="13" t="s">
        <v>76</v>
      </c>
      <c r="AW120" s="13" t="s">
        <v>33</v>
      </c>
      <c r="AX120" s="13" t="s">
        <v>79</v>
      </c>
      <c r="AY120" s="200" t="s">
        <v>458</v>
      </c>
    </row>
    <row r="121" s="2" customFormat="1" ht="44.25" customHeight="1">
      <c r="A121" s="41"/>
      <c r="B121" s="179"/>
      <c r="C121" s="180" t="s">
        <v>519</v>
      </c>
      <c r="D121" s="180" t="s">
        <v>462</v>
      </c>
      <c r="E121" s="181" t="s">
        <v>6164</v>
      </c>
      <c r="F121" s="182" t="s">
        <v>6165</v>
      </c>
      <c r="G121" s="183" t="s">
        <v>629</v>
      </c>
      <c r="H121" s="184">
        <v>4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0.1865</v>
      </c>
      <c r="R121" s="189">
        <f>Q121*H121</f>
        <v>0.746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6166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6167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6168</v>
      </c>
      <c r="G123" s="13"/>
      <c r="H123" s="202">
        <v>4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2" customFormat="1" ht="37.8" customHeight="1">
      <c r="A124" s="41"/>
      <c r="B124" s="179"/>
      <c r="C124" s="180" t="s">
        <v>555</v>
      </c>
      <c r="D124" s="180" t="s">
        <v>462</v>
      </c>
      <c r="E124" s="181" t="s">
        <v>6169</v>
      </c>
      <c r="F124" s="182" t="s">
        <v>6170</v>
      </c>
      <c r="G124" s="183" t="s">
        <v>629</v>
      </c>
      <c r="H124" s="184">
        <v>8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0.044790000000000003</v>
      </c>
      <c r="R124" s="189">
        <f>Q124*H124</f>
        <v>0.35832000000000003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6171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6172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13" customFormat="1">
      <c r="A126" s="13"/>
      <c r="B126" s="198"/>
      <c r="C126" s="13"/>
      <c r="D126" s="199" t="s">
        <v>469</v>
      </c>
      <c r="E126" s="200" t="s">
        <v>3</v>
      </c>
      <c r="F126" s="201" t="s">
        <v>6173</v>
      </c>
      <c r="G126" s="13"/>
      <c r="H126" s="202">
        <v>8</v>
      </c>
      <c r="I126" s="203"/>
      <c r="J126" s="13"/>
      <c r="K126" s="13"/>
      <c r="L126" s="198"/>
      <c r="M126" s="204"/>
      <c r="N126" s="205"/>
      <c r="O126" s="205"/>
      <c r="P126" s="205"/>
      <c r="Q126" s="205"/>
      <c r="R126" s="205"/>
      <c r="S126" s="205"/>
      <c r="T126" s="20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0" t="s">
        <v>469</v>
      </c>
      <c r="AU126" s="200" t="s">
        <v>76</v>
      </c>
      <c r="AV126" s="13" t="s">
        <v>76</v>
      </c>
      <c r="AW126" s="13" t="s">
        <v>33</v>
      </c>
      <c r="AX126" s="13" t="s">
        <v>79</v>
      </c>
      <c r="AY126" s="200" t="s">
        <v>458</v>
      </c>
    </row>
    <row r="127" s="2" customFormat="1" ht="24.15" customHeight="1">
      <c r="A127" s="41"/>
      <c r="B127" s="179"/>
      <c r="C127" s="180" t="s">
        <v>531</v>
      </c>
      <c r="D127" s="180" t="s">
        <v>462</v>
      </c>
      <c r="E127" s="181" t="s">
        <v>6174</v>
      </c>
      <c r="F127" s="182" t="s">
        <v>6175</v>
      </c>
      <c r="G127" s="183" t="s">
        <v>629</v>
      </c>
      <c r="H127" s="184">
        <v>4</v>
      </c>
      <c r="I127" s="185"/>
      <c r="J127" s="186">
        <f>ROUND(I127*H127,2)</f>
        <v>0</v>
      </c>
      <c r="K127" s="182" t="s">
        <v>3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0.044790000000000003</v>
      </c>
      <c r="R127" s="189">
        <f>Q127*H127</f>
        <v>0.17916000000000001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6176</v>
      </c>
    </row>
    <row r="128" s="13" customFormat="1">
      <c r="A128" s="13"/>
      <c r="B128" s="198"/>
      <c r="C128" s="13"/>
      <c r="D128" s="199" t="s">
        <v>469</v>
      </c>
      <c r="E128" s="200" t="s">
        <v>3</v>
      </c>
      <c r="F128" s="201" t="s">
        <v>6168</v>
      </c>
      <c r="G128" s="13"/>
      <c r="H128" s="202">
        <v>4</v>
      </c>
      <c r="I128" s="203"/>
      <c r="J128" s="13"/>
      <c r="K128" s="13"/>
      <c r="L128" s="198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0" t="s">
        <v>469</v>
      </c>
      <c r="AU128" s="200" t="s">
        <v>76</v>
      </c>
      <c r="AV128" s="13" t="s">
        <v>76</v>
      </c>
      <c r="AW128" s="13" t="s">
        <v>33</v>
      </c>
      <c r="AX128" s="13" t="s">
        <v>79</v>
      </c>
      <c r="AY128" s="200" t="s">
        <v>458</v>
      </c>
    </row>
    <row r="129" s="2" customFormat="1" ht="37.8" customHeight="1">
      <c r="A129" s="41"/>
      <c r="B129" s="179"/>
      <c r="C129" s="180" t="s">
        <v>567</v>
      </c>
      <c r="D129" s="180" t="s">
        <v>462</v>
      </c>
      <c r="E129" s="181" t="s">
        <v>6177</v>
      </c>
      <c r="F129" s="182" t="s">
        <v>6178</v>
      </c>
      <c r="G129" s="183" t="s">
        <v>629</v>
      </c>
      <c r="H129" s="184">
        <v>1</v>
      </c>
      <c r="I129" s="185"/>
      <c r="J129" s="186">
        <f>ROUND(I129*H129,2)</f>
        <v>0</v>
      </c>
      <c r="K129" s="182" t="s">
        <v>3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0.044790000000000003</v>
      </c>
      <c r="R129" s="189">
        <f>Q129*H129</f>
        <v>0.044790000000000003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6179</v>
      </c>
    </row>
    <row r="130" s="13" customFormat="1">
      <c r="A130" s="13"/>
      <c r="B130" s="198"/>
      <c r="C130" s="13"/>
      <c r="D130" s="199" t="s">
        <v>469</v>
      </c>
      <c r="E130" s="200" t="s">
        <v>3</v>
      </c>
      <c r="F130" s="201" t="s">
        <v>79</v>
      </c>
      <c r="G130" s="13"/>
      <c r="H130" s="202">
        <v>1</v>
      </c>
      <c r="I130" s="203"/>
      <c r="J130" s="13"/>
      <c r="K130" s="13"/>
      <c r="L130" s="198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0" t="s">
        <v>469</v>
      </c>
      <c r="AU130" s="200" t="s">
        <v>76</v>
      </c>
      <c r="AV130" s="13" t="s">
        <v>76</v>
      </c>
      <c r="AW130" s="13" t="s">
        <v>33</v>
      </c>
      <c r="AX130" s="13" t="s">
        <v>79</v>
      </c>
      <c r="AY130" s="200" t="s">
        <v>458</v>
      </c>
    </row>
    <row r="131" s="2" customFormat="1" ht="49.05" customHeight="1">
      <c r="A131" s="41"/>
      <c r="B131" s="179"/>
      <c r="C131" s="180" t="s">
        <v>574</v>
      </c>
      <c r="D131" s="180" t="s">
        <v>462</v>
      </c>
      <c r="E131" s="181" t="s">
        <v>6180</v>
      </c>
      <c r="F131" s="182" t="s">
        <v>6181</v>
      </c>
      <c r="G131" s="183" t="s">
        <v>629</v>
      </c>
      <c r="H131" s="184">
        <v>4</v>
      </c>
      <c r="I131" s="185"/>
      <c r="J131" s="186">
        <f>ROUND(I131*H131,2)</f>
        <v>0</v>
      </c>
      <c r="K131" s="182" t="s">
        <v>6182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0.44741999999999998</v>
      </c>
      <c r="R131" s="189">
        <f>Q131*H131</f>
        <v>1.7896799999999999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104</v>
      </c>
      <c r="AT131" s="191" t="s">
        <v>462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6183</v>
      </c>
    </row>
    <row r="132" s="2" customFormat="1">
      <c r="A132" s="41"/>
      <c r="B132" s="42"/>
      <c r="C132" s="41"/>
      <c r="D132" s="193" t="s">
        <v>467</v>
      </c>
      <c r="E132" s="41"/>
      <c r="F132" s="194" t="s">
        <v>6184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467</v>
      </c>
      <c r="AU132" s="22" t="s">
        <v>76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6168</v>
      </c>
      <c r="G133" s="13"/>
      <c r="H133" s="202">
        <v>4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76</v>
      </c>
      <c r="AV133" s="13" t="s">
        <v>76</v>
      </c>
      <c r="AW133" s="13" t="s">
        <v>33</v>
      </c>
      <c r="AX133" s="13" t="s">
        <v>79</v>
      </c>
      <c r="AY133" s="200" t="s">
        <v>458</v>
      </c>
    </row>
    <row r="134" s="2" customFormat="1" ht="44.25" customHeight="1">
      <c r="A134" s="41"/>
      <c r="B134" s="179"/>
      <c r="C134" s="180" t="s">
        <v>581</v>
      </c>
      <c r="D134" s="180" t="s">
        <v>462</v>
      </c>
      <c r="E134" s="181" t="s">
        <v>6185</v>
      </c>
      <c r="F134" s="182" t="s">
        <v>6186</v>
      </c>
      <c r="G134" s="183" t="s">
        <v>629</v>
      </c>
      <c r="H134" s="184">
        <v>1</v>
      </c>
      <c r="I134" s="185"/>
      <c r="J134" s="186">
        <f>ROUND(I134*H134,2)</f>
        <v>0</v>
      </c>
      <c r="K134" s="182" t="s">
        <v>3372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0.44741999999999998</v>
      </c>
      <c r="R134" s="189">
        <f>Q134*H134</f>
        <v>0.44741999999999998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6187</v>
      </c>
    </row>
    <row r="135" s="13" customFormat="1">
      <c r="A135" s="13"/>
      <c r="B135" s="198"/>
      <c r="C135" s="13"/>
      <c r="D135" s="199" t="s">
        <v>469</v>
      </c>
      <c r="E135" s="200" t="s">
        <v>3</v>
      </c>
      <c r="F135" s="201" t="s">
        <v>79</v>
      </c>
      <c r="G135" s="13"/>
      <c r="H135" s="202">
        <v>1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469</v>
      </c>
      <c r="AU135" s="200" t="s">
        <v>76</v>
      </c>
      <c r="AV135" s="13" t="s">
        <v>76</v>
      </c>
      <c r="AW135" s="13" t="s">
        <v>33</v>
      </c>
      <c r="AX135" s="13" t="s">
        <v>79</v>
      </c>
      <c r="AY135" s="200" t="s">
        <v>458</v>
      </c>
    </row>
    <row r="136" s="2" customFormat="1" ht="24.15" customHeight="1">
      <c r="A136" s="41"/>
      <c r="B136" s="179"/>
      <c r="C136" s="180" t="s">
        <v>588</v>
      </c>
      <c r="D136" s="180" t="s">
        <v>462</v>
      </c>
      <c r="E136" s="181" t="s">
        <v>6188</v>
      </c>
      <c r="F136" s="182" t="s">
        <v>6189</v>
      </c>
      <c r="G136" s="183" t="s">
        <v>629</v>
      </c>
      <c r="H136" s="184">
        <v>1</v>
      </c>
      <c r="I136" s="185"/>
      <c r="J136" s="186">
        <f>ROUND(I136*H136,2)</f>
        <v>0</v>
      </c>
      <c r="K136" s="182" t="s">
        <v>3372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0.44741999999999998</v>
      </c>
      <c r="R136" s="189">
        <f>Q136*H136</f>
        <v>0.44741999999999998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104</v>
      </c>
      <c r="AT136" s="191" t="s">
        <v>462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104</v>
      </c>
      <c r="BM136" s="191" t="s">
        <v>6190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79</v>
      </c>
      <c r="G137" s="13"/>
      <c r="H137" s="202">
        <v>1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76</v>
      </c>
      <c r="AV137" s="13" t="s">
        <v>76</v>
      </c>
      <c r="AW137" s="13" t="s">
        <v>33</v>
      </c>
      <c r="AX137" s="13" t="s">
        <v>79</v>
      </c>
      <c r="AY137" s="200" t="s">
        <v>458</v>
      </c>
    </row>
    <row r="138" s="2" customFormat="1" ht="16.5" customHeight="1">
      <c r="A138" s="41"/>
      <c r="B138" s="179"/>
      <c r="C138" s="180" t="s">
        <v>593</v>
      </c>
      <c r="D138" s="180" t="s">
        <v>462</v>
      </c>
      <c r="E138" s="181" t="s">
        <v>6191</v>
      </c>
      <c r="F138" s="182" t="s">
        <v>6192</v>
      </c>
      <c r="G138" s="183" t="s">
        <v>629</v>
      </c>
      <c r="H138" s="184">
        <v>1</v>
      </c>
      <c r="I138" s="185"/>
      <c r="J138" s="186">
        <f>ROUND(I138*H138,2)</f>
        <v>0</v>
      </c>
      <c r="K138" s="182" t="s">
        <v>3372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0.44741999999999998</v>
      </c>
      <c r="R138" s="189">
        <f>Q138*H138</f>
        <v>0.44741999999999998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104</v>
      </c>
      <c r="AT138" s="191" t="s">
        <v>462</v>
      </c>
      <c r="AU138" s="191" t="s">
        <v>76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104</v>
      </c>
      <c r="BM138" s="191" t="s">
        <v>6193</v>
      </c>
    </row>
    <row r="139" s="13" customFormat="1">
      <c r="A139" s="13"/>
      <c r="B139" s="198"/>
      <c r="C139" s="13"/>
      <c r="D139" s="199" t="s">
        <v>469</v>
      </c>
      <c r="E139" s="200" t="s">
        <v>3</v>
      </c>
      <c r="F139" s="201" t="s">
        <v>79</v>
      </c>
      <c r="G139" s="13"/>
      <c r="H139" s="202">
        <v>1</v>
      </c>
      <c r="I139" s="203"/>
      <c r="J139" s="13"/>
      <c r="K139" s="13"/>
      <c r="L139" s="198"/>
      <c r="M139" s="256"/>
      <c r="N139" s="257"/>
      <c r="O139" s="257"/>
      <c r="P139" s="257"/>
      <c r="Q139" s="257"/>
      <c r="R139" s="257"/>
      <c r="S139" s="257"/>
      <c r="T139" s="25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0" t="s">
        <v>469</v>
      </c>
      <c r="AU139" s="200" t="s">
        <v>76</v>
      </c>
      <c r="AV139" s="13" t="s">
        <v>76</v>
      </c>
      <c r="AW139" s="13" t="s">
        <v>33</v>
      </c>
      <c r="AX139" s="13" t="s">
        <v>79</v>
      </c>
      <c r="AY139" s="200" t="s">
        <v>458</v>
      </c>
    </row>
    <row r="140" s="2" customFormat="1" ht="6.96" customHeight="1">
      <c r="A140" s="41"/>
      <c r="B140" s="58"/>
      <c r="C140" s="59"/>
      <c r="D140" s="59"/>
      <c r="E140" s="59"/>
      <c r="F140" s="59"/>
      <c r="G140" s="59"/>
      <c r="H140" s="59"/>
      <c r="I140" s="59"/>
      <c r="J140" s="59"/>
      <c r="K140" s="59"/>
      <c r="L140" s="42"/>
      <c r="M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</row>
  </sheetData>
  <autoFilter ref="C82:K139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  <hyperlink ref="F122" r:id="rId10" display="https://podminky.urs.cz/item/CS_URS_2024_02/894812505"/>
    <hyperlink ref="F125" r:id="rId11" display="https://podminky.urs.cz/item/CS_URS_2024_02/894812521"/>
    <hyperlink ref="F132" r:id="rId12" display="https://podminky.urs.cz/item/CS_URS_2024_01/89481255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121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6194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6115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ROUND((SUM(BE83:BE133)),  2)</f>
        <v>0</v>
      </c>
      <c r="G33" s="41"/>
      <c r="H33" s="41"/>
      <c r="I33" s="136">
        <v>0.20999999999999999</v>
      </c>
      <c r="J33" s="135">
        <f>ROUND(((SUM(BE83:BE133))*I33),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ROUND((SUM(BF83:BF133)),  2)</f>
        <v>0</v>
      </c>
      <c r="G34" s="41"/>
      <c r="H34" s="41"/>
      <c r="I34" s="136">
        <v>0.12</v>
      </c>
      <c r="J34" s="135">
        <f>ROUND(((SUM(BF83:BF133))*I34),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ROUND((SUM(BG83:BG133)),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ROUND((SUM(BH83:BH133)),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ROUND((SUM(BI83:BI133)),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56 - SO11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3813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5958</v>
      </c>
      <c r="E63" s="153"/>
      <c r="F63" s="153"/>
      <c r="G63" s="153"/>
      <c r="H63" s="153"/>
      <c r="I63" s="153"/>
      <c r="J63" s="154">
        <f>J117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443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smlouva č. 2 - SO02, 3,4,5,6,7,8,9,11,13,14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155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56 - SO11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444</v>
      </c>
      <c r="D82" s="159" t="s">
        <v>57</v>
      </c>
      <c r="E82" s="159" t="s">
        <v>53</v>
      </c>
      <c r="F82" s="159" t="s">
        <v>54</v>
      </c>
      <c r="G82" s="159" t="s">
        <v>445</v>
      </c>
      <c r="H82" s="159" t="s">
        <v>446</v>
      </c>
      <c r="I82" s="159" t="s">
        <v>447</v>
      </c>
      <c r="J82" s="159" t="s">
        <v>303</v>
      </c>
      <c r="K82" s="160" t="s">
        <v>448</v>
      </c>
      <c r="L82" s="161"/>
      <c r="M82" s="83" t="s">
        <v>3</v>
      </c>
      <c r="N82" s="84" t="s">
        <v>42</v>
      </c>
      <c r="O82" s="84" t="s">
        <v>449</v>
      </c>
      <c r="P82" s="84" t="s">
        <v>450</v>
      </c>
      <c r="Q82" s="84" t="s">
        <v>451</v>
      </c>
      <c r="R82" s="84" t="s">
        <v>452</v>
      </c>
      <c r="S82" s="84" t="s">
        <v>453</v>
      </c>
      <c r="T82" s="85" t="s">
        <v>454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455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</f>
        <v>0</v>
      </c>
      <c r="Q83" s="87"/>
      <c r="R83" s="163">
        <f>R84</f>
        <v>94.263002999999998</v>
      </c>
      <c r="S83" s="87"/>
      <c r="T83" s="164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309</v>
      </c>
      <c r="BK83" s="165">
        <f>BK84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456</v>
      </c>
      <c r="F84" s="168" t="s">
        <v>456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P85+P113+P117</f>
        <v>0</v>
      </c>
      <c r="Q84" s="172"/>
      <c r="R84" s="173">
        <f>R85+R113+R117</f>
        <v>94.263002999999998</v>
      </c>
      <c r="S84" s="172"/>
      <c r="T84" s="174">
        <f>T85+T113+T117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79</v>
      </c>
      <c r="AT84" s="175" t="s">
        <v>71</v>
      </c>
      <c r="AU84" s="175" t="s">
        <v>72</v>
      </c>
      <c r="AY84" s="167" t="s">
        <v>458</v>
      </c>
      <c r="BK84" s="176">
        <f>BK85+BK113+BK117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79</v>
      </c>
      <c r="F85" s="177" t="s">
        <v>459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79</v>
      </c>
      <c r="AY85" s="167" t="s">
        <v>458</v>
      </c>
      <c r="BK85" s="176">
        <f>SUM(BK86:BK112)</f>
        <v>0</v>
      </c>
    </row>
    <row r="86" s="2" customFormat="1" ht="44.25" customHeight="1">
      <c r="A86" s="41"/>
      <c r="B86" s="179"/>
      <c r="C86" s="180" t="s">
        <v>79</v>
      </c>
      <c r="D86" s="180" t="s">
        <v>462</v>
      </c>
      <c r="E86" s="181" t="s">
        <v>3819</v>
      </c>
      <c r="F86" s="182" t="s">
        <v>3820</v>
      </c>
      <c r="G86" s="183" t="s">
        <v>472</v>
      </c>
      <c r="H86" s="184">
        <v>52.280000000000001</v>
      </c>
      <c r="I86" s="185"/>
      <c r="J86" s="186">
        <f>ROUND(I86*H86,2)</f>
        <v>0</v>
      </c>
      <c r="K86" s="182" t="s">
        <v>465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104</v>
      </c>
      <c r="AT86" s="191" t="s">
        <v>462</v>
      </c>
      <c r="AU86" s="191" t="s">
        <v>76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104</v>
      </c>
      <c r="BM86" s="191" t="s">
        <v>6195</v>
      </c>
    </row>
    <row r="87" s="2" customFormat="1">
      <c r="A87" s="41"/>
      <c r="B87" s="42"/>
      <c r="C87" s="41"/>
      <c r="D87" s="193" t="s">
        <v>467</v>
      </c>
      <c r="E87" s="41"/>
      <c r="F87" s="194" t="s">
        <v>3822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467</v>
      </c>
      <c r="AU87" s="22" t="s">
        <v>76</v>
      </c>
    </row>
    <row r="88" s="13" customFormat="1">
      <c r="A88" s="13"/>
      <c r="B88" s="198"/>
      <c r="C88" s="13"/>
      <c r="D88" s="199" t="s">
        <v>469</v>
      </c>
      <c r="E88" s="200" t="s">
        <v>3</v>
      </c>
      <c r="F88" s="201" t="s">
        <v>5961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469</v>
      </c>
      <c r="AU88" s="200" t="s">
        <v>76</v>
      </c>
      <c r="AV88" s="13" t="s">
        <v>76</v>
      </c>
      <c r="AW88" s="13" t="s">
        <v>33</v>
      </c>
      <c r="AX88" s="13" t="s">
        <v>79</v>
      </c>
      <c r="AY88" s="200" t="s">
        <v>458</v>
      </c>
    </row>
    <row r="89" s="2" customFormat="1" ht="37.8" customHeight="1">
      <c r="A89" s="41"/>
      <c r="B89" s="179"/>
      <c r="C89" s="180" t="s">
        <v>76</v>
      </c>
      <c r="D89" s="180" t="s">
        <v>462</v>
      </c>
      <c r="E89" s="181" t="s">
        <v>3824</v>
      </c>
      <c r="F89" s="182" t="s">
        <v>3825</v>
      </c>
      <c r="G89" s="183" t="s">
        <v>140</v>
      </c>
      <c r="H89" s="184">
        <v>130.69999999999999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6196</v>
      </c>
    </row>
    <row r="90" s="2" customFormat="1">
      <c r="A90" s="41"/>
      <c r="B90" s="42"/>
      <c r="C90" s="41"/>
      <c r="D90" s="193" t="s">
        <v>467</v>
      </c>
      <c r="E90" s="41"/>
      <c r="F90" s="194" t="s">
        <v>3827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5963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44.25" customHeight="1">
      <c r="A92" s="41"/>
      <c r="B92" s="179"/>
      <c r="C92" s="180" t="s">
        <v>101</v>
      </c>
      <c r="D92" s="180" t="s">
        <v>462</v>
      </c>
      <c r="E92" s="181" t="s">
        <v>3829</v>
      </c>
      <c r="F92" s="182" t="s">
        <v>3830</v>
      </c>
      <c r="G92" s="183" t="s">
        <v>140</v>
      </c>
      <c r="H92" s="184">
        <v>130.69999999999999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6197</v>
      </c>
    </row>
    <row r="93" s="2" customFormat="1">
      <c r="A93" s="41"/>
      <c r="B93" s="42"/>
      <c r="C93" s="41"/>
      <c r="D93" s="193" t="s">
        <v>467</v>
      </c>
      <c r="E93" s="41"/>
      <c r="F93" s="194" t="s">
        <v>3832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5965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62.7" customHeight="1">
      <c r="A95" s="41"/>
      <c r="B95" s="179"/>
      <c r="C95" s="180" t="s">
        <v>104</v>
      </c>
      <c r="D95" s="180" t="s">
        <v>462</v>
      </c>
      <c r="E95" s="181" t="s">
        <v>3834</v>
      </c>
      <c r="F95" s="182" t="s">
        <v>3835</v>
      </c>
      <c r="G95" s="183" t="s">
        <v>472</v>
      </c>
      <c r="H95" s="184">
        <v>52.280000000000001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6198</v>
      </c>
    </row>
    <row r="96" s="2" customFormat="1">
      <c r="A96" s="41"/>
      <c r="B96" s="42"/>
      <c r="C96" s="41"/>
      <c r="D96" s="193" t="s">
        <v>467</v>
      </c>
      <c r="E96" s="41"/>
      <c r="F96" s="194" t="s">
        <v>3837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5967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44.25" customHeight="1">
      <c r="A98" s="41"/>
      <c r="B98" s="179"/>
      <c r="C98" s="180" t="s">
        <v>487</v>
      </c>
      <c r="D98" s="180" t="s">
        <v>462</v>
      </c>
      <c r="E98" s="181" t="s">
        <v>3839</v>
      </c>
      <c r="F98" s="182" t="s">
        <v>547</v>
      </c>
      <c r="G98" s="183" t="s">
        <v>548</v>
      </c>
      <c r="H98" s="184">
        <v>94.103999999999999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6199</v>
      </c>
    </row>
    <row r="99" s="2" customFormat="1">
      <c r="A99" s="41"/>
      <c r="B99" s="42"/>
      <c r="C99" s="41"/>
      <c r="D99" s="193" t="s">
        <v>467</v>
      </c>
      <c r="E99" s="41"/>
      <c r="F99" s="194" t="s">
        <v>3841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5969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37.8" customHeight="1">
      <c r="A101" s="41"/>
      <c r="B101" s="179"/>
      <c r="C101" s="180" t="s">
        <v>128</v>
      </c>
      <c r="D101" s="180" t="s">
        <v>462</v>
      </c>
      <c r="E101" s="181" t="s">
        <v>3843</v>
      </c>
      <c r="F101" s="182" t="s">
        <v>3844</v>
      </c>
      <c r="G101" s="183" t="s">
        <v>472</v>
      </c>
      <c r="H101" s="184">
        <v>52.280000000000001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6200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3846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5967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44.25" customHeight="1">
      <c r="A104" s="41"/>
      <c r="B104" s="179"/>
      <c r="C104" s="180" t="s">
        <v>503</v>
      </c>
      <c r="D104" s="180" t="s">
        <v>462</v>
      </c>
      <c r="E104" s="181" t="s">
        <v>3847</v>
      </c>
      <c r="F104" s="182" t="s">
        <v>3848</v>
      </c>
      <c r="G104" s="183" t="s">
        <v>472</v>
      </c>
      <c r="H104" s="184">
        <v>23.719999999999999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6201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3850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5972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72</v>
      </c>
      <c r="AY106" s="200" t="s">
        <v>458</v>
      </c>
    </row>
    <row r="107" s="15" customFormat="1">
      <c r="A107" s="15"/>
      <c r="B107" s="215"/>
      <c r="C107" s="15"/>
      <c r="D107" s="199" t="s">
        <v>469</v>
      </c>
      <c r="E107" s="216" t="s">
        <v>3</v>
      </c>
      <c r="F107" s="217" t="s">
        <v>497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469</v>
      </c>
      <c r="AU107" s="216" t="s">
        <v>76</v>
      </c>
      <c r="AV107" s="15" t="s">
        <v>104</v>
      </c>
      <c r="AW107" s="15" t="s">
        <v>33</v>
      </c>
      <c r="AX107" s="15" t="s">
        <v>79</v>
      </c>
      <c r="AY107" s="216" t="s">
        <v>458</v>
      </c>
    </row>
    <row r="108" s="2" customFormat="1" ht="66.75" customHeight="1">
      <c r="A108" s="41"/>
      <c r="B108" s="179"/>
      <c r="C108" s="180" t="s">
        <v>521</v>
      </c>
      <c r="D108" s="180" t="s">
        <v>462</v>
      </c>
      <c r="E108" s="181" t="s">
        <v>717</v>
      </c>
      <c r="F108" s="182" t="s">
        <v>718</v>
      </c>
      <c r="G108" s="183" t="s">
        <v>472</v>
      </c>
      <c r="H108" s="184">
        <v>23.800000000000001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6202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720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5974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16.5" customHeight="1">
      <c r="A111" s="41"/>
      <c r="B111" s="179"/>
      <c r="C111" s="223" t="s">
        <v>131</v>
      </c>
      <c r="D111" s="223" t="s">
        <v>562</v>
      </c>
      <c r="E111" s="224" t="s">
        <v>3854</v>
      </c>
      <c r="F111" s="225" t="s">
        <v>3855</v>
      </c>
      <c r="G111" s="226" t="s">
        <v>548</v>
      </c>
      <c r="H111" s="227">
        <v>94.103999999999999</v>
      </c>
      <c r="I111" s="228"/>
      <c r="J111" s="229">
        <f>ROUND(I111*H111,2)</f>
        <v>0</v>
      </c>
      <c r="K111" s="225" t="s">
        <v>3372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521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6203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5976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79</v>
      </c>
      <c r="AY112" s="200" t="s">
        <v>458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104</v>
      </c>
      <c r="F113" s="177" t="s">
        <v>1025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79</v>
      </c>
      <c r="AT113" s="175" t="s">
        <v>71</v>
      </c>
      <c r="AU113" s="175" t="s">
        <v>79</v>
      </c>
      <c r="AY113" s="167" t="s">
        <v>458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529</v>
      </c>
      <c r="D114" s="180" t="s">
        <v>462</v>
      </c>
      <c r="E114" s="181" t="s">
        <v>3858</v>
      </c>
      <c r="F114" s="182" t="s">
        <v>3859</v>
      </c>
      <c r="G114" s="183" t="s">
        <v>472</v>
      </c>
      <c r="H114" s="184">
        <v>4.7599999999999998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6204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3861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5978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12" customFormat="1" ht="22.8" customHeight="1">
      <c r="A117" s="12"/>
      <c r="B117" s="166"/>
      <c r="C117" s="12"/>
      <c r="D117" s="167" t="s">
        <v>71</v>
      </c>
      <c r="E117" s="177" t="s">
        <v>521</v>
      </c>
      <c r="F117" s="177" t="s">
        <v>5979</v>
      </c>
      <c r="G117" s="12"/>
      <c r="H117" s="12"/>
      <c r="I117" s="169"/>
      <c r="J117" s="178">
        <f>BK117</f>
        <v>0</v>
      </c>
      <c r="K117" s="12"/>
      <c r="L117" s="166"/>
      <c r="M117" s="171"/>
      <c r="N117" s="172"/>
      <c r="O117" s="172"/>
      <c r="P117" s="173">
        <f>SUM(P118:P133)</f>
        <v>0</v>
      </c>
      <c r="Q117" s="172"/>
      <c r="R117" s="173">
        <f>SUM(R118:R133)</f>
        <v>0.049215000000000002</v>
      </c>
      <c r="S117" s="172"/>
      <c r="T117" s="174">
        <f>SUM(T118:T133)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79</v>
      </c>
      <c r="AT117" s="175" t="s">
        <v>71</v>
      </c>
      <c r="AU117" s="175" t="s">
        <v>79</v>
      </c>
      <c r="AY117" s="167" t="s">
        <v>458</v>
      </c>
      <c r="BK117" s="176">
        <f>SUM(BK118:BK133)</f>
        <v>0</v>
      </c>
    </row>
    <row r="118" s="2" customFormat="1" ht="21.75" customHeight="1">
      <c r="A118" s="41"/>
      <c r="B118" s="179"/>
      <c r="C118" s="180" t="s">
        <v>460</v>
      </c>
      <c r="D118" s="180" t="s">
        <v>462</v>
      </c>
      <c r="E118" s="181" t="s">
        <v>6079</v>
      </c>
      <c r="F118" s="182" t="s">
        <v>6080</v>
      </c>
      <c r="G118" s="183" t="s">
        <v>629</v>
      </c>
      <c r="H118" s="184">
        <v>1</v>
      </c>
      <c r="I118" s="185"/>
      <c r="J118" s="186">
        <f>ROUND(I118*H118,2)</f>
        <v>0</v>
      </c>
      <c r="K118" s="182" t="s">
        <v>1553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104</v>
      </c>
      <c r="AT118" s="191" t="s">
        <v>462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104</v>
      </c>
      <c r="BM118" s="191" t="s">
        <v>6205</v>
      </c>
    </row>
    <row r="119" s="2" customFormat="1" ht="37.8" customHeight="1">
      <c r="A119" s="41"/>
      <c r="B119" s="179"/>
      <c r="C119" s="180" t="s">
        <v>9</v>
      </c>
      <c r="D119" s="180" t="s">
        <v>462</v>
      </c>
      <c r="E119" s="181" t="s">
        <v>6082</v>
      </c>
      <c r="F119" s="182" t="s">
        <v>6083</v>
      </c>
      <c r="G119" s="183" t="s">
        <v>694</v>
      </c>
      <c r="H119" s="184">
        <v>20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6206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6085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13" customFormat="1">
      <c r="A121" s="13"/>
      <c r="B121" s="198"/>
      <c r="C121" s="13"/>
      <c r="D121" s="199" t="s">
        <v>469</v>
      </c>
      <c r="E121" s="200" t="s">
        <v>3</v>
      </c>
      <c r="F121" s="201" t="s">
        <v>6086</v>
      </c>
      <c r="G121" s="13"/>
      <c r="H121" s="202">
        <v>20</v>
      </c>
      <c r="I121" s="203"/>
      <c r="J121" s="13"/>
      <c r="K121" s="13"/>
      <c r="L121" s="198"/>
      <c r="M121" s="204"/>
      <c r="N121" s="205"/>
      <c r="O121" s="205"/>
      <c r="P121" s="205"/>
      <c r="Q121" s="205"/>
      <c r="R121" s="205"/>
      <c r="S121" s="205"/>
      <c r="T121" s="20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00" t="s">
        <v>469</v>
      </c>
      <c r="AU121" s="200" t="s">
        <v>76</v>
      </c>
      <c r="AV121" s="13" t="s">
        <v>76</v>
      </c>
      <c r="AW121" s="13" t="s">
        <v>33</v>
      </c>
      <c r="AX121" s="13" t="s">
        <v>79</v>
      </c>
      <c r="AY121" s="200" t="s">
        <v>458</v>
      </c>
    </row>
    <row r="122" s="2" customFormat="1" ht="24.15" customHeight="1">
      <c r="A122" s="41"/>
      <c r="B122" s="179"/>
      <c r="C122" s="223" t="s">
        <v>519</v>
      </c>
      <c r="D122" s="223" t="s">
        <v>562</v>
      </c>
      <c r="E122" s="224" t="s">
        <v>6087</v>
      </c>
      <c r="F122" s="225" t="s">
        <v>6088</v>
      </c>
      <c r="G122" s="226" t="s">
        <v>694</v>
      </c>
      <c r="H122" s="227">
        <v>20.300000000000001</v>
      </c>
      <c r="I122" s="228"/>
      <c r="J122" s="229">
        <f>ROUND(I122*H122,2)</f>
        <v>0</v>
      </c>
      <c r="K122" s="225" t="s">
        <v>465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0.0010499999999999999</v>
      </c>
      <c r="R122" s="189">
        <f>Q122*H122</f>
        <v>0.021315000000000001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521</v>
      </c>
      <c r="AT122" s="191" t="s">
        <v>562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6207</v>
      </c>
    </row>
    <row r="123" s="13" customFormat="1">
      <c r="A123" s="13"/>
      <c r="B123" s="198"/>
      <c r="C123" s="13"/>
      <c r="D123" s="199" t="s">
        <v>469</v>
      </c>
      <c r="E123" s="13"/>
      <c r="F123" s="201" t="s">
        <v>6090</v>
      </c>
      <c r="G123" s="13"/>
      <c r="H123" s="202">
        <v>20.300000000000001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4</v>
      </c>
      <c r="AX123" s="13" t="s">
        <v>79</v>
      </c>
      <c r="AY123" s="200" t="s">
        <v>458</v>
      </c>
    </row>
    <row r="124" s="2" customFormat="1" ht="44.25" customHeight="1">
      <c r="A124" s="41"/>
      <c r="B124" s="179"/>
      <c r="C124" s="180" t="s">
        <v>555</v>
      </c>
      <c r="D124" s="180" t="s">
        <v>462</v>
      </c>
      <c r="E124" s="181" t="s">
        <v>6091</v>
      </c>
      <c r="F124" s="182" t="s">
        <v>6092</v>
      </c>
      <c r="G124" s="183" t="s">
        <v>629</v>
      </c>
      <c r="H124" s="184">
        <v>1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6208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6094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2" customFormat="1" ht="24.15" customHeight="1">
      <c r="A126" s="41"/>
      <c r="B126" s="179"/>
      <c r="C126" s="223" t="s">
        <v>531</v>
      </c>
      <c r="D126" s="223" t="s">
        <v>562</v>
      </c>
      <c r="E126" s="224" t="s">
        <v>6095</v>
      </c>
      <c r="F126" s="225" t="s">
        <v>6096</v>
      </c>
      <c r="G126" s="226" t="s">
        <v>629</v>
      </c>
      <c r="H126" s="227">
        <v>1</v>
      </c>
      <c r="I126" s="228"/>
      <c r="J126" s="229">
        <f>ROUND(I126*H126,2)</f>
        <v>0</v>
      </c>
      <c r="K126" s="225" t="s">
        <v>1553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0.0027000000000000001</v>
      </c>
      <c r="R126" s="189">
        <f>Q126*H126</f>
        <v>0.0027000000000000001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521</v>
      </c>
      <c r="AT126" s="191" t="s">
        <v>562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6209</v>
      </c>
    </row>
    <row r="127" s="2" customFormat="1" ht="24.15" customHeight="1">
      <c r="A127" s="41"/>
      <c r="B127" s="179"/>
      <c r="C127" s="180" t="s">
        <v>567</v>
      </c>
      <c r="D127" s="180" t="s">
        <v>462</v>
      </c>
      <c r="E127" s="181" t="s">
        <v>6020</v>
      </c>
      <c r="F127" s="182" t="s">
        <v>6098</v>
      </c>
      <c r="G127" s="183" t="s">
        <v>694</v>
      </c>
      <c r="H127" s="184">
        <v>20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6210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6100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2" customFormat="1" ht="16.5" customHeight="1">
      <c r="A129" s="41"/>
      <c r="B129" s="179"/>
      <c r="C129" s="180" t="s">
        <v>574</v>
      </c>
      <c r="D129" s="180" t="s">
        <v>462</v>
      </c>
      <c r="E129" s="181" t="s">
        <v>6023</v>
      </c>
      <c r="F129" s="182" t="s">
        <v>6101</v>
      </c>
      <c r="G129" s="183" t="s">
        <v>694</v>
      </c>
      <c r="H129" s="184">
        <v>20</v>
      </c>
      <c r="I129" s="185"/>
      <c r="J129" s="186">
        <f>ROUND(I129*H129,2)</f>
        <v>0</v>
      </c>
      <c r="K129" s="182" t="s">
        <v>1553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6211</v>
      </c>
    </row>
    <row r="130" s="2" customFormat="1" ht="16.5" customHeight="1">
      <c r="A130" s="41"/>
      <c r="B130" s="179"/>
      <c r="C130" s="223" t="s">
        <v>581</v>
      </c>
      <c r="D130" s="223" t="s">
        <v>562</v>
      </c>
      <c r="E130" s="224" t="s">
        <v>6103</v>
      </c>
      <c r="F130" s="225" t="s">
        <v>6104</v>
      </c>
      <c r="G130" s="226" t="s">
        <v>629</v>
      </c>
      <c r="H130" s="227">
        <v>1</v>
      </c>
      <c r="I130" s="228"/>
      <c r="J130" s="229">
        <f>ROUND(I130*H130,2)</f>
        <v>0</v>
      </c>
      <c r="K130" s="225" t="s">
        <v>1553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0.00059999999999999995</v>
      </c>
      <c r="R130" s="189">
        <f>Q130*H130</f>
        <v>0.00059999999999999995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521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6212</v>
      </c>
    </row>
    <row r="131" s="2" customFormat="1" ht="16.5" customHeight="1">
      <c r="A131" s="41"/>
      <c r="B131" s="179"/>
      <c r="C131" s="223" t="s">
        <v>588</v>
      </c>
      <c r="D131" s="223" t="s">
        <v>562</v>
      </c>
      <c r="E131" s="224" t="s">
        <v>6106</v>
      </c>
      <c r="F131" s="225" t="s">
        <v>6009</v>
      </c>
      <c r="G131" s="226" t="s">
        <v>694</v>
      </c>
      <c r="H131" s="227">
        <v>20</v>
      </c>
      <c r="I131" s="228"/>
      <c r="J131" s="229">
        <f>ROUND(I131*H131,2)</f>
        <v>0</v>
      </c>
      <c r="K131" s="225" t="s">
        <v>1553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0.00059999999999999995</v>
      </c>
      <c r="R131" s="189">
        <f>Q131*H131</f>
        <v>0.011999999999999999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521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6213</v>
      </c>
    </row>
    <row r="132" s="2" customFormat="1" ht="16.5" customHeight="1">
      <c r="A132" s="41"/>
      <c r="B132" s="179"/>
      <c r="C132" s="223" t="s">
        <v>593</v>
      </c>
      <c r="D132" s="223" t="s">
        <v>562</v>
      </c>
      <c r="E132" s="224" t="s">
        <v>6108</v>
      </c>
      <c r="F132" s="225" t="s">
        <v>6109</v>
      </c>
      <c r="G132" s="226" t="s">
        <v>694</v>
      </c>
      <c r="H132" s="227">
        <v>20</v>
      </c>
      <c r="I132" s="228"/>
      <c r="J132" s="229">
        <f>ROUND(I132*H132,2)</f>
        <v>0</v>
      </c>
      <c r="K132" s="225" t="s">
        <v>1553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0.00059999999999999995</v>
      </c>
      <c r="R132" s="189">
        <f>Q132*H132</f>
        <v>0.011999999999999999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521</v>
      </c>
      <c r="AT132" s="191" t="s">
        <v>562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6214</v>
      </c>
    </row>
    <row r="133" s="2" customFormat="1" ht="16.5" customHeight="1">
      <c r="A133" s="41"/>
      <c r="B133" s="179"/>
      <c r="C133" s="223" t="s">
        <v>8</v>
      </c>
      <c r="D133" s="223" t="s">
        <v>562</v>
      </c>
      <c r="E133" s="224" t="s">
        <v>6111</v>
      </c>
      <c r="F133" s="225" t="s">
        <v>6112</v>
      </c>
      <c r="G133" s="226" t="s">
        <v>629</v>
      </c>
      <c r="H133" s="227">
        <v>1</v>
      </c>
      <c r="I133" s="228"/>
      <c r="J133" s="229">
        <f>ROUND(I133*H133,2)</f>
        <v>0</v>
      </c>
      <c r="K133" s="225" t="s">
        <v>1553</v>
      </c>
      <c r="L133" s="230"/>
      <c r="M133" s="263" t="s">
        <v>3</v>
      </c>
      <c r="N133" s="264" t="s">
        <v>43</v>
      </c>
      <c r="O133" s="253"/>
      <c r="P133" s="261">
        <f>O133*H133</f>
        <v>0</v>
      </c>
      <c r="Q133" s="261">
        <v>0.00059999999999999995</v>
      </c>
      <c r="R133" s="261">
        <f>Q133*H133</f>
        <v>0.00059999999999999995</v>
      </c>
      <c r="S133" s="261">
        <v>0</v>
      </c>
      <c r="T133" s="262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521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6215</v>
      </c>
    </row>
    <row r="134" s="2" customFormat="1" ht="6.96" customHeight="1">
      <c r="A134" s="41"/>
      <c r="B134" s="58"/>
      <c r="C134" s="59"/>
      <c r="D134" s="59"/>
      <c r="E134" s="59"/>
      <c r="F134" s="59"/>
      <c r="G134" s="59"/>
      <c r="H134" s="59"/>
      <c r="I134" s="59"/>
      <c r="J134" s="59"/>
      <c r="K134" s="59"/>
      <c r="L134" s="42"/>
      <c r="M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</row>
  </sheetData>
  <autoFilter ref="C82:K13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  <hyperlink ref="F120" r:id="rId10" display="https://podminky.urs.cz/item/CS_URS_2024_02/871211141"/>
    <hyperlink ref="F125" r:id="rId11" display="https://podminky.urs.cz/item/CS_URS_2024_02/891249111"/>
    <hyperlink ref="F128" r:id="rId12" display="https://podminky.urs.cz/item/CS_URS_2024_02/892233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124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6216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6115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ROUND(J80,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ROUND((SUM(BE80:BE95)),  2)</f>
        <v>0</v>
      </c>
      <c r="G33" s="41"/>
      <c r="H33" s="41"/>
      <c r="I33" s="136">
        <v>0.20999999999999999</v>
      </c>
      <c r="J33" s="135">
        <f>ROUND(((SUM(BE80:BE95))*I33),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ROUND((SUM(BF80:BF95)),  2)</f>
        <v>0</v>
      </c>
      <c r="G34" s="41"/>
      <c r="H34" s="41"/>
      <c r="I34" s="136">
        <v>0.12</v>
      </c>
      <c r="J34" s="135">
        <f>ROUND(((SUM(BF80:BF95))*I34),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ROUND((SUM(BG80:BG95)),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ROUND((SUM(BH80:BH95)),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ROUND((SUM(BI80:BI95)),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58 - SO13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J80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407</v>
      </c>
      <c r="E60" s="148"/>
      <c r="F60" s="148"/>
      <c r="G60" s="148"/>
      <c r="H60" s="148"/>
      <c r="I60" s="148"/>
      <c r="J60" s="149">
        <f>J81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1"/>
      <c r="D61" s="41"/>
      <c r="E61" s="41"/>
      <c r="F61" s="41"/>
      <c r="G61" s="41"/>
      <c r="H61" s="41"/>
      <c r="I61" s="41"/>
      <c r="J61" s="41"/>
      <c r="K61" s="41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58"/>
      <c r="C62" s="59"/>
      <c r="D62" s="59"/>
      <c r="E62" s="59"/>
      <c r="F62" s="59"/>
      <c r="G62" s="59"/>
      <c r="H62" s="59"/>
      <c r="I62" s="59"/>
      <c r="J62" s="59"/>
      <c r="K62" s="59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443</v>
      </c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17</v>
      </c>
      <c r="D69" s="41"/>
      <c r="E69" s="41"/>
      <c r="F69" s="41"/>
      <c r="G69" s="41"/>
      <c r="H69" s="41"/>
      <c r="I69" s="41"/>
      <c r="J69" s="41"/>
      <c r="K69" s="4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1"/>
      <c r="D70" s="41"/>
      <c r="E70" s="127" t="str">
        <f>E7</f>
        <v>Obecní dům Rudíkov smlouva č. 2 - SO02, 3,4,5,6,7,8,9,11,13,14</v>
      </c>
      <c r="F70" s="35"/>
      <c r="G70" s="35"/>
      <c r="H70" s="35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155</v>
      </c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1"/>
      <c r="D72" s="41"/>
      <c r="E72" s="65" t="str">
        <f>E9</f>
        <v>58 - SO13</v>
      </c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1"/>
      <c r="E74" s="41"/>
      <c r="F74" s="30" t="str">
        <f>F12</f>
        <v>RUDÍKOV, P.Č. 2250/4, 2261, ST. 63, 2208/9</v>
      </c>
      <c r="G74" s="41"/>
      <c r="H74" s="41"/>
      <c r="I74" s="35" t="s">
        <v>23</v>
      </c>
      <c r="J74" s="67" t="str">
        <f>IF(J12="","",J12)</f>
        <v>10. 1. 2024</v>
      </c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5.15" customHeight="1">
      <c r="A76" s="41"/>
      <c r="B76" s="42"/>
      <c r="C76" s="35" t="s">
        <v>25</v>
      </c>
      <c r="D76" s="41"/>
      <c r="E76" s="41"/>
      <c r="F76" s="30" t="str">
        <f>E15</f>
        <v xml:space="preserve"> </v>
      </c>
      <c r="G76" s="41"/>
      <c r="H76" s="41"/>
      <c r="I76" s="35" t="s">
        <v>31</v>
      </c>
      <c r="J76" s="39" t="str">
        <f>E21</f>
        <v>Ondřej Zikán</v>
      </c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29</v>
      </c>
      <c r="D77" s="41"/>
      <c r="E77" s="41"/>
      <c r="F77" s="30" t="str">
        <f>IF(E18="","",E18)</f>
        <v>Vyplň údaj</v>
      </c>
      <c r="G77" s="41"/>
      <c r="H77" s="41"/>
      <c r="I77" s="35" t="s">
        <v>34</v>
      </c>
      <c r="J77" s="39" t="str">
        <f>E24</f>
        <v>Ondřej Zikán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56"/>
      <c r="B79" s="157"/>
      <c r="C79" s="158" t="s">
        <v>444</v>
      </c>
      <c r="D79" s="159" t="s">
        <v>57</v>
      </c>
      <c r="E79" s="159" t="s">
        <v>53</v>
      </c>
      <c r="F79" s="159" t="s">
        <v>54</v>
      </c>
      <c r="G79" s="159" t="s">
        <v>445</v>
      </c>
      <c r="H79" s="159" t="s">
        <v>446</v>
      </c>
      <c r="I79" s="159" t="s">
        <v>447</v>
      </c>
      <c r="J79" s="159" t="s">
        <v>303</v>
      </c>
      <c r="K79" s="160" t="s">
        <v>448</v>
      </c>
      <c r="L79" s="161"/>
      <c r="M79" s="83" t="s">
        <v>3</v>
      </c>
      <c r="N79" s="84" t="s">
        <v>42</v>
      </c>
      <c r="O79" s="84" t="s">
        <v>449</v>
      </c>
      <c r="P79" s="84" t="s">
        <v>450</v>
      </c>
      <c r="Q79" s="84" t="s">
        <v>451</v>
      </c>
      <c r="R79" s="84" t="s">
        <v>452</v>
      </c>
      <c r="S79" s="84" t="s">
        <v>453</v>
      </c>
      <c r="T79" s="85" t="s">
        <v>454</v>
      </c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</row>
    <row r="80" s="2" customFormat="1" ht="22.8" customHeight="1">
      <c r="A80" s="41"/>
      <c r="B80" s="42"/>
      <c r="C80" s="90" t="s">
        <v>455</v>
      </c>
      <c r="D80" s="41"/>
      <c r="E80" s="41"/>
      <c r="F80" s="41"/>
      <c r="G80" s="41"/>
      <c r="H80" s="41"/>
      <c r="I80" s="41"/>
      <c r="J80" s="162">
        <f>BK80</f>
        <v>0</v>
      </c>
      <c r="K80" s="41"/>
      <c r="L80" s="42"/>
      <c r="M80" s="86"/>
      <c r="N80" s="71"/>
      <c r="O80" s="87"/>
      <c r="P80" s="163">
        <f>P81</f>
        <v>0</v>
      </c>
      <c r="Q80" s="87"/>
      <c r="R80" s="163">
        <f>R81</f>
        <v>0.021830000000000002</v>
      </c>
      <c r="S80" s="87"/>
      <c r="T80" s="164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2" t="s">
        <v>71</v>
      </c>
      <c r="AU80" s="22" t="s">
        <v>309</v>
      </c>
      <c r="BK80" s="165">
        <f>BK81</f>
        <v>0</v>
      </c>
    </row>
    <row r="81" s="12" customFormat="1" ht="25.92" customHeight="1">
      <c r="A81" s="12"/>
      <c r="B81" s="166"/>
      <c r="C81" s="12"/>
      <c r="D81" s="167" t="s">
        <v>71</v>
      </c>
      <c r="E81" s="168" t="s">
        <v>1780</v>
      </c>
      <c r="F81" s="168" t="s">
        <v>1781</v>
      </c>
      <c r="G81" s="12"/>
      <c r="H81" s="12"/>
      <c r="I81" s="169"/>
      <c r="J81" s="170">
        <f>BK81</f>
        <v>0</v>
      </c>
      <c r="K81" s="12"/>
      <c r="L81" s="166"/>
      <c r="M81" s="171"/>
      <c r="N81" s="172"/>
      <c r="O81" s="172"/>
      <c r="P81" s="173">
        <f>SUM(P82:P95)</f>
        <v>0</v>
      </c>
      <c r="Q81" s="172"/>
      <c r="R81" s="173">
        <f>SUM(R82:R95)</f>
        <v>0.021830000000000002</v>
      </c>
      <c r="S81" s="172"/>
      <c r="T81" s="174">
        <f>SUM(T82:T95)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167" t="s">
        <v>76</v>
      </c>
      <c r="AT81" s="175" t="s">
        <v>71</v>
      </c>
      <c r="AU81" s="175" t="s">
        <v>72</v>
      </c>
      <c r="AY81" s="167" t="s">
        <v>458</v>
      </c>
      <c r="BK81" s="176">
        <f>SUM(BK82:BK95)</f>
        <v>0</v>
      </c>
    </row>
    <row r="82" s="2" customFormat="1" ht="24.15" customHeight="1">
      <c r="A82" s="41"/>
      <c r="B82" s="179"/>
      <c r="C82" s="180" t="s">
        <v>79</v>
      </c>
      <c r="D82" s="180" t="s">
        <v>462</v>
      </c>
      <c r="E82" s="181" t="s">
        <v>4461</v>
      </c>
      <c r="F82" s="182" t="s">
        <v>6217</v>
      </c>
      <c r="G82" s="183" t="s">
        <v>629</v>
      </c>
      <c r="H82" s="184">
        <v>1</v>
      </c>
      <c r="I82" s="185"/>
      <c r="J82" s="186">
        <f>ROUND(I82*H82,2)</f>
        <v>0</v>
      </c>
      <c r="K82" s="182" t="s">
        <v>1553</v>
      </c>
      <c r="L82" s="42"/>
      <c r="M82" s="187" t="s">
        <v>3</v>
      </c>
      <c r="N82" s="188" t="s">
        <v>43</v>
      </c>
      <c r="O82" s="75"/>
      <c r="P82" s="189">
        <f>O82*H82</f>
        <v>0</v>
      </c>
      <c r="Q82" s="189">
        <v>0.0033800000000000002</v>
      </c>
      <c r="R82" s="189">
        <f>Q82*H82</f>
        <v>0.0033800000000000002</v>
      </c>
      <c r="S82" s="189">
        <v>0</v>
      </c>
      <c r="T82" s="190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191" t="s">
        <v>567</v>
      </c>
      <c r="AT82" s="191" t="s">
        <v>462</v>
      </c>
      <c r="AU82" s="191" t="s">
        <v>79</v>
      </c>
      <c r="AY82" s="22" t="s">
        <v>458</v>
      </c>
      <c r="BE82" s="192">
        <f>IF(N82="základní",J82,0)</f>
        <v>0</v>
      </c>
      <c r="BF82" s="192">
        <f>IF(N82="snížená",J82,0)</f>
        <v>0</v>
      </c>
      <c r="BG82" s="192">
        <f>IF(N82="zákl. přenesená",J82,0)</f>
        <v>0</v>
      </c>
      <c r="BH82" s="192">
        <f>IF(N82="sníž. přenesená",J82,0)</f>
        <v>0</v>
      </c>
      <c r="BI82" s="192">
        <f>IF(N82="nulová",J82,0)</f>
        <v>0</v>
      </c>
      <c r="BJ82" s="22" t="s">
        <v>79</v>
      </c>
      <c r="BK82" s="192">
        <f>ROUND(I82*H82,2)</f>
        <v>0</v>
      </c>
      <c r="BL82" s="22" t="s">
        <v>567</v>
      </c>
      <c r="BM82" s="191" t="s">
        <v>6218</v>
      </c>
    </row>
    <row r="83" s="2" customFormat="1" ht="16.5" customHeight="1">
      <c r="A83" s="41"/>
      <c r="B83" s="179"/>
      <c r="C83" s="180" t="s">
        <v>76</v>
      </c>
      <c r="D83" s="180" t="s">
        <v>462</v>
      </c>
      <c r="E83" s="181" t="s">
        <v>4465</v>
      </c>
      <c r="F83" s="182" t="s">
        <v>6219</v>
      </c>
      <c r="G83" s="183" t="s">
        <v>629</v>
      </c>
      <c r="H83" s="184">
        <v>1</v>
      </c>
      <c r="I83" s="185"/>
      <c r="J83" s="186">
        <f>ROUND(I83*H83,2)</f>
        <v>0</v>
      </c>
      <c r="K83" s="182" t="s">
        <v>1553</v>
      </c>
      <c r="L83" s="42"/>
      <c r="M83" s="187" t="s">
        <v>3</v>
      </c>
      <c r="N83" s="188" t="s">
        <v>43</v>
      </c>
      <c r="O83" s="75"/>
      <c r="P83" s="189">
        <f>O83*H83</f>
        <v>0</v>
      </c>
      <c r="Q83" s="189">
        <v>0.00022000000000000001</v>
      </c>
      <c r="R83" s="189">
        <f>Q83*H83</f>
        <v>0.00022000000000000001</v>
      </c>
      <c r="S83" s="189">
        <v>0</v>
      </c>
      <c r="T83" s="190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191" t="s">
        <v>567</v>
      </c>
      <c r="AT83" s="191" t="s">
        <v>462</v>
      </c>
      <c r="AU83" s="191" t="s">
        <v>79</v>
      </c>
      <c r="AY83" s="22" t="s">
        <v>458</v>
      </c>
      <c r="BE83" s="192">
        <f>IF(N83="základní",J83,0)</f>
        <v>0</v>
      </c>
      <c r="BF83" s="192">
        <f>IF(N83="snížená",J83,0)</f>
        <v>0</v>
      </c>
      <c r="BG83" s="192">
        <f>IF(N83="zákl. přenesená",J83,0)</f>
        <v>0</v>
      </c>
      <c r="BH83" s="192">
        <f>IF(N83="sníž. přenesená",J83,0)</f>
        <v>0</v>
      </c>
      <c r="BI83" s="192">
        <f>IF(N83="nulová",J83,0)</f>
        <v>0</v>
      </c>
      <c r="BJ83" s="22" t="s">
        <v>79</v>
      </c>
      <c r="BK83" s="192">
        <f>ROUND(I83*H83,2)</f>
        <v>0</v>
      </c>
      <c r="BL83" s="22" t="s">
        <v>567</v>
      </c>
      <c r="BM83" s="191" t="s">
        <v>6220</v>
      </c>
    </row>
    <row r="84" s="2" customFormat="1" ht="33" customHeight="1">
      <c r="A84" s="41"/>
      <c r="B84" s="179"/>
      <c r="C84" s="180" t="s">
        <v>101</v>
      </c>
      <c r="D84" s="180" t="s">
        <v>462</v>
      </c>
      <c r="E84" s="181" t="s">
        <v>6126</v>
      </c>
      <c r="F84" s="182" t="s">
        <v>6127</v>
      </c>
      <c r="G84" s="183" t="s">
        <v>694</v>
      </c>
      <c r="H84" s="184">
        <v>10</v>
      </c>
      <c r="I84" s="185"/>
      <c r="J84" s="186">
        <f>ROUND(I84*H84,2)</f>
        <v>0</v>
      </c>
      <c r="K84" s="182" t="s">
        <v>6052</v>
      </c>
      <c r="L84" s="42"/>
      <c r="M84" s="187" t="s">
        <v>3</v>
      </c>
      <c r="N84" s="188" t="s">
        <v>43</v>
      </c>
      <c r="O84" s="75"/>
      <c r="P84" s="189">
        <f>O84*H84</f>
        <v>0</v>
      </c>
      <c r="Q84" s="189">
        <v>0.00036999999999999999</v>
      </c>
      <c r="R84" s="189">
        <f>Q84*H84</f>
        <v>0.0037000000000000002</v>
      </c>
      <c r="S84" s="189">
        <v>0</v>
      </c>
      <c r="T84" s="190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191" t="s">
        <v>567</v>
      </c>
      <c r="AT84" s="191" t="s">
        <v>462</v>
      </c>
      <c r="AU84" s="191" t="s">
        <v>79</v>
      </c>
      <c r="AY84" s="22" t="s">
        <v>458</v>
      </c>
      <c r="BE84" s="192">
        <f>IF(N84="základní",J84,0)</f>
        <v>0</v>
      </c>
      <c r="BF84" s="192">
        <f>IF(N84="snížená",J84,0)</f>
        <v>0</v>
      </c>
      <c r="BG84" s="192">
        <f>IF(N84="zákl. přenesená",J84,0)</f>
        <v>0</v>
      </c>
      <c r="BH84" s="192">
        <f>IF(N84="sníž. přenesená",J84,0)</f>
        <v>0</v>
      </c>
      <c r="BI84" s="192">
        <f>IF(N84="nulová",J84,0)</f>
        <v>0</v>
      </c>
      <c r="BJ84" s="22" t="s">
        <v>79</v>
      </c>
      <c r="BK84" s="192">
        <f>ROUND(I84*H84,2)</f>
        <v>0</v>
      </c>
      <c r="BL84" s="22" t="s">
        <v>567</v>
      </c>
      <c r="BM84" s="191" t="s">
        <v>6221</v>
      </c>
    </row>
    <row r="85" s="2" customFormat="1" ht="33" customHeight="1">
      <c r="A85" s="41"/>
      <c r="B85" s="179"/>
      <c r="C85" s="180" t="s">
        <v>104</v>
      </c>
      <c r="D85" s="180" t="s">
        <v>462</v>
      </c>
      <c r="E85" s="181" t="s">
        <v>6129</v>
      </c>
      <c r="F85" s="182" t="s">
        <v>6130</v>
      </c>
      <c r="G85" s="183" t="s">
        <v>694</v>
      </c>
      <c r="H85" s="184">
        <v>8</v>
      </c>
      <c r="I85" s="185"/>
      <c r="J85" s="186">
        <f>ROUND(I85*H85,2)</f>
        <v>0</v>
      </c>
      <c r="K85" s="182" t="s">
        <v>6052</v>
      </c>
      <c r="L85" s="42"/>
      <c r="M85" s="187" t="s">
        <v>3</v>
      </c>
      <c r="N85" s="188" t="s">
        <v>43</v>
      </c>
      <c r="O85" s="75"/>
      <c r="P85" s="189">
        <f>O85*H85</f>
        <v>0</v>
      </c>
      <c r="Q85" s="189">
        <v>0.00084000000000000003</v>
      </c>
      <c r="R85" s="189">
        <f>Q85*H85</f>
        <v>0.0067200000000000003</v>
      </c>
      <c r="S85" s="189">
        <v>0</v>
      </c>
      <c r="T85" s="190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191" t="s">
        <v>567</v>
      </c>
      <c r="AT85" s="191" t="s">
        <v>462</v>
      </c>
      <c r="AU85" s="191" t="s">
        <v>79</v>
      </c>
      <c r="AY85" s="22" t="s">
        <v>458</v>
      </c>
      <c r="BE85" s="192">
        <f>IF(N85="základní",J85,0)</f>
        <v>0</v>
      </c>
      <c r="BF85" s="192">
        <f>IF(N85="snížená",J85,0)</f>
        <v>0</v>
      </c>
      <c r="BG85" s="192">
        <f>IF(N85="zákl. přenesená",J85,0)</f>
        <v>0</v>
      </c>
      <c r="BH85" s="192">
        <f>IF(N85="sníž. přenesená",J85,0)</f>
        <v>0</v>
      </c>
      <c r="BI85" s="192">
        <f>IF(N85="nulová",J85,0)</f>
        <v>0</v>
      </c>
      <c r="BJ85" s="22" t="s">
        <v>79</v>
      </c>
      <c r="BK85" s="192">
        <f>ROUND(I85*H85,2)</f>
        <v>0</v>
      </c>
      <c r="BL85" s="22" t="s">
        <v>567</v>
      </c>
      <c r="BM85" s="191" t="s">
        <v>6222</v>
      </c>
    </row>
    <row r="86" s="2" customFormat="1" ht="33" customHeight="1">
      <c r="A86" s="41"/>
      <c r="B86" s="179"/>
      <c r="C86" s="180" t="s">
        <v>487</v>
      </c>
      <c r="D86" s="180" t="s">
        <v>462</v>
      </c>
      <c r="E86" s="181" t="s">
        <v>6223</v>
      </c>
      <c r="F86" s="182" t="s">
        <v>6224</v>
      </c>
      <c r="G86" s="183" t="s">
        <v>629</v>
      </c>
      <c r="H86" s="184">
        <v>1</v>
      </c>
      <c r="I86" s="185"/>
      <c r="J86" s="186">
        <f>ROUND(I86*H86,2)</f>
        <v>0</v>
      </c>
      <c r="K86" s="182" t="s">
        <v>6052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0.00038000000000000002</v>
      </c>
      <c r="R86" s="189">
        <f>Q86*H86</f>
        <v>0.00038000000000000002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567</v>
      </c>
      <c r="AT86" s="191" t="s">
        <v>462</v>
      </c>
      <c r="AU86" s="191" t="s">
        <v>79</v>
      </c>
      <c r="AY86" s="22" t="s">
        <v>458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79</v>
      </c>
      <c r="BK86" s="192">
        <f>ROUND(I86*H86,2)</f>
        <v>0</v>
      </c>
      <c r="BL86" s="22" t="s">
        <v>567</v>
      </c>
      <c r="BM86" s="191" t="s">
        <v>6225</v>
      </c>
    </row>
    <row r="87" s="2" customFormat="1" ht="16.5" customHeight="1">
      <c r="A87" s="41"/>
      <c r="B87" s="179"/>
      <c r="C87" s="180" t="s">
        <v>128</v>
      </c>
      <c r="D87" s="180" t="s">
        <v>462</v>
      </c>
      <c r="E87" s="181" t="s">
        <v>6132</v>
      </c>
      <c r="F87" s="182" t="s">
        <v>4503</v>
      </c>
      <c r="G87" s="183" t="s">
        <v>629</v>
      </c>
      <c r="H87" s="184">
        <v>1</v>
      </c>
      <c r="I87" s="185"/>
      <c r="J87" s="186">
        <f>ROUND(I87*H87,2)</f>
        <v>0</v>
      </c>
      <c r="K87" s="182" t="s">
        <v>1553</v>
      </c>
      <c r="L87" s="42"/>
      <c r="M87" s="187" t="s">
        <v>3</v>
      </c>
      <c r="N87" s="188" t="s">
        <v>43</v>
      </c>
      <c r="O87" s="75"/>
      <c r="P87" s="189">
        <f>O87*H87</f>
        <v>0</v>
      </c>
      <c r="Q87" s="189">
        <v>0.00012999999999999999</v>
      </c>
      <c r="R87" s="189">
        <f>Q87*H87</f>
        <v>0.00012999999999999999</v>
      </c>
      <c r="S87" s="189">
        <v>0</v>
      </c>
      <c r="T87" s="190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91" t="s">
        <v>567</v>
      </c>
      <c r="AT87" s="191" t="s">
        <v>462</v>
      </c>
      <c r="AU87" s="191" t="s">
        <v>79</v>
      </c>
      <c r="AY87" s="22" t="s">
        <v>458</v>
      </c>
      <c r="BE87" s="192">
        <f>IF(N87="základní",J87,0)</f>
        <v>0</v>
      </c>
      <c r="BF87" s="192">
        <f>IF(N87="snížená",J87,0)</f>
        <v>0</v>
      </c>
      <c r="BG87" s="192">
        <f>IF(N87="zákl. přenesená",J87,0)</f>
        <v>0</v>
      </c>
      <c r="BH87" s="192">
        <f>IF(N87="sníž. přenesená",J87,0)</f>
        <v>0</v>
      </c>
      <c r="BI87" s="192">
        <f>IF(N87="nulová",J87,0)</f>
        <v>0</v>
      </c>
      <c r="BJ87" s="22" t="s">
        <v>79</v>
      </c>
      <c r="BK87" s="192">
        <f>ROUND(I87*H87,2)</f>
        <v>0</v>
      </c>
      <c r="BL87" s="22" t="s">
        <v>567</v>
      </c>
      <c r="BM87" s="191" t="s">
        <v>6226</v>
      </c>
    </row>
    <row r="88" s="2" customFormat="1" ht="16.5" customHeight="1">
      <c r="A88" s="41"/>
      <c r="B88" s="179"/>
      <c r="C88" s="180" t="s">
        <v>503</v>
      </c>
      <c r="D88" s="180" t="s">
        <v>462</v>
      </c>
      <c r="E88" s="181" t="s">
        <v>6134</v>
      </c>
      <c r="F88" s="182" t="s">
        <v>6135</v>
      </c>
      <c r="G88" s="183" t="s">
        <v>629</v>
      </c>
      <c r="H88" s="184">
        <v>1</v>
      </c>
      <c r="I88" s="185"/>
      <c r="J88" s="186">
        <f>ROUND(I88*H88,2)</f>
        <v>0</v>
      </c>
      <c r="K88" s="182" t="s">
        <v>1553</v>
      </c>
      <c r="L88" s="42"/>
      <c r="M88" s="187" t="s">
        <v>3</v>
      </c>
      <c r="N88" s="188" t="s">
        <v>43</v>
      </c>
      <c r="O88" s="75"/>
      <c r="P88" s="189">
        <f>O88*H88</f>
        <v>0</v>
      </c>
      <c r="Q88" s="189">
        <v>0.00012999999999999999</v>
      </c>
      <c r="R88" s="189">
        <f>Q88*H88</f>
        <v>0.00012999999999999999</v>
      </c>
      <c r="S88" s="189">
        <v>0</v>
      </c>
      <c r="T88" s="190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91" t="s">
        <v>567</v>
      </c>
      <c r="AT88" s="191" t="s">
        <v>462</v>
      </c>
      <c r="AU88" s="191" t="s">
        <v>79</v>
      </c>
      <c r="AY88" s="22" t="s">
        <v>458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22" t="s">
        <v>79</v>
      </c>
      <c r="BK88" s="192">
        <f>ROUND(I88*H88,2)</f>
        <v>0</v>
      </c>
      <c r="BL88" s="22" t="s">
        <v>567</v>
      </c>
      <c r="BM88" s="191" t="s">
        <v>6227</v>
      </c>
    </row>
    <row r="89" s="2" customFormat="1" ht="16.5" customHeight="1">
      <c r="A89" s="41"/>
      <c r="B89" s="179"/>
      <c r="C89" s="180" t="s">
        <v>521</v>
      </c>
      <c r="D89" s="180" t="s">
        <v>462</v>
      </c>
      <c r="E89" s="181" t="s">
        <v>6137</v>
      </c>
      <c r="F89" s="182" t="s">
        <v>6138</v>
      </c>
      <c r="G89" s="183" t="s">
        <v>3479</v>
      </c>
      <c r="H89" s="184">
        <v>8</v>
      </c>
      <c r="I89" s="185"/>
      <c r="J89" s="186">
        <f>ROUND(I89*H89,2)</f>
        <v>0</v>
      </c>
      <c r="K89" s="182" t="s">
        <v>1553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0.00012999999999999999</v>
      </c>
      <c r="R89" s="189">
        <f>Q89*H89</f>
        <v>0.0010399999999999999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567</v>
      </c>
      <c r="AT89" s="191" t="s">
        <v>462</v>
      </c>
      <c r="AU89" s="191" t="s">
        <v>79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567</v>
      </c>
      <c r="BM89" s="191" t="s">
        <v>6228</v>
      </c>
    </row>
    <row r="90" s="2" customFormat="1" ht="24.15" customHeight="1">
      <c r="A90" s="41"/>
      <c r="B90" s="179"/>
      <c r="C90" s="180" t="s">
        <v>131</v>
      </c>
      <c r="D90" s="180" t="s">
        <v>462</v>
      </c>
      <c r="E90" s="181" t="s">
        <v>6229</v>
      </c>
      <c r="F90" s="182" t="s">
        <v>6230</v>
      </c>
      <c r="G90" s="183" t="s">
        <v>629</v>
      </c>
      <c r="H90" s="184">
        <v>1</v>
      </c>
      <c r="I90" s="185"/>
      <c r="J90" s="186">
        <f>ROUND(I90*H90,2)</f>
        <v>0</v>
      </c>
      <c r="K90" s="182" t="s">
        <v>1553</v>
      </c>
      <c r="L90" s="42"/>
      <c r="M90" s="187" t="s">
        <v>3</v>
      </c>
      <c r="N90" s="188" t="s">
        <v>43</v>
      </c>
      <c r="O90" s="75"/>
      <c r="P90" s="189">
        <f>O90*H90</f>
        <v>0</v>
      </c>
      <c r="Q90" s="189">
        <v>0.00012999999999999999</v>
      </c>
      <c r="R90" s="189">
        <f>Q90*H90</f>
        <v>0.00012999999999999999</v>
      </c>
      <c r="S90" s="189">
        <v>0</v>
      </c>
      <c r="T90" s="19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91" t="s">
        <v>567</v>
      </c>
      <c r="AT90" s="191" t="s">
        <v>462</v>
      </c>
      <c r="AU90" s="191" t="s">
        <v>79</v>
      </c>
      <c r="AY90" s="22" t="s">
        <v>458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22" t="s">
        <v>79</v>
      </c>
      <c r="BK90" s="192">
        <f>ROUND(I90*H90,2)</f>
        <v>0</v>
      </c>
      <c r="BL90" s="22" t="s">
        <v>567</v>
      </c>
      <c r="BM90" s="191" t="s">
        <v>6231</v>
      </c>
    </row>
    <row r="91" s="2" customFormat="1" ht="16.5" customHeight="1">
      <c r="A91" s="41"/>
      <c r="B91" s="179"/>
      <c r="C91" s="180" t="s">
        <v>529</v>
      </c>
      <c r="D91" s="180" t="s">
        <v>462</v>
      </c>
      <c r="E91" s="181" t="s">
        <v>6140</v>
      </c>
      <c r="F91" s="182" t="s">
        <v>6141</v>
      </c>
      <c r="G91" s="183" t="s">
        <v>694</v>
      </c>
      <c r="H91" s="184">
        <v>12</v>
      </c>
      <c r="I91" s="185"/>
      <c r="J91" s="186">
        <f>ROUND(I91*H91,2)</f>
        <v>0</v>
      </c>
      <c r="K91" s="182" t="s">
        <v>1553</v>
      </c>
      <c r="L91" s="42"/>
      <c r="M91" s="187" t="s">
        <v>3</v>
      </c>
      <c r="N91" s="188" t="s">
        <v>43</v>
      </c>
      <c r="O91" s="75"/>
      <c r="P91" s="189">
        <f>O91*H91</f>
        <v>0</v>
      </c>
      <c r="Q91" s="189">
        <v>0.00012999999999999999</v>
      </c>
      <c r="R91" s="189">
        <f>Q91*H91</f>
        <v>0.0015599999999999998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567</v>
      </c>
      <c r="AT91" s="191" t="s">
        <v>462</v>
      </c>
      <c r="AU91" s="191" t="s">
        <v>79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567</v>
      </c>
      <c r="BM91" s="191" t="s">
        <v>6232</v>
      </c>
    </row>
    <row r="92" s="2" customFormat="1" ht="16.5" customHeight="1">
      <c r="A92" s="41"/>
      <c r="B92" s="179"/>
      <c r="C92" s="180" t="s">
        <v>460</v>
      </c>
      <c r="D92" s="180" t="s">
        <v>462</v>
      </c>
      <c r="E92" s="181" t="s">
        <v>6143</v>
      </c>
      <c r="F92" s="182" t="s">
        <v>6144</v>
      </c>
      <c r="G92" s="183" t="s">
        <v>694</v>
      </c>
      <c r="H92" s="184">
        <v>12</v>
      </c>
      <c r="I92" s="185"/>
      <c r="J92" s="186">
        <f>ROUND(I92*H92,2)</f>
        <v>0</v>
      </c>
      <c r="K92" s="182" t="s">
        <v>1553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0.00012999999999999999</v>
      </c>
      <c r="R92" s="189">
        <f>Q92*H92</f>
        <v>0.0015599999999999998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567</v>
      </c>
      <c r="AT92" s="191" t="s">
        <v>462</v>
      </c>
      <c r="AU92" s="191" t="s">
        <v>79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567</v>
      </c>
      <c r="BM92" s="191" t="s">
        <v>6233</v>
      </c>
    </row>
    <row r="93" s="2" customFormat="1" ht="33" customHeight="1">
      <c r="A93" s="41"/>
      <c r="B93" s="179"/>
      <c r="C93" s="223" t="s">
        <v>9</v>
      </c>
      <c r="D93" s="223" t="s">
        <v>562</v>
      </c>
      <c r="E93" s="224" t="s">
        <v>6234</v>
      </c>
      <c r="F93" s="225" t="s">
        <v>6235</v>
      </c>
      <c r="G93" s="226" t="s">
        <v>629</v>
      </c>
      <c r="H93" s="227">
        <v>1</v>
      </c>
      <c r="I93" s="228"/>
      <c r="J93" s="229">
        <f>ROUND(I93*H93,2)</f>
        <v>0</v>
      </c>
      <c r="K93" s="225" t="s">
        <v>1553</v>
      </c>
      <c r="L93" s="230"/>
      <c r="M93" s="231" t="s">
        <v>3</v>
      </c>
      <c r="N93" s="232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667</v>
      </c>
      <c r="AT93" s="191" t="s">
        <v>562</v>
      </c>
      <c r="AU93" s="191" t="s">
        <v>79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567</v>
      </c>
      <c r="BM93" s="191" t="s">
        <v>6236</v>
      </c>
    </row>
    <row r="94" s="2" customFormat="1" ht="21.75" customHeight="1">
      <c r="A94" s="41"/>
      <c r="B94" s="179"/>
      <c r="C94" s="223" t="s">
        <v>519</v>
      </c>
      <c r="D94" s="223" t="s">
        <v>562</v>
      </c>
      <c r="E94" s="224" t="s">
        <v>6237</v>
      </c>
      <c r="F94" s="225" t="s">
        <v>6238</v>
      </c>
      <c r="G94" s="226" t="s">
        <v>629</v>
      </c>
      <c r="H94" s="227">
        <v>1</v>
      </c>
      <c r="I94" s="228"/>
      <c r="J94" s="229">
        <f>ROUND(I94*H94,2)</f>
        <v>0</v>
      </c>
      <c r="K94" s="225" t="s">
        <v>1553</v>
      </c>
      <c r="L94" s="230"/>
      <c r="M94" s="231" t="s">
        <v>3</v>
      </c>
      <c r="N94" s="232" t="s">
        <v>43</v>
      </c>
      <c r="O94" s="75"/>
      <c r="P94" s="189">
        <f>O94*H94</f>
        <v>0</v>
      </c>
      <c r="Q94" s="189">
        <v>0.0014400000000000001</v>
      </c>
      <c r="R94" s="189">
        <f>Q94*H94</f>
        <v>0.0014400000000000001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667</v>
      </c>
      <c r="AT94" s="191" t="s">
        <v>562</v>
      </c>
      <c r="AU94" s="191" t="s">
        <v>79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567</v>
      </c>
      <c r="BM94" s="191" t="s">
        <v>6239</v>
      </c>
    </row>
    <row r="95" s="2" customFormat="1" ht="24.15" customHeight="1">
      <c r="A95" s="41"/>
      <c r="B95" s="179"/>
      <c r="C95" s="223" t="s">
        <v>555</v>
      </c>
      <c r="D95" s="223" t="s">
        <v>562</v>
      </c>
      <c r="E95" s="224" t="s">
        <v>6240</v>
      </c>
      <c r="F95" s="225" t="s">
        <v>6241</v>
      </c>
      <c r="G95" s="226" t="s">
        <v>629</v>
      </c>
      <c r="H95" s="227">
        <v>1</v>
      </c>
      <c r="I95" s="228"/>
      <c r="J95" s="229">
        <f>ROUND(I95*H95,2)</f>
        <v>0</v>
      </c>
      <c r="K95" s="225" t="s">
        <v>1553</v>
      </c>
      <c r="L95" s="230"/>
      <c r="M95" s="263" t="s">
        <v>3</v>
      </c>
      <c r="N95" s="264" t="s">
        <v>43</v>
      </c>
      <c r="O95" s="253"/>
      <c r="P95" s="261">
        <f>O95*H95</f>
        <v>0</v>
      </c>
      <c r="Q95" s="261">
        <v>0.0014400000000000001</v>
      </c>
      <c r="R95" s="261">
        <f>Q95*H95</f>
        <v>0.0014400000000000001</v>
      </c>
      <c r="S95" s="261">
        <v>0</v>
      </c>
      <c r="T95" s="262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667</v>
      </c>
      <c r="AT95" s="191" t="s">
        <v>562</v>
      </c>
      <c r="AU95" s="191" t="s">
        <v>79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567</v>
      </c>
      <c r="BM95" s="191" t="s">
        <v>6242</v>
      </c>
    </row>
    <row r="96" s="2" customFormat="1" ht="6.96" customHeight="1">
      <c r="A96" s="41"/>
      <c r="B96" s="58"/>
      <c r="C96" s="59"/>
      <c r="D96" s="59"/>
      <c r="E96" s="59"/>
      <c r="F96" s="59"/>
      <c r="G96" s="59"/>
      <c r="H96" s="59"/>
      <c r="I96" s="59"/>
      <c r="J96" s="59"/>
      <c r="K96" s="59"/>
      <c r="L96" s="42"/>
      <c r="M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</sheetData>
  <autoFilter ref="C79:K95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127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6243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6115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3338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3338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ROUND(J85,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ROUND((SUM(BE85:BE145)),  2)</f>
        <v>0</v>
      </c>
      <c r="G33" s="41"/>
      <c r="H33" s="41"/>
      <c r="I33" s="136">
        <v>0.20999999999999999</v>
      </c>
      <c r="J33" s="135">
        <f>ROUND(((SUM(BE85:BE145))*I33),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ROUND((SUM(BF85:BF145)),  2)</f>
        <v>0</v>
      </c>
      <c r="G34" s="41"/>
      <c r="H34" s="41"/>
      <c r="I34" s="136">
        <v>0.12</v>
      </c>
      <c r="J34" s="135">
        <f>ROUND(((SUM(BF85:BF145))*I34),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ROUND((SUM(BG85:BG145)),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ROUND((SUM(BH85:BH145)),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ROUND((SUM(BI85:BI145)),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59 - SO14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J85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4527</v>
      </c>
      <c r="E60" s="148"/>
      <c r="F60" s="148"/>
      <c r="G60" s="148"/>
      <c r="H60" s="148"/>
      <c r="I60" s="148"/>
      <c r="J60" s="149">
        <f>J86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46"/>
      <c r="C61" s="9"/>
      <c r="D61" s="147" t="s">
        <v>4531</v>
      </c>
      <c r="E61" s="148"/>
      <c r="F61" s="148"/>
      <c r="G61" s="148"/>
      <c r="H61" s="148"/>
      <c r="I61" s="148"/>
      <c r="J61" s="149">
        <f>J95</f>
        <v>0</v>
      </c>
      <c r="K61" s="9"/>
      <c r="L61" s="146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46"/>
      <c r="C62" s="9"/>
      <c r="D62" s="147" t="s">
        <v>4538</v>
      </c>
      <c r="E62" s="148"/>
      <c r="F62" s="148"/>
      <c r="G62" s="148"/>
      <c r="H62" s="148"/>
      <c r="I62" s="148"/>
      <c r="J62" s="149">
        <f>J102</f>
        <v>0</v>
      </c>
      <c r="K62" s="9"/>
      <c r="L62" s="146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46"/>
      <c r="C63" s="9"/>
      <c r="D63" s="147" t="s">
        <v>6244</v>
      </c>
      <c r="E63" s="148"/>
      <c r="F63" s="148"/>
      <c r="G63" s="148"/>
      <c r="H63" s="148"/>
      <c r="I63" s="148"/>
      <c r="J63" s="149">
        <f>J108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46"/>
      <c r="C64" s="9"/>
      <c r="D64" s="147" t="s">
        <v>6245</v>
      </c>
      <c r="E64" s="148"/>
      <c r="F64" s="148"/>
      <c r="G64" s="148"/>
      <c r="H64" s="148"/>
      <c r="I64" s="148"/>
      <c r="J64" s="149">
        <f>J121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46"/>
      <c r="C65" s="9"/>
      <c r="D65" s="147" t="s">
        <v>6246</v>
      </c>
      <c r="E65" s="148"/>
      <c r="F65" s="148"/>
      <c r="G65" s="148"/>
      <c r="H65" s="148"/>
      <c r="I65" s="148"/>
      <c r="J65" s="149">
        <f>J131</f>
        <v>0</v>
      </c>
      <c r="K65" s="9"/>
      <c r="L65" s="146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443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17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127" t="str">
        <f>E7</f>
        <v>Obecní dům Rudíkov smlouva č. 2 - SO02, 3,4,5,6,7,8,9,11,13,14</v>
      </c>
      <c r="F75" s="35"/>
      <c r="G75" s="35"/>
      <c r="H75" s="35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155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65" t="str">
        <f>E9</f>
        <v>59 - SO14</v>
      </c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1"/>
      <c r="E79" s="41"/>
      <c r="F79" s="30" t="str">
        <f>F12</f>
        <v>RUDÍKOV, P.Č. 2250/4, 2261, ST. 63, 2208/9</v>
      </c>
      <c r="G79" s="41"/>
      <c r="H79" s="41"/>
      <c r="I79" s="35" t="s">
        <v>23</v>
      </c>
      <c r="J79" s="67" t="str">
        <f>IF(J12="","",J12)</f>
        <v>10. 1. 2024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1"/>
      <c r="E81" s="41"/>
      <c r="F81" s="30" t="str">
        <f>E15</f>
        <v xml:space="preserve"> </v>
      </c>
      <c r="G81" s="41"/>
      <c r="H81" s="41"/>
      <c r="I81" s="35" t="s">
        <v>31</v>
      </c>
      <c r="J81" s="39" t="str">
        <f>E21</f>
        <v>Ondřej Zikán</v>
      </c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1"/>
      <c r="E82" s="41"/>
      <c r="F82" s="30" t="str">
        <f>IF(E18="","",E18)</f>
        <v>Vyplň údaj</v>
      </c>
      <c r="G82" s="41"/>
      <c r="H82" s="41"/>
      <c r="I82" s="35" t="s">
        <v>34</v>
      </c>
      <c r="J82" s="39" t="str">
        <f>E24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56"/>
      <c r="B84" s="157"/>
      <c r="C84" s="158" t="s">
        <v>444</v>
      </c>
      <c r="D84" s="159" t="s">
        <v>57</v>
      </c>
      <c r="E84" s="159" t="s">
        <v>53</v>
      </c>
      <c r="F84" s="159" t="s">
        <v>54</v>
      </c>
      <c r="G84" s="159" t="s">
        <v>445</v>
      </c>
      <c r="H84" s="159" t="s">
        <v>446</v>
      </c>
      <c r="I84" s="159" t="s">
        <v>447</v>
      </c>
      <c r="J84" s="159" t="s">
        <v>303</v>
      </c>
      <c r="K84" s="160" t="s">
        <v>448</v>
      </c>
      <c r="L84" s="161"/>
      <c r="M84" s="83" t="s">
        <v>3</v>
      </c>
      <c r="N84" s="84" t="s">
        <v>42</v>
      </c>
      <c r="O84" s="84" t="s">
        <v>449</v>
      </c>
      <c r="P84" s="84" t="s">
        <v>450</v>
      </c>
      <c r="Q84" s="84" t="s">
        <v>451</v>
      </c>
      <c r="R84" s="84" t="s">
        <v>452</v>
      </c>
      <c r="S84" s="84" t="s">
        <v>453</v>
      </c>
      <c r="T84" s="85" t="s">
        <v>454</v>
      </c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</row>
    <row r="85" s="2" customFormat="1" ht="22.8" customHeight="1">
      <c r="A85" s="41"/>
      <c r="B85" s="42"/>
      <c r="C85" s="90" t="s">
        <v>455</v>
      </c>
      <c r="D85" s="41"/>
      <c r="E85" s="41"/>
      <c r="F85" s="41"/>
      <c r="G85" s="41"/>
      <c r="H85" s="41"/>
      <c r="I85" s="41"/>
      <c r="J85" s="162">
        <f>BK85</f>
        <v>0</v>
      </c>
      <c r="K85" s="41"/>
      <c r="L85" s="42"/>
      <c r="M85" s="86"/>
      <c r="N85" s="71"/>
      <c r="O85" s="87"/>
      <c r="P85" s="163">
        <f>P86+P95+P102+P108+P121+P131</f>
        <v>0</v>
      </c>
      <c r="Q85" s="87"/>
      <c r="R85" s="163">
        <f>R86+R95+R102+R108+R121+R131</f>
        <v>0</v>
      </c>
      <c r="S85" s="87"/>
      <c r="T85" s="164">
        <f>T86+T95+T102+T108+T121+T131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2" t="s">
        <v>71</v>
      </c>
      <c r="AU85" s="22" t="s">
        <v>309</v>
      </c>
      <c r="BK85" s="165">
        <f>BK86+BK95+BK102+BK108+BK121+BK131</f>
        <v>0</v>
      </c>
    </row>
    <row r="86" s="12" customFormat="1" ht="25.92" customHeight="1">
      <c r="A86" s="12"/>
      <c r="B86" s="166"/>
      <c r="C86" s="12"/>
      <c r="D86" s="167" t="s">
        <v>71</v>
      </c>
      <c r="E86" s="168" t="s">
        <v>79</v>
      </c>
      <c r="F86" s="168" t="s">
        <v>4548</v>
      </c>
      <c r="G86" s="12"/>
      <c r="H86" s="12"/>
      <c r="I86" s="169"/>
      <c r="J86" s="170">
        <f>BK86</f>
        <v>0</v>
      </c>
      <c r="K86" s="12"/>
      <c r="L86" s="166"/>
      <c r="M86" s="171"/>
      <c r="N86" s="172"/>
      <c r="O86" s="172"/>
      <c r="P86" s="173">
        <f>SUM(P87:P94)</f>
        <v>0</v>
      </c>
      <c r="Q86" s="172"/>
      <c r="R86" s="173">
        <f>SUM(R87:R94)</f>
        <v>0</v>
      </c>
      <c r="S86" s="172"/>
      <c r="T86" s="174">
        <f>SUM(T87:T94)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67" t="s">
        <v>104</v>
      </c>
      <c r="AT86" s="175" t="s">
        <v>71</v>
      </c>
      <c r="AU86" s="175" t="s">
        <v>72</v>
      </c>
      <c r="AY86" s="167" t="s">
        <v>458</v>
      </c>
      <c r="BK86" s="176">
        <f>SUM(BK87:BK94)</f>
        <v>0</v>
      </c>
    </row>
    <row r="87" s="2" customFormat="1" ht="16.5" customHeight="1">
      <c r="A87" s="41"/>
      <c r="B87" s="179"/>
      <c r="C87" s="223" t="s">
        <v>79</v>
      </c>
      <c r="D87" s="223" t="s">
        <v>562</v>
      </c>
      <c r="E87" s="224" t="s">
        <v>6247</v>
      </c>
      <c r="F87" s="225" t="s">
        <v>6248</v>
      </c>
      <c r="G87" s="226" t="s">
        <v>708</v>
      </c>
      <c r="H87" s="227">
        <v>2</v>
      </c>
      <c r="I87" s="228"/>
      <c r="J87" s="229">
        <f>ROUND(I87*H87,2)</f>
        <v>0</v>
      </c>
      <c r="K87" s="225" t="s">
        <v>1553</v>
      </c>
      <c r="L87" s="230"/>
      <c r="M87" s="231" t="s">
        <v>3</v>
      </c>
      <c r="N87" s="232" t="s">
        <v>43</v>
      </c>
      <c r="O87" s="75"/>
      <c r="P87" s="189">
        <f>O87*H87</f>
        <v>0</v>
      </c>
      <c r="Q87" s="189">
        <v>0</v>
      </c>
      <c r="R87" s="189">
        <f>Q87*H87</f>
        <v>0</v>
      </c>
      <c r="S87" s="189">
        <v>0</v>
      </c>
      <c r="T87" s="190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91" t="s">
        <v>3658</v>
      </c>
      <c r="AT87" s="191" t="s">
        <v>562</v>
      </c>
      <c r="AU87" s="191" t="s">
        <v>79</v>
      </c>
      <c r="AY87" s="22" t="s">
        <v>458</v>
      </c>
      <c r="BE87" s="192">
        <f>IF(N87="základní",J87,0)</f>
        <v>0</v>
      </c>
      <c r="BF87" s="192">
        <f>IF(N87="snížená",J87,0)</f>
        <v>0</v>
      </c>
      <c r="BG87" s="192">
        <f>IF(N87="zákl. přenesená",J87,0)</f>
        <v>0</v>
      </c>
      <c r="BH87" s="192">
        <f>IF(N87="sníž. přenesená",J87,0)</f>
        <v>0</v>
      </c>
      <c r="BI87" s="192">
        <f>IF(N87="nulová",J87,0)</f>
        <v>0</v>
      </c>
      <c r="BJ87" s="22" t="s">
        <v>79</v>
      </c>
      <c r="BK87" s="192">
        <f>ROUND(I87*H87,2)</f>
        <v>0</v>
      </c>
      <c r="BL87" s="22" t="s">
        <v>3658</v>
      </c>
      <c r="BM87" s="191" t="s">
        <v>6249</v>
      </c>
    </row>
    <row r="88" s="2" customFormat="1" ht="16.5" customHeight="1">
      <c r="A88" s="41"/>
      <c r="B88" s="179"/>
      <c r="C88" s="223" t="s">
        <v>76</v>
      </c>
      <c r="D88" s="223" t="s">
        <v>562</v>
      </c>
      <c r="E88" s="224" t="s">
        <v>6250</v>
      </c>
      <c r="F88" s="225" t="s">
        <v>6251</v>
      </c>
      <c r="G88" s="226" t="s">
        <v>708</v>
      </c>
      <c r="H88" s="227">
        <v>3</v>
      </c>
      <c r="I88" s="228"/>
      <c r="J88" s="229">
        <f>ROUND(I88*H88,2)</f>
        <v>0</v>
      </c>
      <c r="K88" s="225" t="s">
        <v>1553</v>
      </c>
      <c r="L88" s="230"/>
      <c r="M88" s="231" t="s">
        <v>3</v>
      </c>
      <c r="N88" s="232" t="s">
        <v>43</v>
      </c>
      <c r="O88" s="75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91" t="s">
        <v>3658</v>
      </c>
      <c r="AT88" s="191" t="s">
        <v>562</v>
      </c>
      <c r="AU88" s="191" t="s">
        <v>79</v>
      </c>
      <c r="AY88" s="22" t="s">
        <v>458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22" t="s">
        <v>79</v>
      </c>
      <c r="BK88" s="192">
        <f>ROUND(I88*H88,2)</f>
        <v>0</v>
      </c>
      <c r="BL88" s="22" t="s">
        <v>3658</v>
      </c>
      <c r="BM88" s="191" t="s">
        <v>6252</v>
      </c>
    </row>
    <row r="89" s="2" customFormat="1" ht="16.5" customHeight="1">
      <c r="A89" s="41"/>
      <c r="B89" s="179"/>
      <c r="C89" s="223" t="s">
        <v>101</v>
      </c>
      <c r="D89" s="223" t="s">
        <v>562</v>
      </c>
      <c r="E89" s="224" t="s">
        <v>6253</v>
      </c>
      <c r="F89" s="225" t="s">
        <v>6254</v>
      </c>
      <c r="G89" s="226" t="s">
        <v>708</v>
      </c>
      <c r="H89" s="227">
        <v>5</v>
      </c>
      <c r="I89" s="228"/>
      <c r="J89" s="229">
        <f>ROUND(I89*H89,2)</f>
        <v>0</v>
      </c>
      <c r="K89" s="225" t="s">
        <v>1553</v>
      </c>
      <c r="L89" s="230"/>
      <c r="M89" s="231" t="s">
        <v>3</v>
      </c>
      <c r="N89" s="232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3658</v>
      </c>
      <c r="AT89" s="191" t="s">
        <v>562</v>
      </c>
      <c r="AU89" s="191" t="s">
        <v>79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3658</v>
      </c>
      <c r="BM89" s="191" t="s">
        <v>6255</v>
      </c>
    </row>
    <row r="90" s="2" customFormat="1" ht="16.5" customHeight="1">
      <c r="A90" s="41"/>
      <c r="B90" s="179"/>
      <c r="C90" s="223" t="s">
        <v>104</v>
      </c>
      <c r="D90" s="223" t="s">
        <v>562</v>
      </c>
      <c r="E90" s="224" t="s">
        <v>6256</v>
      </c>
      <c r="F90" s="225" t="s">
        <v>6257</v>
      </c>
      <c r="G90" s="226" t="s">
        <v>708</v>
      </c>
      <c r="H90" s="227">
        <v>2</v>
      </c>
      <c r="I90" s="228"/>
      <c r="J90" s="229">
        <f>ROUND(I90*H90,2)</f>
        <v>0</v>
      </c>
      <c r="K90" s="225" t="s">
        <v>1553</v>
      </c>
      <c r="L90" s="230"/>
      <c r="M90" s="231" t="s">
        <v>3</v>
      </c>
      <c r="N90" s="232" t="s">
        <v>43</v>
      </c>
      <c r="O90" s="75"/>
      <c r="P90" s="189">
        <f>O90*H90</f>
        <v>0</v>
      </c>
      <c r="Q90" s="189">
        <v>0</v>
      </c>
      <c r="R90" s="189">
        <f>Q90*H90</f>
        <v>0</v>
      </c>
      <c r="S90" s="189">
        <v>0</v>
      </c>
      <c r="T90" s="19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91" t="s">
        <v>3658</v>
      </c>
      <c r="AT90" s="191" t="s">
        <v>562</v>
      </c>
      <c r="AU90" s="191" t="s">
        <v>79</v>
      </c>
      <c r="AY90" s="22" t="s">
        <v>458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22" t="s">
        <v>79</v>
      </c>
      <c r="BK90" s="192">
        <f>ROUND(I90*H90,2)</f>
        <v>0</v>
      </c>
      <c r="BL90" s="22" t="s">
        <v>3658</v>
      </c>
      <c r="BM90" s="191" t="s">
        <v>6258</v>
      </c>
    </row>
    <row r="91" s="2" customFormat="1" ht="16.5" customHeight="1">
      <c r="A91" s="41"/>
      <c r="B91" s="179"/>
      <c r="C91" s="223" t="s">
        <v>487</v>
      </c>
      <c r="D91" s="223" t="s">
        <v>562</v>
      </c>
      <c r="E91" s="224" t="s">
        <v>6259</v>
      </c>
      <c r="F91" s="225" t="s">
        <v>6260</v>
      </c>
      <c r="G91" s="226" t="s">
        <v>708</v>
      </c>
      <c r="H91" s="227">
        <v>2</v>
      </c>
      <c r="I91" s="228"/>
      <c r="J91" s="229">
        <f>ROUND(I91*H91,2)</f>
        <v>0</v>
      </c>
      <c r="K91" s="225" t="s">
        <v>1553</v>
      </c>
      <c r="L91" s="230"/>
      <c r="M91" s="231" t="s">
        <v>3</v>
      </c>
      <c r="N91" s="232" t="s">
        <v>43</v>
      </c>
      <c r="O91" s="75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3658</v>
      </c>
      <c r="AT91" s="191" t="s">
        <v>562</v>
      </c>
      <c r="AU91" s="191" t="s">
        <v>79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3658</v>
      </c>
      <c r="BM91" s="191" t="s">
        <v>6261</v>
      </c>
    </row>
    <row r="92" s="2" customFormat="1" ht="16.5" customHeight="1">
      <c r="A92" s="41"/>
      <c r="B92" s="179"/>
      <c r="C92" s="223" t="s">
        <v>128</v>
      </c>
      <c r="D92" s="223" t="s">
        <v>562</v>
      </c>
      <c r="E92" s="224" t="s">
        <v>6262</v>
      </c>
      <c r="F92" s="225" t="s">
        <v>6263</v>
      </c>
      <c r="G92" s="226" t="s">
        <v>708</v>
      </c>
      <c r="H92" s="227">
        <v>6</v>
      </c>
      <c r="I92" s="228"/>
      <c r="J92" s="229">
        <f>ROUND(I92*H92,2)</f>
        <v>0</v>
      </c>
      <c r="K92" s="225" t="s">
        <v>1553</v>
      </c>
      <c r="L92" s="230"/>
      <c r="M92" s="231" t="s">
        <v>3</v>
      </c>
      <c r="N92" s="232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3658</v>
      </c>
      <c r="AT92" s="191" t="s">
        <v>562</v>
      </c>
      <c r="AU92" s="191" t="s">
        <v>79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3658</v>
      </c>
      <c r="BM92" s="191" t="s">
        <v>6264</v>
      </c>
    </row>
    <row r="93" s="2" customFormat="1" ht="16.5" customHeight="1">
      <c r="A93" s="41"/>
      <c r="B93" s="179"/>
      <c r="C93" s="223" t="s">
        <v>503</v>
      </c>
      <c r="D93" s="223" t="s">
        <v>562</v>
      </c>
      <c r="E93" s="224" t="s">
        <v>6265</v>
      </c>
      <c r="F93" s="225" t="s">
        <v>6266</v>
      </c>
      <c r="G93" s="226" t="s">
        <v>708</v>
      </c>
      <c r="H93" s="227">
        <v>10</v>
      </c>
      <c r="I93" s="228"/>
      <c r="J93" s="229">
        <f>ROUND(I93*H93,2)</f>
        <v>0</v>
      </c>
      <c r="K93" s="225" t="s">
        <v>1553</v>
      </c>
      <c r="L93" s="230"/>
      <c r="M93" s="231" t="s">
        <v>3</v>
      </c>
      <c r="N93" s="232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3658</v>
      </c>
      <c r="AT93" s="191" t="s">
        <v>562</v>
      </c>
      <c r="AU93" s="191" t="s">
        <v>79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3658</v>
      </c>
      <c r="BM93" s="191" t="s">
        <v>6267</v>
      </c>
    </row>
    <row r="94" s="2" customFormat="1" ht="16.5" customHeight="1">
      <c r="A94" s="41"/>
      <c r="B94" s="179"/>
      <c r="C94" s="223" t="s">
        <v>521</v>
      </c>
      <c r="D94" s="223" t="s">
        <v>562</v>
      </c>
      <c r="E94" s="224" t="s">
        <v>6268</v>
      </c>
      <c r="F94" s="225" t="s">
        <v>6269</v>
      </c>
      <c r="G94" s="226" t="s">
        <v>708</v>
      </c>
      <c r="H94" s="227">
        <v>1</v>
      </c>
      <c r="I94" s="228"/>
      <c r="J94" s="229">
        <f>ROUND(I94*H94,2)</f>
        <v>0</v>
      </c>
      <c r="K94" s="225" t="s">
        <v>1553</v>
      </c>
      <c r="L94" s="230"/>
      <c r="M94" s="231" t="s">
        <v>3</v>
      </c>
      <c r="N94" s="232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3658</v>
      </c>
      <c r="AT94" s="191" t="s">
        <v>562</v>
      </c>
      <c r="AU94" s="191" t="s">
        <v>79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3658</v>
      </c>
      <c r="BM94" s="191" t="s">
        <v>6270</v>
      </c>
    </row>
    <row r="95" s="12" customFormat="1" ht="25.92" customHeight="1">
      <c r="A95" s="12"/>
      <c r="B95" s="166"/>
      <c r="C95" s="12"/>
      <c r="D95" s="167" t="s">
        <v>71</v>
      </c>
      <c r="E95" s="168" t="s">
        <v>76</v>
      </c>
      <c r="F95" s="168" t="s">
        <v>4652</v>
      </c>
      <c r="G95" s="12"/>
      <c r="H95" s="12"/>
      <c r="I95" s="169"/>
      <c r="J95" s="170">
        <f>BK95</f>
        <v>0</v>
      </c>
      <c r="K95" s="12"/>
      <c r="L95" s="166"/>
      <c r="M95" s="171"/>
      <c r="N95" s="172"/>
      <c r="O95" s="172"/>
      <c r="P95" s="173">
        <f>SUM(P96:P101)</f>
        <v>0</v>
      </c>
      <c r="Q95" s="172"/>
      <c r="R95" s="173">
        <f>SUM(R96:R101)</f>
        <v>0</v>
      </c>
      <c r="S95" s="172"/>
      <c r="T95" s="174">
        <f>SUM(T96:T101)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104</v>
      </c>
      <c r="AT95" s="175" t="s">
        <v>71</v>
      </c>
      <c r="AU95" s="175" t="s">
        <v>72</v>
      </c>
      <c r="AY95" s="167" t="s">
        <v>458</v>
      </c>
      <c r="BK95" s="176">
        <f>SUM(BK96:BK101)</f>
        <v>0</v>
      </c>
    </row>
    <row r="96" s="2" customFormat="1" ht="16.5" customHeight="1">
      <c r="A96" s="41"/>
      <c r="B96" s="179"/>
      <c r="C96" s="180" t="s">
        <v>131</v>
      </c>
      <c r="D96" s="180" t="s">
        <v>462</v>
      </c>
      <c r="E96" s="181" t="s">
        <v>6271</v>
      </c>
      <c r="F96" s="182" t="s">
        <v>4768</v>
      </c>
      <c r="G96" s="183" t="s">
        <v>694</v>
      </c>
      <c r="H96" s="184">
        <v>280</v>
      </c>
      <c r="I96" s="185"/>
      <c r="J96" s="186">
        <f>ROUND(I96*H96,2)</f>
        <v>0</v>
      </c>
      <c r="K96" s="182" t="s">
        <v>1553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3658</v>
      </c>
      <c r="AT96" s="191" t="s">
        <v>462</v>
      </c>
      <c r="AU96" s="191" t="s">
        <v>79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3658</v>
      </c>
      <c r="BM96" s="191" t="s">
        <v>6272</v>
      </c>
    </row>
    <row r="97" s="2" customFormat="1" ht="16.5" customHeight="1">
      <c r="A97" s="41"/>
      <c r="B97" s="179"/>
      <c r="C97" s="180" t="s">
        <v>529</v>
      </c>
      <c r="D97" s="180" t="s">
        <v>462</v>
      </c>
      <c r="E97" s="181" t="s">
        <v>6273</v>
      </c>
      <c r="F97" s="182" t="s">
        <v>4833</v>
      </c>
      <c r="G97" s="183" t="s">
        <v>694</v>
      </c>
      <c r="H97" s="184">
        <v>180</v>
      </c>
      <c r="I97" s="185"/>
      <c r="J97" s="186">
        <f>ROUND(I97*H97,2)</f>
        <v>0</v>
      </c>
      <c r="K97" s="182" t="s">
        <v>1553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3658</v>
      </c>
      <c r="AT97" s="191" t="s">
        <v>462</v>
      </c>
      <c r="AU97" s="191" t="s">
        <v>79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3658</v>
      </c>
      <c r="BM97" s="191" t="s">
        <v>6274</v>
      </c>
    </row>
    <row r="98" s="2" customFormat="1" ht="16.5" customHeight="1">
      <c r="A98" s="41"/>
      <c r="B98" s="179"/>
      <c r="C98" s="180" t="s">
        <v>460</v>
      </c>
      <c r="D98" s="180" t="s">
        <v>462</v>
      </c>
      <c r="E98" s="181" t="s">
        <v>6275</v>
      </c>
      <c r="F98" s="182" t="s">
        <v>6276</v>
      </c>
      <c r="G98" s="183" t="s">
        <v>708</v>
      </c>
      <c r="H98" s="184">
        <v>10</v>
      </c>
      <c r="I98" s="185"/>
      <c r="J98" s="186">
        <f>ROUND(I98*H98,2)</f>
        <v>0</v>
      </c>
      <c r="K98" s="182" t="s">
        <v>1553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3658</v>
      </c>
      <c r="AT98" s="191" t="s">
        <v>462</v>
      </c>
      <c r="AU98" s="191" t="s">
        <v>79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3658</v>
      </c>
      <c r="BM98" s="191" t="s">
        <v>6277</v>
      </c>
    </row>
    <row r="99" s="2" customFormat="1" ht="16.5" customHeight="1">
      <c r="A99" s="41"/>
      <c r="B99" s="179"/>
      <c r="C99" s="180" t="s">
        <v>9</v>
      </c>
      <c r="D99" s="180" t="s">
        <v>462</v>
      </c>
      <c r="E99" s="181" t="s">
        <v>6278</v>
      </c>
      <c r="F99" s="182" t="s">
        <v>6279</v>
      </c>
      <c r="G99" s="183" t="s">
        <v>708</v>
      </c>
      <c r="H99" s="184">
        <v>10</v>
      </c>
      <c r="I99" s="185"/>
      <c r="J99" s="186">
        <f>ROUND(I99*H99,2)</f>
        <v>0</v>
      </c>
      <c r="K99" s="182" t="s">
        <v>1553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3658</v>
      </c>
      <c r="AT99" s="191" t="s">
        <v>462</v>
      </c>
      <c r="AU99" s="191" t="s">
        <v>79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3658</v>
      </c>
      <c r="BM99" s="191" t="s">
        <v>6280</v>
      </c>
    </row>
    <row r="100" s="2" customFormat="1" ht="16.5" customHeight="1">
      <c r="A100" s="41"/>
      <c r="B100" s="179"/>
      <c r="C100" s="180" t="s">
        <v>519</v>
      </c>
      <c r="D100" s="180" t="s">
        <v>462</v>
      </c>
      <c r="E100" s="181" t="s">
        <v>6281</v>
      </c>
      <c r="F100" s="182" t="s">
        <v>6282</v>
      </c>
      <c r="G100" s="183" t="s">
        <v>708</v>
      </c>
      <c r="H100" s="184">
        <v>10</v>
      </c>
      <c r="I100" s="185"/>
      <c r="J100" s="186">
        <f>ROUND(I100*H100,2)</f>
        <v>0</v>
      </c>
      <c r="K100" s="182" t="s">
        <v>1553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3658</v>
      </c>
      <c r="AT100" s="191" t="s">
        <v>462</v>
      </c>
      <c r="AU100" s="191" t="s">
        <v>79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3658</v>
      </c>
      <c r="BM100" s="191" t="s">
        <v>6283</v>
      </c>
    </row>
    <row r="101" s="2" customFormat="1" ht="16.5" customHeight="1">
      <c r="A101" s="41"/>
      <c r="B101" s="179"/>
      <c r="C101" s="180" t="s">
        <v>555</v>
      </c>
      <c r="D101" s="180" t="s">
        <v>462</v>
      </c>
      <c r="E101" s="181" t="s">
        <v>6284</v>
      </c>
      <c r="F101" s="182" t="s">
        <v>6285</v>
      </c>
      <c r="G101" s="183" t="s">
        <v>694</v>
      </c>
      <c r="H101" s="184">
        <v>180</v>
      </c>
      <c r="I101" s="185"/>
      <c r="J101" s="186">
        <f>ROUND(I101*H101,2)</f>
        <v>0</v>
      </c>
      <c r="K101" s="182" t="s">
        <v>1553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3658</v>
      </c>
      <c r="AT101" s="191" t="s">
        <v>462</v>
      </c>
      <c r="AU101" s="191" t="s">
        <v>79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3658</v>
      </c>
      <c r="BM101" s="191" t="s">
        <v>6286</v>
      </c>
    </row>
    <row r="102" s="12" customFormat="1" ht="25.92" customHeight="1">
      <c r="A102" s="12"/>
      <c r="B102" s="166"/>
      <c r="C102" s="12"/>
      <c r="D102" s="167" t="s">
        <v>71</v>
      </c>
      <c r="E102" s="168" t="s">
        <v>101</v>
      </c>
      <c r="F102" s="168" t="s">
        <v>4982</v>
      </c>
      <c r="G102" s="12"/>
      <c r="H102" s="12"/>
      <c r="I102" s="169"/>
      <c r="J102" s="170">
        <f>BK102</f>
        <v>0</v>
      </c>
      <c r="K102" s="12"/>
      <c r="L102" s="166"/>
      <c r="M102" s="171"/>
      <c r="N102" s="172"/>
      <c r="O102" s="172"/>
      <c r="P102" s="173">
        <f>SUM(P103:P107)</f>
        <v>0</v>
      </c>
      <c r="Q102" s="172"/>
      <c r="R102" s="173">
        <f>SUM(R103:R107)</f>
        <v>0</v>
      </c>
      <c r="S102" s="172"/>
      <c r="T102" s="174">
        <f>SUM(T103:T107)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67" t="s">
        <v>104</v>
      </c>
      <c r="AT102" s="175" t="s">
        <v>71</v>
      </c>
      <c r="AU102" s="175" t="s">
        <v>72</v>
      </c>
      <c r="AY102" s="167" t="s">
        <v>458</v>
      </c>
      <c r="BK102" s="176">
        <f>SUM(BK103:BK107)</f>
        <v>0</v>
      </c>
    </row>
    <row r="103" s="2" customFormat="1" ht="16.5" customHeight="1">
      <c r="A103" s="41"/>
      <c r="B103" s="179"/>
      <c r="C103" s="223" t="s">
        <v>531</v>
      </c>
      <c r="D103" s="223" t="s">
        <v>562</v>
      </c>
      <c r="E103" s="224" t="s">
        <v>6287</v>
      </c>
      <c r="F103" s="225" t="s">
        <v>6288</v>
      </c>
      <c r="G103" s="226" t="s">
        <v>472</v>
      </c>
      <c r="H103" s="227">
        <v>18</v>
      </c>
      <c r="I103" s="228"/>
      <c r="J103" s="229">
        <f>ROUND(I103*H103,2)</f>
        <v>0</v>
      </c>
      <c r="K103" s="225" t="s">
        <v>1553</v>
      </c>
      <c r="L103" s="230"/>
      <c r="M103" s="231" t="s">
        <v>3</v>
      </c>
      <c r="N103" s="232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3658</v>
      </c>
      <c r="AT103" s="191" t="s">
        <v>562</v>
      </c>
      <c r="AU103" s="191" t="s">
        <v>79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3658</v>
      </c>
      <c r="BM103" s="191" t="s">
        <v>6289</v>
      </c>
    </row>
    <row r="104" s="2" customFormat="1" ht="16.5" customHeight="1">
      <c r="A104" s="41"/>
      <c r="B104" s="179"/>
      <c r="C104" s="223" t="s">
        <v>567</v>
      </c>
      <c r="D104" s="223" t="s">
        <v>562</v>
      </c>
      <c r="E104" s="224" t="s">
        <v>6290</v>
      </c>
      <c r="F104" s="225" t="s">
        <v>6291</v>
      </c>
      <c r="G104" s="226" t="s">
        <v>708</v>
      </c>
      <c r="H104" s="227">
        <v>540</v>
      </c>
      <c r="I104" s="228"/>
      <c r="J104" s="229">
        <f>ROUND(I104*H104,2)</f>
        <v>0</v>
      </c>
      <c r="K104" s="225" t="s">
        <v>1553</v>
      </c>
      <c r="L104" s="230"/>
      <c r="M104" s="231" t="s">
        <v>3</v>
      </c>
      <c r="N104" s="232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3658</v>
      </c>
      <c r="AT104" s="191" t="s">
        <v>562</v>
      </c>
      <c r="AU104" s="191" t="s">
        <v>79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3658</v>
      </c>
      <c r="BM104" s="191" t="s">
        <v>6292</v>
      </c>
    </row>
    <row r="105" s="2" customFormat="1" ht="16.5" customHeight="1">
      <c r="A105" s="41"/>
      <c r="B105" s="179"/>
      <c r="C105" s="223" t="s">
        <v>574</v>
      </c>
      <c r="D105" s="223" t="s">
        <v>562</v>
      </c>
      <c r="E105" s="224" t="s">
        <v>6293</v>
      </c>
      <c r="F105" s="225" t="s">
        <v>6294</v>
      </c>
      <c r="G105" s="226" t="s">
        <v>694</v>
      </c>
      <c r="H105" s="227">
        <v>180</v>
      </c>
      <c r="I105" s="228"/>
      <c r="J105" s="229">
        <f>ROUND(I105*H105,2)</f>
        <v>0</v>
      </c>
      <c r="K105" s="225" t="s">
        <v>1553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3658</v>
      </c>
      <c r="AT105" s="191" t="s">
        <v>562</v>
      </c>
      <c r="AU105" s="191" t="s">
        <v>79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3658</v>
      </c>
      <c r="BM105" s="191" t="s">
        <v>6295</v>
      </c>
    </row>
    <row r="106" s="2" customFormat="1" ht="16.5" customHeight="1">
      <c r="A106" s="41"/>
      <c r="B106" s="179"/>
      <c r="C106" s="223" t="s">
        <v>581</v>
      </c>
      <c r="D106" s="223" t="s">
        <v>562</v>
      </c>
      <c r="E106" s="224" t="s">
        <v>6296</v>
      </c>
      <c r="F106" s="225" t="s">
        <v>6297</v>
      </c>
      <c r="G106" s="226" t="s">
        <v>472</v>
      </c>
      <c r="H106" s="227">
        <v>2.1000000000000001</v>
      </c>
      <c r="I106" s="228"/>
      <c r="J106" s="229">
        <f>ROUND(I106*H106,2)</f>
        <v>0</v>
      </c>
      <c r="K106" s="225" t="s">
        <v>1553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3658</v>
      </c>
      <c r="AT106" s="191" t="s">
        <v>562</v>
      </c>
      <c r="AU106" s="191" t="s">
        <v>79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3658</v>
      </c>
      <c r="BM106" s="191" t="s">
        <v>6298</v>
      </c>
    </row>
    <row r="107" s="2" customFormat="1" ht="16.5" customHeight="1">
      <c r="A107" s="41"/>
      <c r="B107" s="179"/>
      <c r="C107" s="223" t="s">
        <v>588</v>
      </c>
      <c r="D107" s="223" t="s">
        <v>562</v>
      </c>
      <c r="E107" s="224" t="s">
        <v>6299</v>
      </c>
      <c r="F107" s="225" t="s">
        <v>6300</v>
      </c>
      <c r="G107" s="226" t="s">
        <v>708</v>
      </c>
      <c r="H107" s="227">
        <v>10</v>
      </c>
      <c r="I107" s="228"/>
      <c r="J107" s="229">
        <f>ROUND(I107*H107,2)</f>
        <v>0</v>
      </c>
      <c r="K107" s="225" t="s">
        <v>1553</v>
      </c>
      <c r="L107" s="230"/>
      <c r="M107" s="231" t="s">
        <v>3</v>
      </c>
      <c r="N107" s="232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3658</v>
      </c>
      <c r="AT107" s="191" t="s">
        <v>562</v>
      </c>
      <c r="AU107" s="191" t="s">
        <v>79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3658</v>
      </c>
      <c r="BM107" s="191" t="s">
        <v>6301</v>
      </c>
    </row>
    <row r="108" s="12" customFormat="1" ht="25.92" customHeight="1">
      <c r="A108" s="12"/>
      <c r="B108" s="166"/>
      <c r="C108" s="12"/>
      <c r="D108" s="167" t="s">
        <v>71</v>
      </c>
      <c r="E108" s="168" t="s">
        <v>104</v>
      </c>
      <c r="F108" s="168" t="s">
        <v>4986</v>
      </c>
      <c r="G108" s="12"/>
      <c r="H108" s="12"/>
      <c r="I108" s="169"/>
      <c r="J108" s="170">
        <f>BK108</f>
        <v>0</v>
      </c>
      <c r="K108" s="12"/>
      <c r="L108" s="166"/>
      <c r="M108" s="171"/>
      <c r="N108" s="172"/>
      <c r="O108" s="172"/>
      <c r="P108" s="173">
        <f>SUM(P109:P120)</f>
        <v>0</v>
      </c>
      <c r="Q108" s="172"/>
      <c r="R108" s="173">
        <f>SUM(R109:R120)</f>
        <v>0</v>
      </c>
      <c r="S108" s="172"/>
      <c r="T108" s="174">
        <f>SUM(T109:T120)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67" t="s">
        <v>104</v>
      </c>
      <c r="AT108" s="175" t="s">
        <v>71</v>
      </c>
      <c r="AU108" s="175" t="s">
        <v>72</v>
      </c>
      <c r="AY108" s="167" t="s">
        <v>458</v>
      </c>
      <c r="BK108" s="176">
        <f>SUM(BK109:BK120)</f>
        <v>0</v>
      </c>
    </row>
    <row r="109" s="2" customFormat="1" ht="16.5" customHeight="1">
      <c r="A109" s="41"/>
      <c r="B109" s="179"/>
      <c r="C109" s="180" t="s">
        <v>593</v>
      </c>
      <c r="D109" s="180" t="s">
        <v>462</v>
      </c>
      <c r="E109" s="181" t="s">
        <v>6302</v>
      </c>
      <c r="F109" s="182" t="s">
        <v>6303</v>
      </c>
      <c r="G109" s="183" t="s">
        <v>708</v>
      </c>
      <c r="H109" s="184">
        <v>2</v>
      </c>
      <c r="I109" s="185"/>
      <c r="J109" s="186">
        <f>ROUND(I109*H109,2)</f>
        <v>0</v>
      </c>
      <c r="K109" s="182" t="s">
        <v>1553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3658</v>
      </c>
      <c r="AT109" s="191" t="s">
        <v>462</v>
      </c>
      <c r="AU109" s="191" t="s">
        <v>79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3658</v>
      </c>
      <c r="BM109" s="191" t="s">
        <v>6304</v>
      </c>
    </row>
    <row r="110" s="2" customFormat="1" ht="16.5" customHeight="1">
      <c r="A110" s="41"/>
      <c r="B110" s="179"/>
      <c r="C110" s="180" t="s">
        <v>8</v>
      </c>
      <c r="D110" s="180" t="s">
        <v>462</v>
      </c>
      <c r="E110" s="181" t="s">
        <v>6302</v>
      </c>
      <c r="F110" s="182" t="s">
        <v>6303</v>
      </c>
      <c r="G110" s="183" t="s">
        <v>708</v>
      </c>
      <c r="H110" s="184">
        <v>3</v>
      </c>
      <c r="I110" s="185"/>
      <c r="J110" s="186">
        <f>ROUND(I110*H110,2)</f>
        <v>0</v>
      </c>
      <c r="K110" s="182" t="s">
        <v>1553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3658</v>
      </c>
      <c r="AT110" s="191" t="s">
        <v>462</v>
      </c>
      <c r="AU110" s="191" t="s">
        <v>79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3658</v>
      </c>
      <c r="BM110" s="191" t="s">
        <v>6305</v>
      </c>
    </row>
    <row r="111" s="2" customFormat="1" ht="16.5" customHeight="1">
      <c r="A111" s="41"/>
      <c r="B111" s="179"/>
      <c r="C111" s="180" t="s">
        <v>86</v>
      </c>
      <c r="D111" s="180" t="s">
        <v>462</v>
      </c>
      <c r="E111" s="181" t="s">
        <v>6302</v>
      </c>
      <c r="F111" s="182" t="s">
        <v>6303</v>
      </c>
      <c r="G111" s="183" t="s">
        <v>708</v>
      </c>
      <c r="H111" s="184">
        <v>5</v>
      </c>
      <c r="I111" s="185"/>
      <c r="J111" s="186">
        <f>ROUND(I111*H111,2)</f>
        <v>0</v>
      </c>
      <c r="K111" s="182" t="s">
        <v>1553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3658</v>
      </c>
      <c r="AT111" s="191" t="s">
        <v>462</v>
      </c>
      <c r="AU111" s="191" t="s">
        <v>79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3658</v>
      </c>
      <c r="BM111" s="191" t="s">
        <v>6306</v>
      </c>
    </row>
    <row r="112" s="2" customFormat="1" ht="16.5" customHeight="1">
      <c r="A112" s="41"/>
      <c r="B112" s="179"/>
      <c r="C112" s="180" t="s">
        <v>89</v>
      </c>
      <c r="D112" s="180" t="s">
        <v>462</v>
      </c>
      <c r="E112" s="181" t="s">
        <v>6302</v>
      </c>
      <c r="F112" s="182" t="s">
        <v>6303</v>
      </c>
      <c r="G112" s="183" t="s">
        <v>708</v>
      </c>
      <c r="H112" s="184">
        <v>2</v>
      </c>
      <c r="I112" s="185"/>
      <c r="J112" s="186">
        <f>ROUND(I112*H112,2)</f>
        <v>0</v>
      </c>
      <c r="K112" s="182" t="s">
        <v>1553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3658</v>
      </c>
      <c r="AT112" s="191" t="s">
        <v>462</v>
      </c>
      <c r="AU112" s="191" t="s">
        <v>79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3658</v>
      </c>
      <c r="BM112" s="191" t="s">
        <v>6307</v>
      </c>
    </row>
    <row r="113" s="2" customFormat="1" ht="16.5" customHeight="1">
      <c r="A113" s="41"/>
      <c r="B113" s="179"/>
      <c r="C113" s="180" t="s">
        <v>92</v>
      </c>
      <c r="D113" s="180" t="s">
        <v>462</v>
      </c>
      <c r="E113" s="181" t="s">
        <v>6302</v>
      </c>
      <c r="F113" s="182" t="s">
        <v>6303</v>
      </c>
      <c r="G113" s="183" t="s">
        <v>708</v>
      </c>
      <c r="H113" s="184">
        <v>2</v>
      </c>
      <c r="I113" s="185"/>
      <c r="J113" s="186">
        <f>ROUND(I113*H113,2)</f>
        <v>0</v>
      </c>
      <c r="K113" s="182" t="s">
        <v>1553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3658</v>
      </c>
      <c r="AT113" s="191" t="s">
        <v>462</v>
      </c>
      <c r="AU113" s="191" t="s">
        <v>79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3658</v>
      </c>
      <c r="BM113" s="191" t="s">
        <v>6308</v>
      </c>
    </row>
    <row r="114" s="2" customFormat="1" ht="16.5" customHeight="1">
      <c r="A114" s="41"/>
      <c r="B114" s="179"/>
      <c r="C114" s="180" t="s">
        <v>95</v>
      </c>
      <c r="D114" s="180" t="s">
        <v>462</v>
      </c>
      <c r="E114" s="181" t="s">
        <v>6309</v>
      </c>
      <c r="F114" s="182" t="s">
        <v>6310</v>
      </c>
      <c r="G114" s="183" t="s">
        <v>708</v>
      </c>
      <c r="H114" s="184">
        <v>6</v>
      </c>
      <c r="I114" s="185"/>
      <c r="J114" s="186">
        <f>ROUND(I114*H114,2)</f>
        <v>0</v>
      </c>
      <c r="K114" s="182" t="s">
        <v>1553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3658</v>
      </c>
      <c r="AT114" s="191" t="s">
        <v>462</v>
      </c>
      <c r="AU114" s="191" t="s">
        <v>79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3658</v>
      </c>
      <c r="BM114" s="191" t="s">
        <v>6311</v>
      </c>
    </row>
    <row r="115" s="2" customFormat="1" ht="16.5" customHeight="1">
      <c r="A115" s="41"/>
      <c r="B115" s="179"/>
      <c r="C115" s="180" t="s">
        <v>98</v>
      </c>
      <c r="D115" s="180" t="s">
        <v>462</v>
      </c>
      <c r="E115" s="181" t="s">
        <v>6312</v>
      </c>
      <c r="F115" s="182" t="s">
        <v>6313</v>
      </c>
      <c r="G115" s="183" t="s">
        <v>708</v>
      </c>
      <c r="H115" s="184">
        <v>10</v>
      </c>
      <c r="I115" s="185"/>
      <c r="J115" s="186">
        <f>ROUND(I115*H115,2)</f>
        <v>0</v>
      </c>
      <c r="K115" s="182" t="s">
        <v>1553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3658</v>
      </c>
      <c r="AT115" s="191" t="s">
        <v>462</v>
      </c>
      <c r="AU115" s="191" t="s">
        <v>79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3658</v>
      </c>
      <c r="BM115" s="191" t="s">
        <v>6314</v>
      </c>
    </row>
    <row r="116" s="2" customFormat="1" ht="16.5" customHeight="1">
      <c r="A116" s="41"/>
      <c r="B116" s="179"/>
      <c r="C116" s="180" t="s">
        <v>638</v>
      </c>
      <c r="D116" s="180" t="s">
        <v>462</v>
      </c>
      <c r="E116" s="181" t="s">
        <v>6315</v>
      </c>
      <c r="F116" s="182" t="s">
        <v>6316</v>
      </c>
      <c r="G116" s="183" t="s">
        <v>708</v>
      </c>
      <c r="H116" s="184">
        <v>1</v>
      </c>
      <c r="I116" s="185"/>
      <c r="J116" s="186">
        <f>ROUND(I116*H116,2)</f>
        <v>0</v>
      </c>
      <c r="K116" s="182" t="s">
        <v>1553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3658</v>
      </c>
      <c r="AT116" s="191" t="s">
        <v>462</v>
      </c>
      <c r="AU116" s="191" t="s">
        <v>79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3658</v>
      </c>
      <c r="BM116" s="191" t="s">
        <v>6317</v>
      </c>
    </row>
    <row r="117" s="2" customFormat="1" ht="16.5" customHeight="1">
      <c r="A117" s="41"/>
      <c r="B117" s="179"/>
      <c r="C117" s="180" t="s">
        <v>644</v>
      </c>
      <c r="D117" s="180" t="s">
        <v>462</v>
      </c>
      <c r="E117" s="181" t="s">
        <v>5090</v>
      </c>
      <c r="F117" s="182" t="s">
        <v>5091</v>
      </c>
      <c r="G117" s="183" t="s">
        <v>694</v>
      </c>
      <c r="H117" s="184">
        <v>280</v>
      </c>
      <c r="I117" s="185"/>
      <c r="J117" s="186">
        <f>ROUND(I117*H117,2)</f>
        <v>0</v>
      </c>
      <c r="K117" s="182" t="s">
        <v>1553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3658</v>
      </c>
      <c r="AT117" s="191" t="s">
        <v>462</v>
      </c>
      <c r="AU117" s="191" t="s">
        <v>79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3658</v>
      </c>
      <c r="BM117" s="191" t="s">
        <v>6318</v>
      </c>
    </row>
    <row r="118" s="2" customFormat="1" ht="24.15" customHeight="1">
      <c r="A118" s="41"/>
      <c r="B118" s="179"/>
      <c r="C118" s="180" t="s">
        <v>649</v>
      </c>
      <c r="D118" s="180" t="s">
        <v>462</v>
      </c>
      <c r="E118" s="181" t="s">
        <v>5146</v>
      </c>
      <c r="F118" s="182" t="s">
        <v>5147</v>
      </c>
      <c r="G118" s="183" t="s">
        <v>694</v>
      </c>
      <c r="H118" s="184">
        <v>180</v>
      </c>
      <c r="I118" s="185"/>
      <c r="J118" s="186">
        <f>ROUND(I118*H118,2)</f>
        <v>0</v>
      </c>
      <c r="K118" s="182" t="s">
        <v>1553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3658</v>
      </c>
      <c r="AT118" s="191" t="s">
        <v>462</v>
      </c>
      <c r="AU118" s="191" t="s">
        <v>79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3658</v>
      </c>
      <c r="BM118" s="191" t="s">
        <v>6319</v>
      </c>
    </row>
    <row r="119" s="2" customFormat="1" ht="16.5" customHeight="1">
      <c r="A119" s="41"/>
      <c r="B119" s="179"/>
      <c r="C119" s="180" t="s">
        <v>656</v>
      </c>
      <c r="D119" s="180" t="s">
        <v>462</v>
      </c>
      <c r="E119" s="181" t="s">
        <v>6320</v>
      </c>
      <c r="F119" s="182" t="s">
        <v>6321</v>
      </c>
      <c r="G119" s="183" t="s">
        <v>708</v>
      </c>
      <c r="H119" s="184">
        <v>10</v>
      </c>
      <c r="I119" s="185"/>
      <c r="J119" s="186">
        <f>ROUND(I119*H119,2)</f>
        <v>0</v>
      </c>
      <c r="K119" s="182" t="s">
        <v>1553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3658</v>
      </c>
      <c r="AT119" s="191" t="s">
        <v>462</v>
      </c>
      <c r="AU119" s="191" t="s">
        <v>79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3658</v>
      </c>
      <c r="BM119" s="191" t="s">
        <v>6322</v>
      </c>
    </row>
    <row r="120" s="2" customFormat="1" ht="16.5" customHeight="1">
      <c r="A120" s="41"/>
      <c r="B120" s="179"/>
      <c r="C120" s="180" t="s">
        <v>662</v>
      </c>
      <c r="D120" s="180" t="s">
        <v>462</v>
      </c>
      <c r="E120" s="181" t="s">
        <v>6323</v>
      </c>
      <c r="F120" s="182" t="s">
        <v>6324</v>
      </c>
      <c r="G120" s="183" t="s">
        <v>694</v>
      </c>
      <c r="H120" s="184">
        <v>180</v>
      </c>
      <c r="I120" s="185"/>
      <c r="J120" s="186">
        <f>ROUND(I120*H120,2)</f>
        <v>0</v>
      </c>
      <c r="K120" s="182" t="s">
        <v>1553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3658</v>
      </c>
      <c r="AT120" s="191" t="s">
        <v>462</v>
      </c>
      <c r="AU120" s="191" t="s">
        <v>79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3658</v>
      </c>
      <c r="BM120" s="191" t="s">
        <v>6325</v>
      </c>
    </row>
    <row r="121" s="12" customFormat="1" ht="25.92" customHeight="1">
      <c r="A121" s="12"/>
      <c r="B121" s="166"/>
      <c r="C121" s="12"/>
      <c r="D121" s="167" t="s">
        <v>71</v>
      </c>
      <c r="E121" s="168" t="s">
        <v>487</v>
      </c>
      <c r="F121" s="168" t="s">
        <v>459</v>
      </c>
      <c r="G121" s="12"/>
      <c r="H121" s="12"/>
      <c r="I121" s="169"/>
      <c r="J121" s="170">
        <f>BK121</f>
        <v>0</v>
      </c>
      <c r="K121" s="12"/>
      <c r="L121" s="166"/>
      <c r="M121" s="171"/>
      <c r="N121" s="172"/>
      <c r="O121" s="172"/>
      <c r="P121" s="173">
        <f>SUM(P122:P130)</f>
        <v>0</v>
      </c>
      <c r="Q121" s="172"/>
      <c r="R121" s="173">
        <f>SUM(R122:R130)</f>
        <v>0</v>
      </c>
      <c r="S121" s="172"/>
      <c r="T121" s="174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104</v>
      </c>
      <c r="AT121" s="175" t="s">
        <v>71</v>
      </c>
      <c r="AU121" s="175" t="s">
        <v>72</v>
      </c>
      <c r="AY121" s="167" t="s">
        <v>458</v>
      </c>
      <c r="BK121" s="176">
        <f>SUM(BK122:BK130)</f>
        <v>0</v>
      </c>
    </row>
    <row r="122" s="2" customFormat="1" ht="21.75" customHeight="1">
      <c r="A122" s="41"/>
      <c r="B122" s="179"/>
      <c r="C122" s="180" t="s">
        <v>667</v>
      </c>
      <c r="D122" s="180" t="s">
        <v>462</v>
      </c>
      <c r="E122" s="181" t="s">
        <v>6326</v>
      </c>
      <c r="F122" s="182" t="s">
        <v>6327</v>
      </c>
      <c r="G122" s="183" t="s">
        <v>694</v>
      </c>
      <c r="H122" s="184">
        <v>180</v>
      </c>
      <c r="I122" s="185"/>
      <c r="J122" s="186">
        <f>ROUND(I122*H122,2)</f>
        <v>0</v>
      </c>
      <c r="K122" s="182" t="s">
        <v>1553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3658</v>
      </c>
      <c r="AT122" s="191" t="s">
        <v>462</v>
      </c>
      <c r="AU122" s="191" t="s">
        <v>79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3658</v>
      </c>
      <c r="BM122" s="191" t="s">
        <v>6328</v>
      </c>
    </row>
    <row r="123" s="2" customFormat="1" ht="21.75" customHeight="1">
      <c r="A123" s="41"/>
      <c r="B123" s="179"/>
      <c r="C123" s="180" t="s">
        <v>672</v>
      </c>
      <c r="D123" s="180" t="s">
        <v>462</v>
      </c>
      <c r="E123" s="181" t="s">
        <v>6329</v>
      </c>
      <c r="F123" s="182" t="s">
        <v>6330</v>
      </c>
      <c r="G123" s="183" t="s">
        <v>694</v>
      </c>
      <c r="H123" s="184">
        <v>180</v>
      </c>
      <c r="I123" s="185"/>
      <c r="J123" s="186">
        <f>ROUND(I123*H123,2)</f>
        <v>0</v>
      </c>
      <c r="K123" s="182" t="s">
        <v>1553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3658</v>
      </c>
      <c r="AT123" s="191" t="s">
        <v>462</v>
      </c>
      <c r="AU123" s="191" t="s">
        <v>79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3658</v>
      </c>
      <c r="BM123" s="191" t="s">
        <v>6331</v>
      </c>
    </row>
    <row r="124" s="2" customFormat="1" ht="16.5" customHeight="1">
      <c r="A124" s="41"/>
      <c r="B124" s="179"/>
      <c r="C124" s="180" t="s">
        <v>678</v>
      </c>
      <c r="D124" s="180" t="s">
        <v>462</v>
      </c>
      <c r="E124" s="181" t="s">
        <v>6332</v>
      </c>
      <c r="F124" s="182" t="s">
        <v>6333</v>
      </c>
      <c r="G124" s="183" t="s">
        <v>694</v>
      </c>
      <c r="H124" s="184">
        <v>180</v>
      </c>
      <c r="I124" s="185"/>
      <c r="J124" s="186">
        <f>ROUND(I124*H124,2)</f>
        <v>0</v>
      </c>
      <c r="K124" s="182" t="s">
        <v>1553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3658</v>
      </c>
      <c r="AT124" s="191" t="s">
        <v>462</v>
      </c>
      <c r="AU124" s="191" t="s">
        <v>79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3658</v>
      </c>
      <c r="BM124" s="191" t="s">
        <v>6334</v>
      </c>
    </row>
    <row r="125" s="2" customFormat="1" ht="16.5" customHeight="1">
      <c r="A125" s="41"/>
      <c r="B125" s="179"/>
      <c r="C125" s="180" t="s">
        <v>683</v>
      </c>
      <c r="D125" s="180" t="s">
        <v>462</v>
      </c>
      <c r="E125" s="181" t="s">
        <v>6335</v>
      </c>
      <c r="F125" s="182" t="s">
        <v>6336</v>
      </c>
      <c r="G125" s="183" t="s">
        <v>694</v>
      </c>
      <c r="H125" s="184">
        <v>180</v>
      </c>
      <c r="I125" s="185"/>
      <c r="J125" s="186">
        <f>ROUND(I125*H125,2)</f>
        <v>0</v>
      </c>
      <c r="K125" s="182" t="s">
        <v>1553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3658</v>
      </c>
      <c r="AT125" s="191" t="s">
        <v>462</v>
      </c>
      <c r="AU125" s="191" t="s">
        <v>79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3658</v>
      </c>
      <c r="BM125" s="191" t="s">
        <v>6337</v>
      </c>
    </row>
    <row r="126" s="2" customFormat="1" ht="16.5" customHeight="1">
      <c r="A126" s="41"/>
      <c r="B126" s="179"/>
      <c r="C126" s="180" t="s">
        <v>691</v>
      </c>
      <c r="D126" s="180" t="s">
        <v>462</v>
      </c>
      <c r="E126" s="181" t="s">
        <v>6338</v>
      </c>
      <c r="F126" s="182" t="s">
        <v>6339</v>
      </c>
      <c r="G126" s="183" t="s">
        <v>472</v>
      </c>
      <c r="H126" s="184">
        <v>19.620000000000001</v>
      </c>
      <c r="I126" s="185"/>
      <c r="J126" s="186">
        <f>ROUND(I126*H126,2)</f>
        <v>0</v>
      </c>
      <c r="K126" s="182" t="s">
        <v>1553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3658</v>
      </c>
      <c r="AT126" s="191" t="s">
        <v>462</v>
      </c>
      <c r="AU126" s="191" t="s">
        <v>79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3658</v>
      </c>
      <c r="BM126" s="191" t="s">
        <v>6340</v>
      </c>
    </row>
    <row r="127" s="2" customFormat="1" ht="16.5" customHeight="1">
      <c r="A127" s="41"/>
      <c r="B127" s="179"/>
      <c r="C127" s="180" t="s">
        <v>699</v>
      </c>
      <c r="D127" s="180" t="s">
        <v>462</v>
      </c>
      <c r="E127" s="181" t="s">
        <v>6341</v>
      </c>
      <c r="F127" s="182" t="s">
        <v>6342</v>
      </c>
      <c r="G127" s="183" t="s">
        <v>140</v>
      </c>
      <c r="H127" s="184">
        <v>90</v>
      </c>
      <c r="I127" s="185"/>
      <c r="J127" s="186">
        <f>ROUND(I127*H127,2)</f>
        <v>0</v>
      </c>
      <c r="K127" s="182" t="s">
        <v>1553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3658</v>
      </c>
      <c r="AT127" s="191" t="s">
        <v>462</v>
      </c>
      <c r="AU127" s="191" t="s">
        <v>79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3658</v>
      </c>
      <c r="BM127" s="191" t="s">
        <v>6343</v>
      </c>
    </row>
    <row r="128" s="2" customFormat="1" ht="21.75" customHeight="1">
      <c r="A128" s="41"/>
      <c r="B128" s="179"/>
      <c r="C128" s="180" t="s">
        <v>705</v>
      </c>
      <c r="D128" s="180" t="s">
        <v>462</v>
      </c>
      <c r="E128" s="181" t="s">
        <v>6344</v>
      </c>
      <c r="F128" s="182" t="s">
        <v>6345</v>
      </c>
      <c r="G128" s="183" t="s">
        <v>708</v>
      </c>
      <c r="H128" s="184">
        <v>10</v>
      </c>
      <c r="I128" s="185"/>
      <c r="J128" s="186">
        <f>ROUND(I128*H128,2)</f>
        <v>0</v>
      </c>
      <c r="K128" s="182" t="s">
        <v>1553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3658</v>
      </c>
      <c r="AT128" s="191" t="s">
        <v>462</v>
      </c>
      <c r="AU128" s="191" t="s">
        <v>79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3658</v>
      </c>
      <c r="BM128" s="191" t="s">
        <v>6346</v>
      </c>
    </row>
    <row r="129" s="2" customFormat="1" ht="21.75" customHeight="1">
      <c r="A129" s="41"/>
      <c r="B129" s="179"/>
      <c r="C129" s="180" t="s">
        <v>711</v>
      </c>
      <c r="D129" s="180" t="s">
        <v>462</v>
      </c>
      <c r="E129" s="181" t="s">
        <v>6347</v>
      </c>
      <c r="F129" s="182" t="s">
        <v>6348</v>
      </c>
      <c r="G129" s="183" t="s">
        <v>472</v>
      </c>
      <c r="H129" s="184">
        <v>2.5</v>
      </c>
      <c r="I129" s="185"/>
      <c r="J129" s="186">
        <f>ROUND(I129*H129,2)</f>
        <v>0</v>
      </c>
      <c r="K129" s="182" t="s">
        <v>1553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3658</v>
      </c>
      <c r="AT129" s="191" t="s">
        <v>462</v>
      </c>
      <c r="AU129" s="191" t="s">
        <v>79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3658</v>
      </c>
      <c r="BM129" s="191" t="s">
        <v>6349</v>
      </c>
    </row>
    <row r="130" s="2" customFormat="1" ht="16.5" customHeight="1">
      <c r="A130" s="41"/>
      <c r="B130" s="179"/>
      <c r="C130" s="180" t="s">
        <v>716</v>
      </c>
      <c r="D130" s="180" t="s">
        <v>462</v>
      </c>
      <c r="E130" s="181" t="s">
        <v>6350</v>
      </c>
      <c r="F130" s="182" t="s">
        <v>6339</v>
      </c>
      <c r="G130" s="183" t="s">
        <v>472</v>
      </c>
      <c r="H130" s="184">
        <v>2.5</v>
      </c>
      <c r="I130" s="185"/>
      <c r="J130" s="186">
        <f>ROUND(I130*H130,2)</f>
        <v>0</v>
      </c>
      <c r="K130" s="182" t="s">
        <v>1553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3658</v>
      </c>
      <c r="AT130" s="191" t="s">
        <v>462</v>
      </c>
      <c r="AU130" s="191" t="s">
        <v>79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3658</v>
      </c>
      <c r="BM130" s="191" t="s">
        <v>6351</v>
      </c>
    </row>
    <row r="131" s="12" customFormat="1" ht="25.92" customHeight="1">
      <c r="A131" s="12"/>
      <c r="B131" s="166"/>
      <c r="C131" s="12"/>
      <c r="D131" s="167" t="s">
        <v>71</v>
      </c>
      <c r="E131" s="168" t="s">
        <v>128</v>
      </c>
      <c r="F131" s="168" t="s">
        <v>3633</v>
      </c>
      <c r="G131" s="12"/>
      <c r="H131" s="12"/>
      <c r="I131" s="169"/>
      <c r="J131" s="170">
        <f>BK131</f>
        <v>0</v>
      </c>
      <c r="K131" s="12"/>
      <c r="L131" s="166"/>
      <c r="M131" s="171"/>
      <c r="N131" s="172"/>
      <c r="O131" s="172"/>
      <c r="P131" s="173">
        <f>SUM(P132:P145)</f>
        <v>0</v>
      </c>
      <c r="Q131" s="172"/>
      <c r="R131" s="173">
        <f>SUM(R132:R145)</f>
        <v>0</v>
      </c>
      <c r="S131" s="172"/>
      <c r="T131" s="174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104</v>
      </c>
      <c r="AT131" s="175" t="s">
        <v>71</v>
      </c>
      <c r="AU131" s="175" t="s">
        <v>72</v>
      </c>
      <c r="AY131" s="167" t="s">
        <v>458</v>
      </c>
      <c r="BK131" s="176">
        <f>SUM(BK132:BK145)</f>
        <v>0</v>
      </c>
    </row>
    <row r="132" s="2" customFormat="1" ht="16.5" customHeight="1">
      <c r="A132" s="41"/>
      <c r="B132" s="179"/>
      <c r="C132" s="180" t="s">
        <v>723</v>
      </c>
      <c r="D132" s="180" t="s">
        <v>462</v>
      </c>
      <c r="E132" s="181" t="s">
        <v>6352</v>
      </c>
      <c r="F132" s="182" t="s">
        <v>6353</v>
      </c>
      <c r="G132" s="183" t="s">
        <v>3642</v>
      </c>
      <c r="H132" s="184">
        <v>10</v>
      </c>
      <c r="I132" s="185"/>
      <c r="J132" s="186">
        <f>ROUND(I132*H132,2)</f>
        <v>0</v>
      </c>
      <c r="K132" s="182" t="s">
        <v>1553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3658</v>
      </c>
      <c r="AT132" s="191" t="s">
        <v>462</v>
      </c>
      <c r="AU132" s="191" t="s">
        <v>79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3658</v>
      </c>
      <c r="BM132" s="191" t="s">
        <v>6354</v>
      </c>
    </row>
    <row r="133" s="2" customFormat="1" ht="16.5" customHeight="1">
      <c r="A133" s="41"/>
      <c r="B133" s="179"/>
      <c r="C133" s="180" t="s">
        <v>728</v>
      </c>
      <c r="D133" s="180" t="s">
        <v>462</v>
      </c>
      <c r="E133" s="181" t="s">
        <v>6355</v>
      </c>
      <c r="F133" s="182" t="s">
        <v>6356</v>
      </c>
      <c r="G133" s="183" t="s">
        <v>6357</v>
      </c>
      <c r="H133" s="184">
        <v>60</v>
      </c>
      <c r="I133" s="185"/>
      <c r="J133" s="186">
        <f>ROUND(I133*H133,2)</f>
        <v>0</v>
      </c>
      <c r="K133" s="182" t="s">
        <v>1553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3658</v>
      </c>
      <c r="AT133" s="191" t="s">
        <v>462</v>
      </c>
      <c r="AU133" s="191" t="s">
        <v>79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3658</v>
      </c>
      <c r="BM133" s="191" t="s">
        <v>6358</v>
      </c>
    </row>
    <row r="134" s="2" customFormat="1" ht="16.5" customHeight="1">
      <c r="A134" s="41"/>
      <c r="B134" s="179"/>
      <c r="C134" s="180" t="s">
        <v>734</v>
      </c>
      <c r="D134" s="180" t="s">
        <v>462</v>
      </c>
      <c r="E134" s="181" t="s">
        <v>6359</v>
      </c>
      <c r="F134" s="182" t="s">
        <v>5261</v>
      </c>
      <c r="G134" s="183" t="s">
        <v>708</v>
      </c>
      <c r="H134" s="184">
        <v>1</v>
      </c>
      <c r="I134" s="185"/>
      <c r="J134" s="186">
        <f>ROUND(I134*H134,2)</f>
        <v>0</v>
      </c>
      <c r="K134" s="182" t="s">
        <v>1553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79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6360</v>
      </c>
    </row>
    <row r="135" s="2" customFormat="1" ht="16.5" customHeight="1">
      <c r="A135" s="41"/>
      <c r="B135" s="179"/>
      <c r="C135" s="180" t="s">
        <v>737</v>
      </c>
      <c r="D135" s="180" t="s">
        <v>462</v>
      </c>
      <c r="E135" s="181" t="s">
        <v>6361</v>
      </c>
      <c r="F135" s="182" t="s">
        <v>5264</v>
      </c>
      <c r="G135" s="183" t="s">
        <v>708</v>
      </c>
      <c r="H135" s="184">
        <v>1</v>
      </c>
      <c r="I135" s="185"/>
      <c r="J135" s="186">
        <f>ROUND(I135*H135,2)</f>
        <v>0</v>
      </c>
      <c r="K135" s="182" t="s">
        <v>1553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79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6362</v>
      </c>
    </row>
    <row r="136" s="2" customFormat="1" ht="16.5" customHeight="1">
      <c r="A136" s="41"/>
      <c r="B136" s="179"/>
      <c r="C136" s="180" t="s">
        <v>743</v>
      </c>
      <c r="D136" s="180" t="s">
        <v>462</v>
      </c>
      <c r="E136" s="181" t="s">
        <v>6363</v>
      </c>
      <c r="F136" s="182" t="s">
        <v>5267</v>
      </c>
      <c r="G136" s="183" t="s">
        <v>708</v>
      </c>
      <c r="H136" s="184">
        <v>1</v>
      </c>
      <c r="I136" s="185"/>
      <c r="J136" s="186">
        <f>ROUND(I136*H136,2)</f>
        <v>0</v>
      </c>
      <c r="K136" s="182" t="s">
        <v>1553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104</v>
      </c>
      <c r="AT136" s="191" t="s">
        <v>462</v>
      </c>
      <c r="AU136" s="191" t="s">
        <v>79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104</v>
      </c>
      <c r="BM136" s="191" t="s">
        <v>6364</v>
      </c>
    </row>
    <row r="137" s="2" customFormat="1" ht="16.5" customHeight="1">
      <c r="A137" s="41"/>
      <c r="B137" s="179"/>
      <c r="C137" s="180" t="s">
        <v>748</v>
      </c>
      <c r="D137" s="180" t="s">
        <v>462</v>
      </c>
      <c r="E137" s="181" t="s">
        <v>6365</v>
      </c>
      <c r="F137" s="182" t="s">
        <v>5270</v>
      </c>
      <c r="G137" s="183" t="s">
        <v>708</v>
      </c>
      <c r="H137" s="184">
        <v>1</v>
      </c>
      <c r="I137" s="185"/>
      <c r="J137" s="186">
        <f>ROUND(I137*H137,2)</f>
        <v>0</v>
      </c>
      <c r="K137" s="182" t="s">
        <v>1553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104</v>
      </c>
      <c r="AT137" s="191" t="s">
        <v>462</v>
      </c>
      <c r="AU137" s="191" t="s">
        <v>79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6366</v>
      </c>
    </row>
    <row r="138" s="2" customFormat="1" ht="16.5" customHeight="1">
      <c r="A138" s="41"/>
      <c r="B138" s="179"/>
      <c r="C138" s="180" t="s">
        <v>753</v>
      </c>
      <c r="D138" s="180" t="s">
        <v>462</v>
      </c>
      <c r="E138" s="181" t="s">
        <v>6367</v>
      </c>
      <c r="F138" s="182" t="s">
        <v>5288</v>
      </c>
      <c r="G138" s="183" t="s">
        <v>708</v>
      </c>
      <c r="H138" s="184">
        <v>1</v>
      </c>
      <c r="I138" s="185"/>
      <c r="J138" s="186">
        <f>ROUND(I138*H138,2)</f>
        <v>0</v>
      </c>
      <c r="K138" s="182" t="s">
        <v>1553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104</v>
      </c>
      <c r="AT138" s="191" t="s">
        <v>462</v>
      </c>
      <c r="AU138" s="191" t="s">
        <v>79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104</v>
      </c>
      <c r="BM138" s="191" t="s">
        <v>6368</v>
      </c>
    </row>
    <row r="139" s="2" customFormat="1" ht="16.5" customHeight="1">
      <c r="A139" s="41"/>
      <c r="B139" s="179"/>
      <c r="C139" s="180" t="s">
        <v>221</v>
      </c>
      <c r="D139" s="180" t="s">
        <v>462</v>
      </c>
      <c r="E139" s="181" t="s">
        <v>6369</v>
      </c>
      <c r="F139" s="182" t="s">
        <v>6370</v>
      </c>
      <c r="G139" s="183" t="s">
        <v>708</v>
      </c>
      <c r="H139" s="184">
        <v>1</v>
      </c>
      <c r="I139" s="185"/>
      <c r="J139" s="186">
        <f>ROUND(I139*H139,2)</f>
        <v>0</v>
      </c>
      <c r="K139" s="182" t="s">
        <v>1553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79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6371</v>
      </c>
    </row>
    <row r="140" s="2" customFormat="1" ht="16.5" customHeight="1">
      <c r="A140" s="41"/>
      <c r="B140" s="179"/>
      <c r="C140" s="180" t="s">
        <v>762</v>
      </c>
      <c r="D140" s="180" t="s">
        <v>462</v>
      </c>
      <c r="E140" s="181" t="s">
        <v>5272</v>
      </c>
      <c r="F140" s="182" t="s">
        <v>5273</v>
      </c>
      <c r="G140" s="183" t="s">
        <v>708</v>
      </c>
      <c r="H140" s="184">
        <v>1</v>
      </c>
      <c r="I140" s="185"/>
      <c r="J140" s="186">
        <f>ROUND(I140*H140,2)</f>
        <v>0</v>
      </c>
      <c r="K140" s="182" t="s">
        <v>1553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3658</v>
      </c>
      <c r="AT140" s="191" t="s">
        <v>462</v>
      </c>
      <c r="AU140" s="191" t="s">
        <v>79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3658</v>
      </c>
      <c r="BM140" s="191" t="s">
        <v>6372</v>
      </c>
    </row>
    <row r="141" s="2" customFormat="1" ht="16.5" customHeight="1">
      <c r="A141" s="41"/>
      <c r="B141" s="179"/>
      <c r="C141" s="180" t="s">
        <v>767</v>
      </c>
      <c r="D141" s="180" t="s">
        <v>462</v>
      </c>
      <c r="E141" s="181" t="s">
        <v>5275</v>
      </c>
      <c r="F141" s="182" t="s">
        <v>5276</v>
      </c>
      <c r="G141" s="183" t="s">
        <v>708</v>
      </c>
      <c r="H141" s="184">
        <v>1</v>
      </c>
      <c r="I141" s="185"/>
      <c r="J141" s="186">
        <f>ROUND(I141*H141,2)</f>
        <v>0</v>
      </c>
      <c r="K141" s="182" t="s">
        <v>1553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3658</v>
      </c>
      <c r="AT141" s="191" t="s">
        <v>462</v>
      </c>
      <c r="AU141" s="191" t="s">
        <v>79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3658</v>
      </c>
      <c r="BM141" s="191" t="s">
        <v>6373</v>
      </c>
    </row>
    <row r="142" s="2" customFormat="1" ht="16.5" customHeight="1">
      <c r="A142" s="41"/>
      <c r="B142" s="179"/>
      <c r="C142" s="180" t="s">
        <v>107</v>
      </c>
      <c r="D142" s="180" t="s">
        <v>462</v>
      </c>
      <c r="E142" s="181" t="s">
        <v>5278</v>
      </c>
      <c r="F142" s="182" t="s">
        <v>5279</v>
      </c>
      <c r="G142" s="183" t="s">
        <v>708</v>
      </c>
      <c r="H142" s="184">
        <v>1</v>
      </c>
      <c r="I142" s="185"/>
      <c r="J142" s="186">
        <f>ROUND(I142*H142,2)</f>
        <v>0</v>
      </c>
      <c r="K142" s="182" t="s">
        <v>1553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3658</v>
      </c>
      <c r="AT142" s="191" t="s">
        <v>462</v>
      </c>
      <c r="AU142" s="191" t="s">
        <v>79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3658</v>
      </c>
      <c r="BM142" s="191" t="s">
        <v>6374</v>
      </c>
    </row>
    <row r="143" s="2" customFormat="1" ht="16.5" customHeight="1">
      <c r="A143" s="41"/>
      <c r="B143" s="179"/>
      <c r="C143" s="180" t="s">
        <v>110</v>
      </c>
      <c r="D143" s="180" t="s">
        <v>462</v>
      </c>
      <c r="E143" s="181" t="s">
        <v>5281</v>
      </c>
      <c r="F143" s="182" t="s">
        <v>5282</v>
      </c>
      <c r="G143" s="183" t="s">
        <v>708</v>
      </c>
      <c r="H143" s="184">
        <v>1</v>
      </c>
      <c r="I143" s="185"/>
      <c r="J143" s="186">
        <f>ROUND(I143*H143,2)</f>
        <v>0</v>
      </c>
      <c r="K143" s="182" t="s">
        <v>1553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3658</v>
      </c>
      <c r="AT143" s="191" t="s">
        <v>462</v>
      </c>
      <c r="AU143" s="191" t="s">
        <v>79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3658</v>
      </c>
      <c r="BM143" s="191" t="s">
        <v>6375</v>
      </c>
    </row>
    <row r="144" s="2" customFormat="1" ht="16.5" customHeight="1">
      <c r="A144" s="41"/>
      <c r="B144" s="179"/>
      <c r="C144" s="180" t="s">
        <v>113</v>
      </c>
      <c r="D144" s="180" t="s">
        <v>462</v>
      </c>
      <c r="E144" s="181" t="s">
        <v>5284</v>
      </c>
      <c r="F144" s="182" t="s">
        <v>5285</v>
      </c>
      <c r="G144" s="183" t="s">
        <v>708</v>
      </c>
      <c r="H144" s="184">
        <v>1</v>
      </c>
      <c r="I144" s="185"/>
      <c r="J144" s="186">
        <f>ROUND(I144*H144,2)</f>
        <v>0</v>
      </c>
      <c r="K144" s="182" t="s">
        <v>1553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3658</v>
      </c>
      <c r="AT144" s="191" t="s">
        <v>462</v>
      </c>
      <c r="AU144" s="191" t="s">
        <v>79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3658</v>
      </c>
      <c r="BM144" s="191" t="s">
        <v>6376</v>
      </c>
    </row>
    <row r="145" s="2" customFormat="1" ht="16.5" customHeight="1">
      <c r="A145" s="41"/>
      <c r="B145" s="179"/>
      <c r="C145" s="180" t="s">
        <v>116</v>
      </c>
      <c r="D145" s="180" t="s">
        <v>462</v>
      </c>
      <c r="E145" s="181" t="s">
        <v>6377</v>
      </c>
      <c r="F145" s="182" t="s">
        <v>6378</v>
      </c>
      <c r="G145" s="183" t="s">
        <v>4621</v>
      </c>
      <c r="H145" s="184">
        <v>1</v>
      </c>
      <c r="I145" s="185"/>
      <c r="J145" s="186">
        <f>ROUND(I145*H145,2)</f>
        <v>0</v>
      </c>
      <c r="K145" s="182" t="s">
        <v>1553</v>
      </c>
      <c r="L145" s="42"/>
      <c r="M145" s="259" t="s">
        <v>3</v>
      </c>
      <c r="N145" s="260" t="s">
        <v>43</v>
      </c>
      <c r="O145" s="253"/>
      <c r="P145" s="261">
        <f>O145*H145</f>
        <v>0</v>
      </c>
      <c r="Q145" s="261">
        <v>0</v>
      </c>
      <c r="R145" s="261">
        <f>Q145*H145</f>
        <v>0</v>
      </c>
      <c r="S145" s="261">
        <v>0</v>
      </c>
      <c r="T145" s="262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104</v>
      </c>
      <c r="AT145" s="191" t="s">
        <v>462</v>
      </c>
      <c r="AU145" s="191" t="s">
        <v>79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104</v>
      </c>
      <c r="BM145" s="191" t="s">
        <v>6379</v>
      </c>
    </row>
    <row r="146" s="2" customFormat="1" ht="6.96" customHeight="1">
      <c r="A146" s="41"/>
      <c r="B146" s="58"/>
      <c r="C146" s="59"/>
      <c r="D146" s="59"/>
      <c r="E146" s="59"/>
      <c r="F146" s="59"/>
      <c r="G146" s="59"/>
      <c r="H146" s="59"/>
      <c r="I146" s="59"/>
      <c r="J146" s="59"/>
      <c r="K146" s="59"/>
      <c r="L146" s="42"/>
      <c r="M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</row>
  </sheetData>
  <autoFilter ref="C84:K145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130</v>
      </c>
      <c r="AZ2" s="125" t="s">
        <v>6380</v>
      </c>
      <c r="BA2" s="125" t="s">
        <v>6381</v>
      </c>
      <c r="BB2" s="125" t="s">
        <v>140</v>
      </c>
      <c r="BC2" s="125" t="s">
        <v>6382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  <c r="AZ3" s="125" t="s">
        <v>6383</v>
      </c>
      <c r="BA3" s="125" t="s">
        <v>6384</v>
      </c>
      <c r="BB3" s="125" t="s">
        <v>136</v>
      </c>
      <c r="BC3" s="125" t="s">
        <v>883</v>
      </c>
      <c r="BD3" s="125" t="s">
        <v>101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  <c r="AZ4" s="125" t="s">
        <v>6385</v>
      </c>
      <c r="BA4" s="125" t="s">
        <v>6386</v>
      </c>
      <c r="BB4" s="125" t="s">
        <v>140</v>
      </c>
      <c r="BC4" s="125" t="s">
        <v>6387</v>
      </c>
      <c r="BD4" s="125" t="s">
        <v>101</v>
      </c>
    </row>
    <row r="5" s="1" customFormat="1" ht="6.96" customHeight="1">
      <c r="B5" s="25"/>
      <c r="L5" s="25"/>
      <c r="AZ5" s="125" t="s">
        <v>6388</v>
      </c>
      <c r="BA5" s="125" t="s">
        <v>6389</v>
      </c>
      <c r="BB5" s="125" t="s">
        <v>140</v>
      </c>
      <c r="BC5" s="125" t="s">
        <v>1752</v>
      </c>
      <c r="BD5" s="125" t="s">
        <v>101</v>
      </c>
    </row>
    <row r="6" s="1" customFormat="1" ht="12" customHeight="1">
      <c r="B6" s="25"/>
      <c r="D6" s="35" t="s">
        <v>17</v>
      </c>
      <c r="L6" s="25"/>
      <c r="AZ6" s="125" t="s">
        <v>6390</v>
      </c>
      <c r="BA6" s="125" t="s">
        <v>6391</v>
      </c>
      <c r="BB6" s="125" t="s">
        <v>140</v>
      </c>
      <c r="BC6" s="125" t="s">
        <v>6392</v>
      </c>
      <c r="BD6" s="125" t="s">
        <v>101</v>
      </c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6393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ROUND(J93,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ROUND((SUM(BE93:BE311)),  2)</f>
        <v>0</v>
      </c>
      <c r="G33" s="41"/>
      <c r="H33" s="41"/>
      <c r="I33" s="136">
        <v>0.20999999999999999</v>
      </c>
      <c r="J33" s="135">
        <f>ROUND(((SUM(BE93:BE311))*I33),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ROUND((SUM(BF93:BF311)),  2)</f>
        <v>0</v>
      </c>
      <c r="G34" s="41"/>
      <c r="H34" s="41"/>
      <c r="I34" s="136">
        <v>0.12</v>
      </c>
      <c r="J34" s="135">
        <f>ROUND(((SUM(BF93:BF311))*I34),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ROUND((SUM(BG93:BG311)),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ROUND((SUM(BH93:BH311)),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ROUND((SUM(BI93:BI311)),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6 - Zpevněné plochy a venkovní úpravy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J93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J94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J95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J102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J114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51"/>
      <c r="C64" s="10"/>
      <c r="D64" s="152" t="s">
        <v>331</v>
      </c>
      <c r="E64" s="153"/>
      <c r="F64" s="153"/>
      <c r="G64" s="153"/>
      <c r="H64" s="153"/>
      <c r="I64" s="153"/>
      <c r="J64" s="154">
        <f>J118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6394</v>
      </c>
      <c r="E65" s="153"/>
      <c r="F65" s="153"/>
      <c r="G65" s="153"/>
      <c r="H65" s="153"/>
      <c r="I65" s="153"/>
      <c r="J65" s="154">
        <f>J128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6395</v>
      </c>
      <c r="E66" s="153"/>
      <c r="F66" s="153"/>
      <c r="G66" s="153"/>
      <c r="H66" s="153"/>
      <c r="I66" s="153"/>
      <c r="J66" s="154">
        <f>J146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6396</v>
      </c>
      <c r="E67" s="153"/>
      <c r="F67" s="153"/>
      <c r="G67" s="153"/>
      <c r="H67" s="153"/>
      <c r="I67" s="153"/>
      <c r="J67" s="154">
        <f>J164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6397</v>
      </c>
      <c r="E68" s="153"/>
      <c r="F68" s="153"/>
      <c r="G68" s="153"/>
      <c r="H68" s="153"/>
      <c r="I68" s="153"/>
      <c r="J68" s="154">
        <f>J201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6398</v>
      </c>
      <c r="E69" s="153"/>
      <c r="F69" s="153"/>
      <c r="G69" s="153"/>
      <c r="H69" s="153"/>
      <c r="I69" s="153"/>
      <c r="J69" s="154">
        <f>J225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6399</v>
      </c>
      <c r="E70" s="153"/>
      <c r="F70" s="153"/>
      <c r="G70" s="153"/>
      <c r="H70" s="153"/>
      <c r="I70" s="153"/>
      <c r="J70" s="154">
        <f>J245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6400</v>
      </c>
      <c r="E71" s="153"/>
      <c r="F71" s="153"/>
      <c r="G71" s="153"/>
      <c r="H71" s="153"/>
      <c r="I71" s="153"/>
      <c r="J71" s="154">
        <f>J299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5550</v>
      </c>
      <c r="E72" s="153"/>
      <c r="F72" s="153"/>
      <c r="G72" s="153"/>
      <c r="H72" s="153"/>
      <c r="I72" s="153"/>
      <c r="J72" s="154">
        <f>J302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406</v>
      </c>
      <c r="E73" s="153"/>
      <c r="F73" s="153"/>
      <c r="G73" s="153"/>
      <c r="H73" s="153"/>
      <c r="I73" s="153"/>
      <c r="J73" s="154">
        <f>J309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443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17</v>
      </c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1"/>
      <c r="D83" s="41"/>
      <c r="E83" s="127" t="str">
        <f>E7</f>
        <v>Obecní dům Rudíkov smlouva č. 2 - SO02, 3,4,5,6,7,8,9,11,13,14</v>
      </c>
      <c r="F83" s="35"/>
      <c r="G83" s="35"/>
      <c r="H83" s="35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155</v>
      </c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1"/>
      <c r="D85" s="41"/>
      <c r="E85" s="65" t="str">
        <f>E9</f>
        <v>6 - Zpevněné plochy a venkovní úpravy</v>
      </c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1"/>
      <c r="E87" s="41"/>
      <c r="F87" s="30" t="str">
        <f>F12</f>
        <v xml:space="preserve"> </v>
      </c>
      <c r="G87" s="41"/>
      <c r="H87" s="41"/>
      <c r="I87" s="35" t="s">
        <v>23</v>
      </c>
      <c r="J87" s="67" t="str">
        <f>IF(J12="","",J12)</f>
        <v>10. 1. 2024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1"/>
      <c r="E89" s="41"/>
      <c r="F89" s="30" t="str">
        <f>E15</f>
        <v xml:space="preserve"> </v>
      </c>
      <c r="G89" s="41"/>
      <c r="H89" s="41"/>
      <c r="I89" s="35" t="s">
        <v>31</v>
      </c>
      <c r="J89" s="39" t="str">
        <f>E21</f>
        <v xml:space="preserve">BS projekt s.r.o. </v>
      </c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25.65" customHeight="1">
      <c r="A90" s="41"/>
      <c r="B90" s="42"/>
      <c r="C90" s="35" t="s">
        <v>29</v>
      </c>
      <c r="D90" s="41"/>
      <c r="E90" s="41"/>
      <c r="F90" s="30" t="str">
        <f>IF(E18="","",E18)</f>
        <v>Vyplň údaj</v>
      </c>
      <c r="G90" s="41"/>
      <c r="H90" s="41"/>
      <c r="I90" s="35" t="s">
        <v>34</v>
      </c>
      <c r="J90" s="39" t="str">
        <f>E24</f>
        <v>Ing. Tomáš Hrdlička, Jan Hajný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56"/>
      <c r="B92" s="157"/>
      <c r="C92" s="158" t="s">
        <v>444</v>
      </c>
      <c r="D92" s="159" t="s">
        <v>57</v>
      </c>
      <c r="E92" s="159" t="s">
        <v>53</v>
      </c>
      <c r="F92" s="159" t="s">
        <v>54</v>
      </c>
      <c r="G92" s="159" t="s">
        <v>445</v>
      </c>
      <c r="H92" s="159" t="s">
        <v>446</v>
      </c>
      <c r="I92" s="159" t="s">
        <v>447</v>
      </c>
      <c r="J92" s="159" t="s">
        <v>303</v>
      </c>
      <c r="K92" s="160" t="s">
        <v>448</v>
      </c>
      <c r="L92" s="161"/>
      <c r="M92" s="83" t="s">
        <v>3</v>
      </c>
      <c r="N92" s="84" t="s">
        <v>42</v>
      </c>
      <c r="O92" s="84" t="s">
        <v>449</v>
      </c>
      <c r="P92" s="84" t="s">
        <v>450</v>
      </c>
      <c r="Q92" s="84" t="s">
        <v>451</v>
      </c>
      <c r="R92" s="84" t="s">
        <v>452</v>
      </c>
      <c r="S92" s="84" t="s">
        <v>453</v>
      </c>
      <c r="T92" s="85" t="s">
        <v>454</v>
      </c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</row>
    <row r="93" s="2" customFormat="1" ht="22.8" customHeight="1">
      <c r="A93" s="41"/>
      <c r="B93" s="42"/>
      <c r="C93" s="90" t="s">
        <v>455</v>
      </c>
      <c r="D93" s="41"/>
      <c r="E93" s="41"/>
      <c r="F93" s="41"/>
      <c r="G93" s="41"/>
      <c r="H93" s="41"/>
      <c r="I93" s="41"/>
      <c r="J93" s="162">
        <f>BK93</f>
        <v>0</v>
      </c>
      <c r="K93" s="41"/>
      <c r="L93" s="42"/>
      <c r="M93" s="86"/>
      <c r="N93" s="71"/>
      <c r="O93" s="87"/>
      <c r="P93" s="163">
        <f>P94</f>
        <v>0</v>
      </c>
      <c r="Q93" s="87"/>
      <c r="R93" s="163">
        <f>R94</f>
        <v>370.04223700253743</v>
      </c>
      <c r="S93" s="87"/>
      <c r="T93" s="164">
        <f>T94</f>
        <v>119.92499999999998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71</v>
      </c>
      <c r="AU93" s="22" t="s">
        <v>309</v>
      </c>
      <c r="BK93" s="165">
        <f>BK94</f>
        <v>0</v>
      </c>
    </row>
    <row r="94" s="12" customFormat="1" ht="25.92" customHeight="1">
      <c r="A94" s="12"/>
      <c r="B94" s="166"/>
      <c r="C94" s="12"/>
      <c r="D94" s="167" t="s">
        <v>71</v>
      </c>
      <c r="E94" s="168" t="s">
        <v>456</v>
      </c>
      <c r="F94" s="168" t="s">
        <v>457</v>
      </c>
      <c r="G94" s="12"/>
      <c r="H94" s="12"/>
      <c r="I94" s="169"/>
      <c r="J94" s="170">
        <f>BK94</f>
        <v>0</v>
      </c>
      <c r="K94" s="12"/>
      <c r="L94" s="166"/>
      <c r="M94" s="171"/>
      <c r="N94" s="172"/>
      <c r="O94" s="172"/>
      <c r="P94" s="173">
        <f>P95+P128+P146+P164+P201+P225+P245+P299+P302+P309</f>
        <v>0</v>
      </c>
      <c r="Q94" s="172"/>
      <c r="R94" s="173">
        <f>R95+R128+R146+R164+R201+R225+R245+R299+R302+R309</f>
        <v>370.04223700253743</v>
      </c>
      <c r="S94" s="172"/>
      <c r="T94" s="174">
        <f>T95+T128+T146+T164+T201+T225+T245+T299+T302+T309</f>
        <v>119.92499999999998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7" t="s">
        <v>79</v>
      </c>
      <c r="AT94" s="175" t="s">
        <v>71</v>
      </c>
      <c r="AU94" s="175" t="s">
        <v>72</v>
      </c>
      <c r="AY94" s="167" t="s">
        <v>458</v>
      </c>
      <c r="BK94" s="176">
        <f>BK95+BK128+BK146+BK164+BK201+BK225+BK245+BK299+BK302+BK309</f>
        <v>0</v>
      </c>
    </row>
    <row r="95" s="12" customFormat="1" ht="22.8" customHeight="1">
      <c r="A95" s="12"/>
      <c r="B95" s="166"/>
      <c r="C95" s="12"/>
      <c r="D95" s="167" t="s">
        <v>71</v>
      </c>
      <c r="E95" s="177" t="s">
        <v>79</v>
      </c>
      <c r="F95" s="177" t="s">
        <v>459</v>
      </c>
      <c r="G95" s="12"/>
      <c r="H95" s="12"/>
      <c r="I95" s="169"/>
      <c r="J95" s="178">
        <f>BK95</f>
        <v>0</v>
      </c>
      <c r="K95" s="12"/>
      <c r="L95" s="166"/>
      <c r="M95" s="171"/>
      <c r="N95" s="172"/>
      <c r="O95" s="172"/>
      <c r="P95" s="173">
        <f>P96+SUM(P97:P102)+P114+P118</f>
        <v>0</v>
      </c>
      <c r="Q95" s="172"/>
      <c r="R95" s="173">
        <f>R96+SUM(R97:R102)+R114+R118</f>
        <v>0</v>
      </c>
      <c r="S95" s="172"/>
      <c r="T95" s="174">
        <f>T96+SUM(T97:T102)+T114+T118</f>
        <v>119.92499999999998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79</v>
      </c>
      <c r="AT95" s="175" t="s">
        <v>71</v>
      </c>
      <c r="AU95" s="175" t="s">
        <v>79</v>
      </c>
      <c r="AY95" s="167" t="s">
        <v>458</v>
      </c>
      <c r="BK95" s="176">
        <f>BK96+SUM(BK97:BK102)+BK114+BK118</f>
        <v>0</v>
      </c>
    </row>
    <row r="96" s="2" customFormat="1" ht="66.75" customHeight="1">
      <c r="A96" s="41"/>
      <c r="B96" s="179"/>
      <c r="C96" s="180" t="s">
        <v>79</v>
      </c>
      <c r="D96" s="180" t="s">
        <v>462</v>
      </c>
      <c r="E96" s="181" t="s">
        <v>6401</v>
      </c>
      <c r="F96" s="182" t="s">
        <v>6402</v>
      </c>
      <c r="G96" s="183" t="s">
        <v>140</v>
      </c>
      <c r="H96" s="184">
        <v>205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0.29499999999999998</v>
      </c>
      <c r="T96" s="190">
        <f>S96*H96</f>
        <v>60.474999999999994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104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104</v>
      </c>
      <c r="BM96" s="191" t="s">
        <v>6403</v>
      </c>
    </row>
    <row r="97" s="2" customFormat="1">
      <c r="A97" s="41"/>
      <c r="B97" s="42"/>
      <c r="C97" s="41"/>
      <c r="D97" s="193" t="s">
        <v>467</v>
      </c>
      <c r="E97" s="41"/>
      <c r="F97" s="194" t="s">
        <v>6404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3" customFormat="1">
      <c r="A98" s="13"/>
      <c r="B98" s="198"/>
      <c r="C98" s="13"/>
      <c r="D98" s="199" t="s">
        <v>469</v>
      </c>
      <c r="E98" s="200" t="s">
        <v>3</v>
      </c>
      <c r="F98" s="201" t="s">
        <v>6388</v>
      </c>
      <c r="G98" s="13"/>
      <c r="H98" s="202">
        <v>205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469</v>
      </c>
      <c r="AU98" s="200" t="s">
        <v>76</v>
      </c>
      <c r="AV98" s="13" t="s">
        <v>76</v>
      </c>
      <c r="AW98" s="13" t="s">
        <v>33</v>
      </c>
      <c r="AX98" s="13" t="s">
        <v>79</v>
      </c>
      <c r="AY98" s="200" t="s">
        <v>458</v>
      </c>
    </row>
    <row r="99" s="2" customFormat="1" ht="66.75" customHeight="1">
      <c r="A99" s="41"/>
      <c r="B99" s="179"/>
      <c r="C99" s="180" t="s">
        <v>76</v>
      </c>
      <c r="D99" s="180" t="s">
        <v>462</v>
      </c>
      <c r="E99" s="181" t="s">
        <v>6405</v>
      </c>
      <c r="F99" s="182" t="s">
        <v>6406</v>
      </c>
      <c r="G99" s="183" t="s">
        <v>140</v>
      </c>
      <c r="H99" s="184">
        <v>205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0.28999999999999998</v>
      </c>
      <c r="T99" s="190">
        <f>S99*H99</f>
        <v>59.449999999999996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6407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6408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3" customFormat="1">
      <c r="A101" s="13"/>
      <c r="B101" s="198"/>
      <c r="C101" s="13"/>
      <c r="D101" s="199" t="s">
        <v>469</v>
      </c>
      <c r="E101" s="200" t="s">
        <v>3</v>
      </c>
      <c r="F101" s="201" t="s">
        <v>6388</v>
      </c>
      <c r="G101" s="13"/>
      <c r="H101" s="202">
        <v>205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469</v>
      </c>
      <c r="AU101" s="200" t="s">
        <v>76</v>
      </c>
      <c r="AV101" s="13" t="s">
        <v>76</v>
      </c>
      <c r="AW101" s="13" t="s">
        <v>33</v>
      </c>
      <c r="AX101" s="13" t="s">
        <v>79</v>
      </c>
      <c r="AY101" s="200" t="s">
        <v>458</v>
      </c>
    </row>
    <row r="102" s="12" customFormat="1" ht="20.88" customHeight="1">
      <c r="A102" s="12"/>
      <c r="B102" s="166"/>
      <c r="C102" s="12"/>
      <c r="D102" s="167" t="s">
        <v>71</v>
      </c>
      <c r="E102" s="177" t="s">
        <v>460</v>
      </c>
      <c r="F102" s="177" t="s">
        <v>461</v>
      </c>
      <c r="G102" s="12"/>
      <c r="H102" s="12"/>
      <c r="I102" s="169"/>
      <c r="J102" s="178">
        <f>BK102</f>
        <v>0</v>
      </c>
      <c r="K102" s="12"/>
      <c r="L102" s="166"/>
      <c r="M102" s="171"/>
      <c r="N102" s="172"/>
      <c r="O102" s="172"/>
      <c r="P102" s="173">
        <f>SUM(P103:P113)</f>
        <v>0</v>
      </c>
      <c r="Q102" s="172"/>
      <c r="R102" s="173">
        <f>SUM(R103:R113)</f>
        <v>0</v>
      </c>
      <c r="S102" s="172"/>
      <c r="T102" s="174">
        <f>SUM(T103:T113)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67" t="s">
        <v>79</v>
      </c>
      <c r="AT102" s="175" t="s">
        <v>71</v>
      </c>
      <c r="AU102" s="175" t="s">
        <v>76</v>
      </c>
      <c r="AY102" s="167" t="s">
        <v>458</v>
      </c>
      <c r="BK102" s="176">
        <f>SUM(BK103:BK113)</f>
        <v>0</v>
      </c>
    </row>
    <row r="103" s="2" customFormat="1" ht="24.15" customHeight="1">
      <c r="A103" s="41"/>
      <c r="B103" s="179"/>
      <c r="C103" s="180" t="s">
        <v>101</v>
      </c>
      <c r="D103" s="180" t="s">
        <v>462</v>
      </c>
      <c r="E103" s="181" t="s">
        <v>463</v>
      </c>
      <c r="F103" s="182" t="s">
        <v>464</v>
      </c>
      <c r="G103" s="183" t="s">
        <v>140</v>
      </c>
      <c r="H103" s="184">
        <v>212.90199999999999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101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6409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468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101</v>
      </c>
    </row>
    <row r="105" s="13" customFormat="1">
      <c r="A105" s="13"/>
      <c r="B105" s="198"/>
      <c r="C105" s="13"/>
      <c r="D105" s="199" t="s">
        <v>469</v>
      </c>
      <c r="E105" s="200" t="s">
        <v>3</v>
      </c>
      <c r="F105" s="201" t="s">
        <v>6380</v>
      </c>
      <c r="G105" s="13"/>
      <c r="H105" s="202">
        <v>212.90199999999999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469</v>
      </c>
      <c r="AU105" s="200" t="s">
        <v>101</v>
      </c>
      <c r="AV105" s="13" t="s">
        <v>76</v>
      </c>
      <c r="AW105" s="13" t="s">
        <v>33</v>
      </c>
      <c r="AX105" s="13" t="s">
        <v>79</v>
      </c>
      <c r="AY105" s="200" t="s">
        <v>458</v>
      </c>
    </row>
    <row r="106" s="2" customFormat="1" ht="62.7" customHeight="1">
      <c r="A106" s="41"/>
      <c r="B106" s="179"/>
      <c r="C106" s="180" t="s">
        <v>104</v>
      </c>
      <c r="D106" s="180" t="s">
        <v>462</v>
      </c>
      <c r="E106" s="181" t="s">
        <v>470</v>
      </c>
      <c r="F106" s="182" t="s">
        <v>471</v>
      </c>
      <c r="G106" s="183" t="s">
        <v>472</v>
      </c>
      <c r="H106" s="184">
        <v>42.579999999999998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104</v>
      </c>
      <c r="AT106" s="191" t="s">
        <v>462</v>
      </c>
      <c r="AU106" s="191" t="s">
        <v>101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104</v>
      </c>
      <c r="BM106" s="191" t="s">
        <v>6410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474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101</v>
      </c>
    </row>
    <row r="108" s="2" customFormat="1">
      <c r="A108" s="41"/>
      <c r="B108" s="42"/>
      <c r="C108" s="41"/>
      <c r="D108" s="199" t="s">
        <v>475</v>
      </c>
      <c r="E108" s="41"/>
      <c r="F108" s="207" t="s">
        <v>476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475</v>
      </c>
      <c r="AU108" s="22" t="s">
        <v>101</v>
      </c>
    </row>
    <row r="109" s="13" customFormat="1">
      <c r="A109" s="13"/>
      <c r="B109" s="198"/>
      <c r="C109" s="13"/>
      <c r="D109" s="199" t="s">
        <v>469</v>
      </c>
      <c r="E109" s="200" t="s">
        <v>3</v>
      </c>
      <c r="F109" s="201" t="s">
        <v>6411</v>
      </c>
      <c r="G109" s="13"/>
      <c r="H109" s="202">
        <v>42.579999999999998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101</v>
      </c>
      <c r="AV109" s="13" t="s">
        <v>76</v>
      </c>
      <c r="AW109" s="13" t="s">
        <v>33</v>
      </c>
      <c r="AX109" s="13" t="s">
        <v>79</v>
      </c>
      <c r="AY109" s="200" t="s">
        <v>458</v>
      </c>
    </row>
    <row r="110" s="2" customFormat="1" ht="44.25" customHeight="1">
      <c r="A110" s="41"/>
      <c r="B110" s="179"/>
      <c r="C110" s="180" t="s">
        <v>487</v>
      </c>
      <c r="D110" s="180" t="s">
        <v>462</v>
      </c>
      <c r="E110" s="181" t="s">
        <v>478</v>
      </c>
      <c r="F110" s="182" t="s">
        <v>479</v>
      </c>
      <c r="G110" s="183" t="s">
        <v>472</v>
      </c>
      <c r="H110" s="184">
        <v>42.579999999999998</v>
      </c>
      <c r="I110" s="185"/>
      <c r="J110" s="186">
        <f>ROUND(I110*H110,2)</f>
        <v>0</v>
      </c>
      <c r="K110" s="182" t="s">
        <v>465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101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6412</v>
      </c>
    </row>
    <row r="111" s="2" customFormat="1">
      <c r="A111" s="41"/>
      <c r="B111" s="42"/>
      <c r="C111" s="41"/>
      <c r="D111" s="193" t="s">
        <v>467</v>
      </c>
      <c r="E111" s="41"/>
      <c r="F111" s="194" t="s">
        <v>481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467</v>
      </c>
      <c r="AU111" s="22" t="s">
        <v>101</v>
      </c>
    </row>
    <row r="112" s="2" customFormat="1" ht="37.8" customHeight="1">
      <c r="A112" s="41"/>
      <c r="B112" s="179"/>
      <c r="C112" s="180" t="s">
        <v>128</v>
      </c>
      <c r="D112" s="180" t="s">
        <v>462</v>
      </c>
      <c r="E112" s="181" t="s">
        <v>482</v>
      </c>
      <c r="F112" s="182" t="s">
        <v>483</v>
      </c>
      <c r="G112" s="183" t="s">
        <v>140</v>
      </c>
      <c r="H112" s="184">
        <v>212.90199999999999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104</v>
      </c>
      <c r="AT112" s="191" t="s">
        <v>462</v>
      </c>
      <c r="AU112" s="191" t="s">
        <v>101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104</v>
      </c>
      <c r="BM112" s="191" t="s">
        <v>6413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485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101</v>
      </c>
    </row>
    <row r="114" s="12" customFormat="1" ht="20.88" customHeight="1">
      <c r="A114" s="12"/>
      <c r="B114" s="166"/>
      <c r="C114" s="12"/>
      <c r="D114" s="167" t="s">
        <v>71</v>
      </c>
      <c r="E114" s="177" t="s">
        <v>9</v>
      </c>
      <c r="F114" s="177" t="s">
        <v>486</v>
      </c>
      <c r="G114" s="12"/>
      <c r="H114" s="12"/>
      <c r="I114" s="169"/>
      <c r="J114" s="178">
        <f>BK114</f>
        <v>0</v>
      </c>
      <c r="K114" s="12"/>
      <c r="L114" s="166"/>
      <c r="M114" s="171"/>
      <c r="N114" s="172"/>
      <c r="O114" s="172"/>
      <c r="P114" s="173">
        <f>SUM(P115:P117)</f>
        <v>0</v>
      </c>
      <c r="Q114" s="172"/>
      <c r="R114" s="173">
        <f>SUM(R115:R117)</f>
        <v>0</v>
      </c>
      <c r="S114" s="172"/>
      <c r="T114" s="174">
        <f>SUM(T115:T117)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67" t="s">
        <v>79</v>
      </c>
      <c r="AT114" s="175" t="s">
        <v>71</v>
      </c>
      <c r="AU114" s="175" t="s">
        <v>76</v>
      </c>
      <c r="AY114" s="167" t="s">
        <v>458</v>
      </c>
      <c r="BK114" s="176">
        <f>SUM(BK115:BK117)</f>
        <v>0</v>
      </c>
    </row>
    <row r="115" s="2" customFormat="1" ht="44.25" customHeight="1">
      <c r="A115" s="41"/>
      <c r="B115" s="179"/>
      <c r="C115" s="180" t="s">
        <v>503</v>
      </c>
      <c r="D115" s="180" t="s">
        <v>462</v>
      </c>
      <c r="E115" s="181" t="s">
        <v>6414</v>
      </c>
      <c r="F115" s="182" t="s">
        <v>6415</v>
      </c>
      <c r="G115" s="183" t="s">
        <v>472</v>
      </c>
      <c r="H115" s="184">
        <v>42.579999999999998</v>
      </c>
      <c r="I115" s="185"/>
      <c r="J115" s="186">
        <f>ROUND(I115*H115,2)</f>
        <v>0</v>
      </c>
      <c r="K115" s="182" t="s">
        <v>465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104</v>
      </c>
      <c r="AT115" s="191" t="s">
        <v>462</v>
      </c>
      <c r="AU115" s="191" t="s">
        <v>101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104</v>
      </c>
      <c r="BM115" s="191" t="s">
        <v>6416</v>
      </c>
    </row>
    <row r="116" s="2" customFormat="1">
      <c r="A116" s="41"/>
      <c r="B116" s="42"/>
      <c r="C116" s="41"/>
      <c r="D116" s="193" t="s">
        <v>467</v>
      </c>
      <c r="E116" s="41"/>
      <c r="F116" s="194" t="s">
        <v>6417</v>
      </c>
      <c r="G116" s="41"/>
      <c r="H116" s="41"/>
      <c r="I116" s="195"/>
      <c r="J116" s="41"/>
      <c r="K116" s="41"/>
      <c r="L116" s="42"/>
      <c r="M116" s="196"/>
      <c r="N116" s="197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2" t="s">
        <v>467</v>
      </c>
      <c r="AU116" s="22" t="s">
        <v>101</v>
      </c>
    </row>
    <row r="117" s="13" customFormat="1">
      <c r="A117" s="13"/>
      <c r="B117" s="198"/>
      <c r="C117" s="13"/>
      <c r="D117" s="199" t="s">
        <v>469</v>
      </c>
      <c r="E117" s="200" t="s">
        <v>3</v>
      </c>
      <c r="F117" s="201" t="s">
        <v>6411</v>
      </c>
      <c r="G117" s="13"/>
      <c r="H117" s="202">
        <v>42.579999999999998</v>
      </c>
      <c r="I117" s="203"/>
      <c r="J117" s="13"/>
      <c r="K117" s="13"/>
      <c r="L117" s="198"/>
      <c r="M117" s="204"/>
      <c r="N117" s="205"/>
      <c r="O117" s="205"/>
      <c r="P117" s="205"/>
      <c r="Q117" s="205"/>
      <c r="R117" s="205"/>
      <c r="S117" s="205"/>
      <c r="T117" s="20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00" t="s">
        <v>469</v>
      </c>
      <c r="AU117" s="200" t="s">
        <v>101</v>
      </c>
      <c r="AV117" s="13" t="s">
        <v>76</v>
      </c>
      <c r="AW117" s="13" t="s">
        <v>33</v>
      </c>
      <c r="AX117" s="13" t="s">
        <v>79</v>
      </c>
      <c r="AY117" s="200" t="s">
        <v>458</v>
      </c>
    </row>
    <row r="118" s="12" customFormat="1" ht="20.88" customHeight="1">
      <c r="A118" s="12"/>
      <c r="B118" s="166"/>
      <c r="C118" s="12"/>
      <c r="D118" s="167" t="s">
        <v>71</v>
      </c>
      <c r="E118" s="177" t="s">
        <v>531</v>
      </c>
      <c r="F118" s="177" t="s">
        <v>532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SUM(P119:P127)</f>
        <v>0</v>
      </c>
      <c r="Q118" s="172"/>
      <c r="R118" s="173">
        <f>SUM(R119:R127)</f>
        <v>0</v>
      </c>
      <c r="S118" s="172"/>
      <c r="T118" s="174">
        <f>SUM(T119:T127)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79</v>
      </c>
      <c r="AT118" s="175" t="s">
        <v>71</v>
      </c>
      <c r="AU118" s="175" t="s">
        <v>76</v>
      </c>
      <c r="AY118" s="167" t="s">
        <v>458</v>
      </c>
      <c r="BK118" s="176">
        <f>SUM(BK119:BK127)</f>
        <v>0</v>
      </c>
    </row>
    <row r="119" s="2" customFormat="1" ht="62.7" customHeight="1">
      <c r="A119" s="41"/>
      <c r="B119" s="179"/>
      <c r="C119" s="180" t="s">
        <v>521</v>
      </c>
      <c r="D119" s="180" t="s">
        <v>462</v>
      </c>
      <c r="E119" s="181" t="s">
        <v>533</v>
      </c>
      <c r="F119" s="182" t="s">
        <v>534</v>
      </c>
      <c r="G119" s="183" t="s">
        <v>472</v>
      </c>
      <c r="H119" s="184">
        <v>42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101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6418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536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101</v>
      </c>
    </row>
    <row r="121" s="13" customFormat="1">
      <c r="A121" s="13"/>
      <c r="B121" s="198"/>
      <c r="C121" s="13"/>
      <c r="D121" s="199" t="s">
        <v>469</v>
      </c>
      <c r="E121" s="200" t="s">
        <v>3</v>
      </c>
      <c r="F121" s="201" t="s">
        <v>728</v>
      </c>
      <c r="G121" s="13"/>
      <c r="H121" s="202">
        <v>42</v>
      </c>
      <c r="I121" s="203"/>
      <c r="J121" s="13"/>
      <c r="K121" s="13"/>
      <c r="L121" s="198"/>
      <c r="M121" s="204"/>
      <c r="N121" s="205"/>
      <c r="O121" s="205"/>
      <c r="P121" s="205"/>
      <c r="Q121" s="205"/>
      <c r="R121" s="205"/>
      <c r="S121" s="205"/>
      <c r="T121" s="20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00" t="s">
        <v>469</v>
      </c>
      <c r="AU121" s="200" t="s">
        <v>101</v>
      </c>
      <c r="AV121" s="13" t="s">
        <v>76</v>
      </c>
      <c r="AW121" s="13" t="s">
        <v>33</v>
      </c>
      <c r="AX121" s="13" t="s">
        <v>79</v>
      </c>
      <c r="AY121" s="200" t="s">
        <v>458</v>
      </c>
    </row>
    <row r="122" s="2" customFormat="1" ht="66.75" customHeight="1">
      <c r="A122" s="41"/>
      <c r="B122" s="179"/>
      <c r="C122" s="180" t="s">
        <v>131</v>
      </c>
      <c r="D122" s="180" t="s">
        <v>462</v>
      </c>
      <c r="E122" s="181" t="s">
        <v>541</v>
      </c>
      <c r="F122" s="182" t="s">
        <v>542</v>
      </c>
      <c r="G122" s="183" t="s">
        <v>472</v>
      </c>
      <c r="H122" s="184">
        <v>210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104</v>
      </c>
      <c r="AT122" s="191" t="s">
        <v>462</v>
      </c>
      <c r="AU122" s="191" t="s">
        <v>101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6419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544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101</v>
      </c>
    </row>
    <row r="124" s="13" customFormat="1">
      <c r="A124" s="13"/>
      <c r="B124" s="198"/>
      <c r="C124" s="13"/>
      <c r="D124" s="199" t="s">
        <v>469</v>
      </c>
      <c r="E124" s="13"/>
      <c r="F124" s="201" t="s">
        <v>6420</v>
      </c>
      <c r="G124" s="13"/>
      <c r="H124" s="202">
        <v>210</v>
      </c>
      <c r="I124" s="203"/>
      <c r="J124" s="13"/>
      <c r="K124" s="13"/>
      <c r="L124" s="198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0" t="s">
        <v>469</v>
      </c>
      <c r="AU124" s="200" t="s">
        <v>101</v>
      </c>
      <c r="AV124" s="13" t="s">
        <v>76</v>
      </c>
      <c r="AW124" s="13" t="s">
        <v>4</v>
      </c>
      <c r="AX124" s="13" t="s">
        <v>79</v>
      </c>
      <c r="AY124" s="200" t="s">
        <v>458</v>
      </c>
    </row>
    <row r="125" s="2" customFormat="1" ht="44.25" customHeight="1">
      <c r="A125" s="41"/>
      <c r="B125" s="179"/>
      <c r="C125" s="180" t="s">
        <v>529</v>
      </c>
      <c r="D125" s="180" t="s">
        <v>462</v>
      </c>
      <c r="E125" s="181" t="s">
        <v>546</v>
      </c>
      <c r="F125" s="182" t="s">
        <v>547</v>
      </c>
      <c r="G125" s="183" t="s">
        <v>548</v>
      </c>
      <c r="H125" s="184">
        <v>75.599999999999994</v>
      </c>
      <c r="I125" s="185"/>
      <c r="J125" s="186">
        <f>ROUND(I125*H125,2)</f>
        <v>0</v>
      </c>
      <c r="K125" s="182" t="s">
        <v>465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101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6421</v>
      </c>
    </row>
    <row r="126" s="2" customFormat="1">
      <c r="A126" s="41"/>
      <c r="B126" s="42"/>
      <c r="C126" s="41"/>
      <c r="D126" s="193" t="s">
        <v>467</v>
      </c>
      <c r="E126" s="41"/>
      <c r="F126" s="194" t="s">
        <v>550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467</v>
      </c>
      <c r="AU126" s="22" t="s">
        <v>101</v>
      </c>
    </row>
    <row r="127" s="13" customFormat="1">
      <c r="A127" s="13"/>
      <c r="B127" s="198"/>
      <c r="C127" s="13"/>
      <c r="D127" s="199" t="s">
        <v>469</v>
      </c>
      <c r="E127" s="13"/>
      <c r="F127" s="201" t="s">
        <v>6422</v>
      </c>
      <c r="G127" s="13"/>
      <c r="H127" s="202">
        <v>75.599999999999994</v>
      </c>
      <c r="I127" s="203"/>
      <c r="J127" s="13"/>
      <c r="K127" s="13"/>
      <c r="L127" s="198"/>
      <c r="M127" s="204"/>
      <c r="N127" s="205"/>
      <c r="O127" s="205"/>
      <c r="P127" s="205"/>
      <c r="Q127" s="205"/>
      <c r="R127" s="205"/>
      <c r="S127" s="205"/>
      <c r="T127" s="20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0" t="s">
        <v>469</v>
      </c>
      <c r="AU127" s="200" t="s">
        <v>101</v>
      </c>
      <c r="AV127" s="13" t="s">
        <v>76</v>
      </c>
      <c r="AW127" s="13" t="s">
        <v>4</v>
      </c>
      <c r="AX127" s="13" t="s">
        <v>79</v>
      </c>
      <c r="AY127" s="200" t="s">
        <v>458</v>
      </c>
    </row>
    <row r="128" s="12" customFormat="1" ht="22.8" customHeight="1">
      <c r="A128" s="12"/>
      <c r="B128" s="166"/>
      <c r="C128" s="12"/>
      <c r="D128" s="167" t="s">
        <v>71</v>
      </c>
      <c r="E128" s="177" t="s">
        <v>581</v>
      </c>
      <c r="F128" s="177" t="s">
        <v>6423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SUM(P129:P145)</f>
        <v>0</v>
      </c>
      <c r="Q128" s="172"/>
      <c r="R128" s="173">
        <f>SUM(R129:R145)</f>
        <v>0.18930999999999998</v>
      </c>
      <c r="S128" s="172"/>
      <c r="T128" s="174">
        <f>SUM(T129:T145)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79</v>
      </c>
      <c r="AT128" s="175" t="s">
        <v>71</v>
      </c>
      <c r="AU128" s="175" t="s">
        <v>79</v>
      </c>
      <c r="AY128" s="167" t="s">
        <v>458</v>
      </c>
      <c r="BK128" s="176">
        <f>SUM(BK129:BK145)</f>
        <v>0</v>
      </c>
    </row>
    <row r="129" s="2" customFormat="1" ht="44.25" customHeight="1">
      <c r="A129" s="41"/>
      <c r="B129" s="179"/>
      <c r="C129" s="180" t="s">
        <v>460</v>
      </c>
      <c r="D129" s="180" t="s">
        <v>462</v>
      </c>
      <c r="E129" s="181" t="s">
        <v>6424</v>
      </c>
      <c r="F129" s="182" t="s">
        <v>6425</v>
      </c>
      <c r="G129" s="183" t="s">
        <v>629</v>
      </c>
      <c r="H129" s="184">
        <v>5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6426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6427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76</v>
      </c>
    </row>
    <row r="131" s="2" customFormat="1" ht="37.8" customHeight="1">
      <c r="A131" s="41"/>
      <c r="B131" s="179"/>
      <c r="C131" s="180" t="s">
        <v>9</v>
      </c>
      <c r="D131" s="180" t="s">
        <v>462</v>
      </c>
      <c r="E131" s="181" t="s">
        <v>6428</v>
      </c>
      <c r="F131" s="182" t="s">
        <v>6429</v>
      </c>
      <c r="G131" s="183" t="s">
        <v>629</v>
      </c>
      <c r="H131" s="184">
        <v>5</v>
      </c>
      <c r="I131" s="185"/>
      <c r="J131" s="186">
        <f>ROUND(I131*H131,2)</f>
        <v>0</v>
      </c>
      <c r="K131" s="182" t="s">
        <v>465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104</v>
      </c>
      <c r="AT131" s="191" t="s">
        <v>462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6430</v>
      </c>
    </row>
    <row r="132" s="2" customFormat="1">
      <c r="A132" s="41"/>
      <c r="B132" s="42"/>
      <c r="C132" s="41"/>
      <c r="D132" s="193" t="s">
        <v>467</v>
      </c>
      <c r="E132" s="41"/>
      <c r="F132" s="194" t="s">
        <v>6431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467</v>
      </c>
      <c r="AU132" s="22" t="s">
        <v>76</v>
      </c>
    </row>
    <row r="133" s="2" customFormat="1" ht="24.15" customHeight="1">
      <c r="A133" s="41"/>
      <c r="B133" s="179"/>
      <c r="C133" s="223" t="s">
        <v>519</v>
      </c>
      <c r="D133" s="223" t="s">
        <v>562</v>
      </c>
      <c r="E133" s="224" t="s">
        <v>6432</v>
      </c>
      <c r="F133" s="225" t="s">
        <v>6433</v>
      </c>
      <c r="G133" s="226" t="s">
        <v>629</v>
      </c>
      <c r="H133" s="227">
        <v>5</v>
      </c>
      <c r="I133" s="228"/>
      <c r="J133" s="229">
        <f>ROUND(I133*H133,2)</f>
        <v>0</v>
      </c>
      <c r="K133" s="225" t="s">
        <v>465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0.029999999999999999</v>
      </c>
      <c r="R133" s="189">
        <f>Q133*H133</f>
        <v>0.14999999999999999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521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6434</v>
      </c>
    </row>
    <row r="134" s="2" customFormat="1" ht="24.15" customHeight="1">
      <c r="A134" s="41"/>
      <c r="B134" s="179"/>
      <c r="C134" s="180" t="s">
        <v>555</v>
      </c>
      <c r="D134" s="180" t="s">
        <v>462</v>
      </c>
      <c r="E134" s="181" t="s">
        <v>6435</v>
      </c>
      <c r="F134" s="182" t="s">
        <v>6436</v>
      </c>
      <c r="G134" s="183" t="s">
        <v>629</v>
      </c>
      <c r="H134" s="184">
        <v>5</v>
      </c>
      <c r="I134" s="185"/>
      <c r="J134" s="186">
        <f>ROUND(I134*H134,2)</f>
        <v>0</v>
      </c>
      <c r="K134" s="182" t="s">
        <v>465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5.0000000000000002E-05</v>
      </c>
      <c r="R134" s="189">
        <f>Q134*H134</f>
        <v>0.00025000000000000001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6437</v>
      </c>
    </row>
    <row r="135" s="2" customFormat="1">
      <c r="A135" s="41"/>
      <c r="B135" s="42"/>
      <c r="C135" s="41"/>
      <c r="D135" s="193" t="s">
        <v>467</v>
      </c>
      <c r="E135" s="41"/>
      <c r="F135" s="194" t="s">
        <v>6438</v>
      </c>
      <c r="G135" s="41"/>
      <c r="H135" s="41"/>
      <c r="I135" s="195"/>
      <c r="J135" s="41"/>
      <c r="K135" s="41"/>
      <c r="L135" s="42"/>
      <c r="M135" s="196"/>
      <c r="N135" s="197"/>
      <c r="O135" s="75"/>
      <c r="P135" s="75"/>
      <c r="Q135" s="75"/>
      <c r="R135" s="75"/>
      <c r="S135" s="75"/>
      <c r="T135" s="76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2" t="s">
        <v>467</v>
      </c>
      <c r="AU135" s="22" t="s">
        <v>76</v>
      </c>
    </row>
    <row r="136" s="2" customFormat="1" ht="21.75" customHeight="1">
      <c r="A136" s="41"/>
      <c r="B136" s="179"/>
      <c r="C136" s="223" t="s">
        <v>531</v>
      </c>
      <c r="D136" s="223" t="s">
        <v>562</v>
      </c>
      <c r="E136" s="224" t="s">
        <v>6439</v>
      </c>
      <c r="F136" s="225" t="s">
        <v>6440</v>
      </c>
      <c r="G136" s="226" t="s">
        <v>629</v>
      </c>
      <c r="H136" s="227">
        <v>5</v>
      </c>
      <c r="I136" s="228"/>
      <c r="J136" s="229">
        <f>ROUND(I136*H136,2)</f>
        <v>0</v>
      </c>
      <c r="K136" s="225" t="s">
        <v>465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0.0035400000000000002</v>
      </c>
      <c r="R136" s="189">
        <f>Q136*H136</f>
        <v>0.0177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521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104</v>
      </c>
      <c r="BM136" s="191" t="s">
        <v>6441</v>
      </c>
    </row>
    <row r="137" s="2" customFormat="1" ht="44.25" customHeight="1">
      <c r="A137" s="41"/>
      <c r="B137" s="179"/>
      <c r="C137" s="180" t="s">
        <v>567</v>
      </c>
      <c r="D137" s="180" t="s">
        <v>462</v>
      </c>
      <c r="E137" s="181" t="s">
        <v>6442</v>
      </c>
      <c r="F137" s="182" t="s">
        <v>6443</v>
      </c>
      <c r="G137" s="183" t="s">
        <v>629</v>
      </c>
      <c r="H137" s="184">
        <v>1</v>
      </c>
      <c r="I137" s="185"/>
      <c r="J137" s="186">
        <f>ROUND(I137*H137,2)</f>
        <v>0</v>
      </c>
      <c r="K137" s="182" t="s">
        <v>465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104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6444</v>
      </c>
    </row>
    <row r="138" s="2" customFormat="1">
      <c r="A138" s="41"/>
      <c r="B138" s="42"/>
      <c r="C138" s="41"/>
      <c r="D138" s="193" t="s">
        <v>467</v>
      </c>
      <c r="E138" s="41"/>
      <c r="F138" s="194" t="s">
        <v>6445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467</v>
      </c>
      <c r="AU138" s="22" t="s">
        <v>76</v>
      </c>
    </row>
    <row r="139" s="2" customFormat="1" ht="44.25" customHeight="1">
      <c r="A139" s="41"/>
      <c r="B139" s="179"/>
      <c r="C139" s="180" t="s">
        <v>574</v>
      </c>
      <c r="D139" s="180" t="s">
        <v>462</v>
      </c>
      <c r="E139" s="181" t="s">
        <v>6446</v>
      </c>
      <c r="F139" s="182" t="s">
        <v>6447</v>
      </c>
      <c r="G139" s="183" t="s">
        <v>629</v>
      </c>
      <c r="H139" s="184">
        <v>1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6448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6449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2" customFormat="1" ht="16.5" customHeight="1">
      <c r="A141" s="41"/>
      <c r="B141" s="179"/>
      <c r="C141" s="223" t="s">
        <v>581</v>
      </c>
      <c r="D141" s="223" t="s">
        <v>562</v>
      </c>
      <c r="E141" s="224" t="s">
        <v>6450</v>
      </c>
      <c r="F141" s="225" t="s">
        <v>6451</v>
      </c>
      <c r="G141" s="226" t="s">
        <v>629</v>
      </c>
      <c r="H141" s="227">
        <v>1</v>
      </c>
      <c r="I141" s="228"/>
      <c r="J141" s="229">
        <f>ROUND(I141*H141,2)</f>
        <v>0</v>
      </c>
      <c r="K141" s="225" t="s">
        <v>1553</v>
      </c>
      <c r="L141" s="230"/>
      <c r="M141" s="231" t="s">
        <v>3</v>
      </c>
      <c r="N141" s="232" t="s">
        <v>43</v>
      </c>
      <c r="O141" s="75"/>
      <c r="P141" s="189">
        <f>O141*H141</f>
        <v>0</v>
      </c>
      <c r="Q141" s="189">
        <v>3.0000000000000001E-05</v>
      </c>
      <c r="R141" s="189">
        <f>Q141*H141</f>
        <v>3.0000000000000001E-05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521</v>
      </c>
      <c r="AT141" s="191" t="s">
        <v>562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104</v>
      </c>
      <c r="BM141" s="191" t="s">
        <v>6452</v>
      </c>
    </row>
    <row r="142" s="2" customFormat="1" ht="24.15" customHeight="1">
      <c r="A142" s="41"/>
      <c r="B142" s="179"/>
      <c r="C142" s="180" t="s">
        <v>588</v>
      </c>
      <c r="D142" s="180" t="s">
        <v>462</v>
      </c>
      <c r="E142" s="181" t="s">
        <v>6453</v>
      </c>
      <c r="F142" s="182" t="s">
        <v>6454</v>
      </c>
      <c r="G142" s="183" t="s">
        <v>629</v>
      </c>
      <c r="H142" s="184">
        <v>1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6.0000000000000002E-05</v>
      </c>
      <c r="R142" s="189">
        <f>Q142*H142</f>
        <v>6.0000000000000002E-05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104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104</v>
      </c>
      <c r="BM142" s="191" t="s">
        <v>6455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6456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76</v>
      </c>
    </row>
    <row r="144" s="2" customFormat="1" ht="21.75" customHeight="1">
      <c r="A144" s="41"/>
      <c r="B144" s="179"/>
      <c r="C144" s="223" t="s">
        <v>593</v>
      </c>
      <c r="D144" s="223" t="s">
        <v>562</v>
      </c>
      <c r="E144" s="224" t="s">
        <v>6457</v>
      </c>
      <c r="F144" s="225" t="s">
        <v>6458</v>
      </c>
      <c r="G144" s="226" t="s">
        <v>629</v>
      </c>
      <c r="H144" s="227">
        <v>3</v>
      </c>
      <c r="I144" s="228"/>
      <c r="J144" s="229">
        <f>ROUND(I144*H144,2)</f>
        <v>0</v>
      </c>
      <c r="K144" s="225" t="s">
        <v>465</v>
      </c>
      <c r="L144" s="230"/>
      <c r="M144" s="231" t="s">
        <v>3</v>
      </c>
      <c r="N144" s="232" t="s">
        <v>43</v>
      </c>
      <c r="O144" s="75"/>
      <c r="P144" s="189">
        <f>O144*H144</f>
        <v>0</v>
      </c>
      <c r="Q144" s="189">
        <v>0.0070899999999999999</v>
      </c>
      <c r="R144" s="189">
        <f>Q144*H144</f>
        <v>0.021270000000000001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521</v>
      </c>
      <c r="AT144" s="191" t="s">
        <v>562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104</v>
      </c>
      <c r="BM144" s="191" t="s">
        <v>6459</v>
      </c>
    </row>
    <row r="145" s="13" customFormat="1">
      <c r="A145" s="13"/>
      <c r="B145" s="198"/>
      <c r="C145" s="13"/>
      <c r="D145" s="199" t="s">
        <v>469</v>
      </c>
      <c r="E145" s="13"/>
      <c r="F145" s="201" t="s">
        <v>6460</v>
      </c>
      <c r="G145" s="13"/>
      <c r="H145" s="202">
        <v>3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4</v>
      </c>
      <c r="AX145" s="13" t="s">
        <v>79</v>
      </c>
      <c r="AY145" s="200" t="s">
        <v>458</v>
      </c>
    </row>
    <row r="146" s="12" customFormat="1" ht="22.8" customHeight="1">
      <c r="A146" s="12"/>
      <c r="B146" s="166"/>
      <c r="C146" s="12"/>
      <c r="D146" s="167" t="s">
        <v>71</v>
      </c>
      <c r="E146" s="177" t="s">
        <v>588</v>
      </c>
      <c r="F146" s="177" t="s">
        <v>6461</v>
      </c>
      <c r="G146" s="12"/>
      <c r="H146" s="12"/>
      <c r="I146" s="169"/>
      <c r="J146" s="178">
        <f>BK146</f>
        <v>0</v>
      </c>
      <c r="K146" s="12"/>
      <c r="L146" s="166"/>
      <c r="M146" s="171"/>
      <c r="N146" s="172"/>
      <c r="O146" s="172"/>
      <c r="P146" s="173">
        <f>SUM(P147:P163)</f>
        <v>0</v>
      </c>
      <c r="Q146" s="172"/>
      <c r="R146" s="173">
        <f>SUM(R147:R163)</f>
        <v>0.036983000000000002</v>
      </c>
      <c r="S146" s="172"/>
      <c r="T146" s="174">
        <f>SUM(T147:T163)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7" t="s">
        <v>79</v>
      </c>
      <c r="AT146" s="175" t="s">
        <v>71</v>
      </c>
      <c r="AU146" s="175" t="s">
        <v>79</v>
      </c>
      <c r="AY146" s="167" t="s">
        <v>458</v>
      </c>
      <c r="BK146" s="176">
        <f>SUM(BK147:BK163)</f>
        <v>0</v>
      </c>
    </row>
    <row r="147" s="2" customFormat="1" ht="55.5" customHeight="1">
      <c r="A147" s="41"/>
      <c r="B147" s="179"/>
      <c r="C147" s="180" t="s">
        <v>8</v>
      </c>
      <c r="D147" s="180" t="s">
        <v>462</v>
      </c>
      <c r="E147" s="181" t="s">
        <v>6462</v>
      </c>
      <c r="F147" s="182" t="s">
        <v>6463</v>
      </c>
      <c r="G147" s="183" t="s">
        <v>140</v>
      </c>
      <c r="H147" s="184">
        <v>136.63999999999999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104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104</v>
      </c>
      <c r="BM147" s="191" t="s">
        <v>6464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6465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6390</v>
      </c>
      <c r="G149" s="13"/>
      <c r="H149" s="202">
        <v>136.63999999999999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2" customFormat="1" ht="37.8" customHeight="1">
      <c r="A150" s="41"/>
      <c r="B150" s="179"/>
      <c r="C150" s="180" t="s">
        <v>86</v>
      </c>
      <c r="D150" s="180" t="s">
        <v>462</v>
      </c>
      <c r="E150" s="181" t="s">
        <v>6466</v>
      </c>
      <c r="F150" s="182" t="s">
        <v>6467</v>
      </c>
      <c r="G150" s="183" t="s">
        <v>140</v>
      </c>
      <c r="H150" s="184">
        <v>136.63999999999999</v>
      </c>
      <c r="I150" s="185"/>
      <c r="J150" s="186">
        <f>ROUND(I150*H150,2)</f>
        <v>0</v>
      </c>
      <c r="K150" s="182" t="s">
        <v>465</v>
      </c>
      <c r="L150" s="42"/>
      <c r="M150" s="187" t="s">
        <v>3</v>
      </c>
      <c r="N150" s="188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104</v>
      </c>
      <c r="AT150" s="191" t="s">
        <v>462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104</v>
      </c>
      <c r="BM150" s="191" t="s">
        <v>6468</v>
      </c>
    </row>
    <row r="151" s="2" customFormat="1">
      <c r="A151" s="41"/>
      <c r="B151" s="42"/>
      <c r="C151" s="41"/>
      <c r="D151" s="193" t="s">
        <v>467</v>
      </c>
      <c r="E151" s="41"/>
      <c r="F151" s="194" t="s">
        <v>6469</v>
      </c>
      <c r="G151" s="41"/>
      <c r="H151" s="41"/>
      <c r="I151" s="195"/>
      <c r="J151" s="41"/>
      <c r="K151" s="41"/>
      <c r="L151" s="42"/>
      <c r="M151" s="196"/>
      <c r="N151" s="197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2" t="s">
        <v>467</v>
      </c>
      <c r="AU151" s="22" t="s">
        <v>76</v>
      </c>
    </row>
    <row r="152" s="13" customFormat="1">
      <c r="A152" s="13"/>
      <c r="B152" s="198"/>
      <c r="C152" s="13"/>
      <c r="D152" s="199" t="s">
        <v>469</v>
      </c>
      <c r="E152" s="200" t="s">
        <v>3</v>
      </c>
      <c r="F152" s="201" t="s">
        <v>6390</v>
      </c>
      <c r="G152" s="13"/>
      <c r="H152" s="202">
        <v>136.63999999999999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33</v>
      </c>
      <c r="AX152" s="13" t="s">
        <v>79</v>
      </c>
      <c r="AY152" s="200" t="s">
        <v>458</v>
      </c>
    </row>
    <row r="153" s="2" customFormat="1" ht="16.5" customHeight="1">
      <c r="A153" s="41"/>
      <c r="B153" s="179"/>
      <c r="C153" s="223" t="s">
        <v>89</v>
      </c>
      <c r="D153" s="223" t="s">
        <v>562</v>
      </c>
      <c r="E153" s="224" t="s">
        <v>6470</v>
      </c>
      <c r="F153" s="225" t="s">
        <v>6471</v>
      </c>
      <c r="G153" s="226" t="s">
        <v>702</v>
      </c>
      <c r="H153" s="227">
        <v>2.7330000000000001</v>
      </c>
      <c r="I153" s="228"/>
      <c r="J153" s="229">
        <f>ROUND(I153*H153,2)</f>
        <v>0</v>
      </c>
      <c r="K153" s="225" t="s">
        <v>465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0.001</v>
      </c>
      <c r="R153" s="189">
        <f>Q153*H153</f>
        <v>0.0027330000000000002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521</v>
      </c>
      <c r="AT153" s="191" t="s">
        <v>562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104</v>
      </c>
      <c r="BM153" s="191" t="s">
        <v>6472</v>
      </c>
    </row>
    <row r="154" s="13" customFormat="1">
      <c r="A154" s="13"/>
      <c r="B154" s="198"/>
      <c r="C154" s="13"/>
      <c r="D154" s="199" t="s">
        <v>469</v>
      </c>
      <c r="E154" s="13"/>
      <c r="F154" s="201" t="s">
        <v>6473</v>
      </c>
      <c r="G154" s="13"/>
      <c r="H154" s="202">
        <v>2.7330000000000001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76</v>
      </c>
      <c r="AV154" s="13" t="s">
        <v>76</v>
      </c>
      <c r="AW154" s="13" t="s">
        <v>4</v>
      </c>
      <c r="AX154" s="13" t="s">
        <v>79</v>
      </c>
      <c r="AY154" s="200" t="s">
        <v>458</v>
      </c>
    </row>
    <row r="155" s="2" customFormat="1" ht="37.8" customHeight="1">
      <c r="A155" s="41"/>
      <c r="B155" s="179"/>
      <c r="C155" s="180" t="s">
        <v>92</v>
      </c>
      <c r="D155" s="180" t="s">
        <v>462</v>
      </c>
      <c r="E155" s="181" t="s">
        <v>6474</v>
      </c>
      <c r="F155" s="182" t="s">
        <v>6475</v>
      </c>
      <c r="G155" s="183" t="s">
        <v>6476</v>
      </c>
      <c r="H155" s="184">
        <v>0.13700000000000001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104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104</v>
      </c>
      <c r="BM155" s="191" t="s">
        <v>6477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6478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76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6479</v>
      </c>
      <c r="G157" s="13"/>
      <c r="H157" s="202">
        <v>0.13700000000000001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2" customFormat="1" ht="16.5" customHeight="1">
      <c r="A158" s="41"/>
      <c r="B158" s="179"/>
      <c r="C158" s="223" t="s">
        <v>95</v>
      </c>
      <c r="D158" s="223" t="s">
        <v>562</v>
      </c>
      <c r="E158" s="224" t="s">
        <v>6480</v>
      </c>
      <c r="F158" s="225" t="s">
        <v>6481</v>
      </c>
      <c r="G158" s="226" t="s">
        <v>702</v>
      </c>
      <c r="H158" s="227">
        <v>34.25</v>
      </c>
      <c r="I158" s="228"/>
      <c r="J158" s="229">
        <f>ROUND(I158*H158,2)</f>
        <v>0</v>
      </c>
      <c r="K158" s="225" t="s">
        <v>465</v>
      </c>
      <c r="L158" s="230"/>
      <c r="M158" s="231" t="s">
        <v>3</v>
      </c>
      <c r="N158" s="232" t="s">
        <v>43</v>
      </c>
      <c r="O158" s="75"/>
      <c r="P158" s="189">
        <f>O158*H158</f>
        <v>0</v>
      </c>
      <c r="Q158" s="189">
        <v>0.001</v>
      </c>
      <c r="R158" s="189">
        <f>Q158*H158</f>
        <v>0.034250000000000003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521</v>
      </c>
      <c r="AT158" s="191" t="s">
        <v>562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104</v>
      </c>
      <c r="BM158" s="191" t="s">
        <v>6482</v>
      </c>
    </row>
    <row r="159" s="13" customFormat="1">
      <c r="A159" s="13"/>
      <c r="B159" s="198"/>
      <c r="C159" s="13"/>
      <c r="D159" s="199" t="s">
        <v>469</v>
      </c>
      <c r="E159" s="13"/>
      <c r="F159" s="201" t="s">
        <v>6483</v>
      </c>
      <c r="G159" s="13"/>
      <c r="H159" s="202">
        <v>34.25</v>
      </c>
      <c r="I159" s="203"/>
      <c r="J159" s="13"/>
      <c r="K159" s="13"/>
      <c r="L159" s="198"/>
      <c r="M159" s="204"/>
      <c r="N159" s="205"/>
      <c r="O159" s="205"/>
      <c r="P159" s="205"/>
      <c r="Q159" s="205"/>
      <c r="R159" s="205"/>
      <c r="S159" s="205"/>
      <c r="T159" s="20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0" t="s">
        <v>469</v>
      </c>
      <c r="AU159" s="200" t="s">
        <v>76</v>
      </c>
      <c r="AV159" s="13" t="s">
        <v>76</v>
      </c>
      <c r="AW159" s="13" t="s">
        <v>4</v>
      </c>
      <c r="AX159" s="13" t="s">
        <v>79</v>
      </c>
      <c r="AY159" s="200" t="s">
        <v>458</v>
      </c>
    </row>
    <row r="160" s="2" customFormat="1" ht="21.75" customHeight="1">
      <c r="A160" s="41"/>
      <c r="B160" s="179"/>
      <c r="C160" s="180" t="s">
        <v>98</v>
      </c>
      <c r="D160" s="180" t="s">
        <v>462</v>
      </c>
      <c r="E160" s="181" t="s">
        <v>6484</v>
      </c>
      <c r="F160" s="182" t="s">
        <v>6485</v>
      </c>
      <c r="G160" s="183" t="s">
        <v>472</v>
      </c>
      <c r="H160" s="184">
        <v>3.7330000000000001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104</v>
      </c>
      <c r="AT160" s="191" t="s">
        <v>462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6486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6487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76</v>
      </c>
    </row>
    <row r="162" s="14" customFormat="1">
      <c r="A162" s="14"/>
      <c r="B162" s="208"/>
      <c r="C162" s="14"/>
      <c r="D162" s="199" t="s">
        <v>469</v>
      </c>
      <c r="E162" s="209" t="s">
        <v>3</v>
      </c>
      <c r="F162" s="210" t="s">
        <v>6488</v>
      </c>
      <c r="G162" s="14"/>
      <c r="H162" s="209" t="s">
        <v>3</v>
      </c>
      <c r="I162" s="211"/>
      <c r="J162" s="14"/>
      <c r="K162" s="14"/>
      <c r="L162" s="208"/>
      <c r="M162" s="212"/>
      <c r="N162" s="213"/>
      <c r="O162" s="213"/>
      <c r="P162" s="213"/>
      <c r="Q162" s="213"/>
      <c r="R162" s="213"/>
      <c r="S162" s="213"/>
      <c r="T162" s="2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9" t="s">
        <v>469</v>
      </c>
      <c r="AU162" s="209" t="s">
        <v>76</v>
      </c>
      <c r="AV162" s="14" t="s">
        <v>79</v>
      </c>
      <c r="AW162" s="14" t="s">
        <v>33</v>
      </c>
      <c r="AX162" s="14" t="s">
        <v>72</v>
      </c>
      <c r="AY162" s="209" t="s">
        <v>458</v>
      </c>
    </row>
    <row r="163" s="13" customFormat="1">
      <c r="A163" s="13"/>
      <c r="B163" s="198"/>
      <c r="C163" s="13"/>
      <c r="D163" s="199" t="s">
        <v>469</v>
      </c>
      <c r="E163" s="200" t="s">
        <v>3</v>
      </c>
      <c r="F163" s="201" t="s">
        <v>6489</v>
      </c>
      <c r="G163" s="13"/>
      <c r="H163" s="202">
        <v>3.7330000000000001</v>
      </c>
      <c r="I163" s="203"/>
      <c r="J163" s="13"/>
      <c r="K163" s="13"/>
      <c r="L163" s="198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0" t="s">
        <v>469</v>
      </c>
      <c r="AU163" s="200" t="s">
        <v>76</v>
      </c>
      <c r="AV163" s="13" t="s">
        <v>76</v>
      </c>
      <c r="AW163" s="13" t="s">
        <v>33</v>
      </c>
      <c r="AX163" s="13" t="s">
        <v>79</v>
      </c>
      <c r="AY163" s="200" t="s">
        <v>458</v>
      </c>
    </row>
    <row r="164" s="12" customFormat="1" ht="22.8" customHeight="1">
      <c r="A164" s="12"/>
      <c r="B164" s="166"/>
      <c r="C164" s="12"/>
      <c r="D164" s="167" t="s">
        <v>71</v>
      </c>
      <c r="E164" s="177" t="s">
        <v>767</v>
      </c>
      <c r="F164" s="177" t="s">
        <v>6490</v>
      </c>
      <c r="G164" s="12"/>
      <c r="H164" s="12"/>
      <c r="I164" s="169"/>
      <c r="J164" s="178">
        <f>BK164</f>
        <v>0</v>
      </c>
      <c r="K164" s="12"/>
      <c r="L164" s="166"/>
      <c r="M164" s="171"/>
      <c r="N164" s="172"/>
      <c r="O164" s="172"/>
      <c r="P164" s="173">
        <f>SUM(P165:P200)</f>
        <v>0</v>
      </c>
      <c r="Q164" s="172"/>
      <c r="R164" s="173">
        <f>SUM(R165:R200)</f>
        <v>71.168635262537393</v>
      </c>
      <c r="S164" s="172"/>
      <c r="T164" s="174">
        <f>SUM(T165:T200)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7" t="s">
        <v>79</v>
      </c>
      <c r="AT164" s="175" t="s">
        <v>71</v>
      </c>
      <c r="AU164" s="175" t="s">
        <v>79</v>
      </c>
      <c r="AY164" s="167" t="s">
        <v>458</v>
      </c>
      <c r="BK164" s="176">
        <f>SUM(BK165:BK200)</f>
        <v>0</v>
      </c>
    </row>
    <row r="165" s="2" customFormat="1" ht="24.15" customHeight="1">
      <c r="A165" s="41"/>
      <c r="B165" s="179"/>
      <c r="C165" s="180" t="s">
        <v>638</v>
      </c>
      <c r="D165" s="180" t="s">
        <v>462</v>
      </c>
      <c r="E165" s="181" t="s">
        <v>6491</v>
      </c>
      <c r="F165" s="182" t="s">
        <v>5625</v>
      </c>
      <c r="G165" s="183" t="s">
        <v>140</v>
      </c>
      <c r="H165" s="184">
        <v>212.90199999999999</v>
      </c>
      <c r="I165" s="185"/>
      <c r="J165" s="186">
        <f>ROUND(I165*H165,2)</f>
        <v>0</v>
      </c>
      <c r="K165" s="182" t="s">
        <v>465</v>
      </c>
      <c r="L165" s="42"/>
      <c r="M165" s="187" t="s">
        <v>3</v>
      </c>
      <c r="N165" s="188" t="s">
        <v>43</v>
      </c>
      <c r="O165" s="75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104</v>
      </c>
      <c r="AT165" s="191" t="s">
        <v>462</v>
      </c>
      <c r="AU165" s="191" t="s">
        <v>76</v>
      </c>
      <c r="AY165" s="22" t="s">
        <v>458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79</v>
      </c>
      <c r="BK165" s="192">
        <f>ROUND(I165*H165,2)</f>
        <v>0</v>
      </c>
      <c r="BL165" s="22" t="s">
        <v>104</v>
      </c>
      <c r="BM165" s="191" t="s">
        <v>6492</v>
      </c>
    </row>
    <row r="166" s="2" customFormat="1">
      <c r="A166" s="41"/>
      <c r="B166" s="42"/>
      <c r="C166" s="41"/>
      <c r="D166" s="193" t="s">
        <v>467</v>
      </c>
      <c r="E166" s="41"/>
      <c r="F166" s="194" t="s">
        <v>6493</v>
      </c>
      <c r="G166" s="41"/>
      <c r="H166" s="41"/>
      <c r="I166" s="195"/>
      <c r="J166" s="41"/>
      <c r="K166" s="41"/>
      <c r="L166" s="42"/>
      <c r="M166" s="196"/>
      <c r="N166" s="197"/>
      <c r="O166" s="75"/>
      <c r="P166" s="75"/>
      <c r="Q166" s="75"/>
      <c r="R166" s="75"/>
      <c r="S166" s="75"/>
      <c r="T166" s="76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2" t="s">
        <v>467</v>
      </c>
      <c r="AU166" s="22" t="s">
        <v>76</v>
      </c>
    </row>
    <row r="167" s="13" customFormat="1">
      <c r="A167" s="13"/>
      <c r="B167" s="198"/>
      <c r="C167" s="13"/>
      <c r="D167" s="199" t="s">
        <v>469</v>
      </c>
      <c r="E167" s="200" t="s">
        <v>3</v>
      </c>
      <c r="F167" s="201" t="s">
        <v>6380</v>
      </c>
      <c r="G167" s="13"/>
      <c r="H167" s="202">
        <v>212.90199999999999</v>
      </c>
      <c r="I167" s="203"/>
      <c r="J167" s="13"/>
      <c r="K167" s="13"/>
      <c r="L167" s="198"/>
      <c r="M167" s="204"/>
      <c r="N167" s="205"/>
      <c r="O167" s="205"/>
      <c r="P167" s="205"/>
      <c r="Q167" s="205"/>
      <c r="R167" s="205"/>
      <c r="S167" s="205"/>
      <c r="T167" s="20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0" t="s">
        <v>469</v>
      </c>
      <c r="AU167" s="200" t="s">
        <v>76</v>
      </c>
      <c r="AV167" s="13" t="s">
        <v>76</v>
      </c>
      <c r="AW167" s="13" t="s">
        <v>33</v>
      </c>
      <c r="AX167" s="13" t="s">
        <v>79</v>
      </c>
      <c r="AY167" s="200" t="s">
        <v>458</v>
      </c>
    </row>
    <row r="168" s="2" customFormat="1" ht="44.25" customHeight="1">
      <c r="A168" s="41"/>
      <c r="B168" s="179"/>
      <c r="C168" s="180" t="s">
        <v>644</v>
      </c>
      <c r="D168" s="180" t="s">
        <v>462</v>
      </c>
      <c r="E168" s="181" t="s">
        <v>6494</v>
      </c>
      <c r="F168" s="182" t="s">
        <v>6495</v>
      </c>
      <c r="G168" s="183" t="s">
        <v>140</v>
      </c>
      <c r="H168" s="184">
        <v>212.90199999999999</v>
      </c>
      <c r="I168" s="185"/>
      <c r="J168" s="186">
        <f>ROUND(I168*H168,2)</f>
        <v>0</v>
      </c>
      <c r="K168" s="182" t="s">
        <v>465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104</v>
      </c>
      <c r="AT168" s="191" t="s">
        <v>462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104</v>
      </c>
      <c r="BM168" s="191" t="s">
        <v>6496</v>
      </c>
    </row>
    <row r="169" s="2" customFormat="1">
      <c r="A169" s="41"/>
      <c r="B169" s="42"/>
      <c r="C169" s="41"/>
      <c r="D169" s="193" t="s">
        <v>467</v>
      </c>
      <c r="E169" s="41"/>
      <c r="F169" s="194" t="s">
        <v>6497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467</v>
      </c>
      <c r="AU169" s="22" t="s">
        <v>76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6380</v>
      </c>
      <c r="G170" s="13"/>
      <c r="H170" s="202">
        <v>212.90199999999999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76</v>
      </c>
      <c r="AV170" s="13" t="s">
        <v>76</v>
      </c>
      <c r="AW170" s="13" t="s">
        <v>33</v>
      </c>
      <c r="AX170" s="13" t="s">
        <v>79</v>
      </c>
      <c r="AY170" s="200" t="s">
        <v>458</v>
      </c>
    </row>
    <row r="171" s="2" customFormat="1" ht="33" customHeight="1">
      <c r="A171" s="41"/>
      <c r="B171" s="179"/>
      <c r="C171" s="180" t="s">
        <v>649</v>
      </c>
      <c r="D171" s="180" t="s">
        <v>462</v>
      </c>
      <c r="E171" s="181" t="s">
        <v>6498</v>
      </c>
      <c r="F171" s="182" t="s">
        <v>6499</v>
      </c>
      <c r="G171" s="183" t="s">
        <v>472</v>
      </c>
      <c r="H171" s="184">
        <v>25.547999999999998</v>
      </c>
      <c r="I171" s="185"/>
      <c r="J171" s="186">
        <f>ROUND(I171*H171,2)</f>
        <v>0</v>
      </c>
      <c r="K171" s="182" t="s">
        <v>465</v>
      </c>
      <c r="L171" s="42"/>
      <c r="M171" s="187" t="s">
        <v>3</v>
      </c>
      <c r="N171" s="188" t="s">
        <v>43</v>
      </c>
      <c r="O171" s="75"/>
      <c r="P171" s="189">
        <f>O171*H171</f>
        <v>0</v>
      </c>
      <c r="Q171" s="189">
        <v>2.5018699999999998</v>
      </c>
      <c r="R171" s="189">
        <f>Q171*H171</f>
        <v>63.917774759999993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104</v>
      </c>
      <c r="AT171" s="191" t="s">
        <v>462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104</v>
      </c>
      <c r="BM171" s="191" t="s">
        <v>6500</v>
      </c>
    </row>
    <row r="172" s="2" customFormat="1">
      <c r="A172" s="41"/>
      <c r="B172" s="42"/>
      <c r="C172" s="41"/>
      <c r="D172" s="193" t="s">
        <v>467</v>
      </c>
      <c r="E172" s="41"/>
      <c r="F172" s="194" t="s">
        <v>6501</v>
      </c>
      <c r="G172" s="41"/>
      <c r="H172" s="41"/>
      <c r="I172" s="195"/>
      <c r="J172" s="41"/>
      <c r="K172" s="41"/>
      <c r="L172" s="42"/>
      <c r="M172" s="196"/>
      <c r="N172" s="197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2" t="s">
        <v>467</v>
      </c>
      <c r="AU172" s="22" t="s">
        <v>76</v>
      </c>
    </row>
    <row r="173" s="13" customFormat="1">
      <c r="A173" s="13"/>
      <c r="B173" s="198"/>
      <c r="C173" s="13"/>
      <c r="D173" s="199" t="s">
        <v>469</v>
      </c>
      <c r="E173" s="200" t="s">
        <v>3</v>
      </c>
      <c r="F173" s="201" t="s">
        <v>6502</v>
      </c>
      <c r="G173" s="13"/>
      <c r="H173" s="202">
        <v>25.547999999999998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76</v>
      </c>
      <c r="AV173" s="13" t="s">
        <v>76</v>
      </c>
      <c r="AW173" s="13" t="s">
        <v>33</v>
      </c>
      <c r="AX173" s="13" t="s">
        <v>79</v>
      </c>
      <c r="AY173" s="200" t="s">
        <v>458</v>
      </c>
    </row>
    <row r="174" s="2" customFormat="1" ht="37.8" customHeight="1">
      <c r="A174" s="41"/>
      <c r="B174" s="179"/>
      <c r="C174" s="180" t="s">
        <v>656</v>
      </c>
      <c r="D174" s="180" t="s">
        <v>462</v>
      </c>
      <c r="E174" s="181" t="s">
        <v>6503</v>
      </c>
      <c r="F174" s="182" t="s">
        <v>6504</v>
      </c>
      <c r="G174" s="183" t="s">
        <v>472</v>
      </c>
      <c r="H174" s="184">
        <v>25.547999999999998</v>
      </c>
      <c r="I174" s="185"/>
      <c r="J174" s="186">
        <f>ROUND(I174*H174,2)</f>
        <v>0</v>
      </c>
      <c r="K174" s="182" t="s">
        <v>465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104</v>
      </c>
      <c r="AT174" s="191" t="s">
        <v>462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104</v>
      </c>
      <c r="BM174" s="191" t="s">
        <v>6505</v>
      </c>
    </row>
    <row r="175" s="2" customFormat="1">
      <c r="A175" s="41"/>
      <c r="B175" s="42"/>
      <c r="C175" s="41"/>
      <c r="D175" s="193" t="s">
        <v>467</v>
      </c>
      <c r="E175" s="41"/>
      <c r="F175" s="194" t="s">
        <v>6506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467</v>
      </c>
      <c r="AU175" s="22" t="s">
        <v>76</v>
      </c>
    </row>
    <row r="176" s="2" customFormat="1" ht="44.25" customHeight="1">
      <c r="A176" s="41"/>
      <c r="B176" s="179"/>
      <c r="C176" s="180" t="s">
        <v>662</v>
      </c>
      <c r="D176" s="180" t="s">
        <v>462</v>
      </c>
      <c r="E176" s="181" t="s">
        <v>6507</v>
      </c>
      <c r="F176" s="182" t="s">
        <v>6508</v>
      </c>
      <c r="G176" s="183" t="s">
        <v>472</v>
      </c>
      <c r="H176" s="184">
        <v>25.547999999999998</v>
      </c>
      <c r="I176" s="185"/>
      <c r="J176" s="186">
        <f>ROUND(I176*H176,2)</f>
        <v>0</v>
      </c>
      <c r="K176" s="182" t="s">
        <v>465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104</v>
      </c>
      <c r="AT176" s="191" t="s">
        <v>462</v>
      </c>
      <c r="AU176" s="191" t="s">
        <v>76</v>
      </c>
      <c r="AY176" s="22" t="s">
        <v>458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79</v>
      </c>
      <c r="BK176" s="192">
        <f>ROUND(I176*H176,2)</f>
        <v>0</v>
      </c>
      <c r="BL176" s="22" t="s">
        <v>104</v>
      </c>
      <c r="BM176" s="191" t="s">
        <v>6509</v>
      </c>
    </row>
    <row r="177" s="2" customFormat="1">
      <c r="A177" s="41"/>
      <c r="B177" s="42"/>
      <c r="C177" s="41"/>
      <c r="D177" s="193" t="s">
        <v>467</v>
      </c>
      <c r="E177" s="41"/>
      <c r="F177" s="194" t="s">
        <v>6510</v>
      </c>
      <c r="G177" s="41"/>
      <c r="H177" s="41"/>
      <c r="I177" s="195"/>
      <c r="J177" s="41"/>
      <c r="K177" s="41"/>
      <c r="L177" s="42"/>
      <c r="M177" s="196"/>
      <c r="N177" s="197"/>
      <c r="O177" s="75"/>
      <c r="P177" s="75"/>
      <c r="Q177" s="75"/>
      <c r="R177" s="75"/>
      <c r="S177" s="75"/>
      <c r="T177" s="76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2" t="s">
        <v>467</v>
      </c>
      <c r="AU177" s="22" t="s">
        <v>76</v>
      </c>
    </row>
    <row r="178" s="2" customFormat="1" ht="16.5" customHeight="1">
      <c r="A178" s="41"/>
      <c r="B178" s="179"/>
      <c r="C178" s="180" t="s">
        <v>667</v>
      </c>
      <c r="D178" s="180" t="s">
        <v>462</v>
      </c>
      <c r="E178" s="181" t="s">
        <v>673</v>
      </c>
      <c r="F178" s="182" t="s">
        <v>674</v>
      </c>
      <c r="G178" s="183" t="s">
        <v>140</v>
      </c>
      <c r="H178" s="184">
        <v>25</v>
      </c>
      <c r="I178" s="185"/>
      <c r="J178" s="186">
        <f>ROUND(I178*H178,2)</f>
        <v>0</v>
      </c>
      <c r="K178" s="182" t="s">
        <v>465</v>
      </c>
      <c r="L178" s="42"/>
      <c r="M178" s="187" t="s">
        <v>3</v>
      </c>
      <c r="N178" s="188" t="s">
        <v>43</v>
      </c>
      <c r="O178" s="75"/>
      <c r="P178" s="189">
        <f>O178*H178</f>
        <v>0</v>
      </c>
      <c r="Q178" s="189">
        <v>0.0160725</v>
      </c>
      <c r="R178" s="189">
        <f>Q178*H178</f>
        <v>0.40181250000000002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104</v>
      </c>
      <c r="AT178" s="191" t="s">
        <v>462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104</v>
      </c>
      <c r="BM178" s="191" t="s">
        <v>6511</v>
      </c>
    </row>
    <row r="179" s="2" customFormat="1">
      <c r="A179" s="41"/>
      <c r="B179" s="42"/>
      <c r="C179" s="41"/>
      <c r="D179" s="193" t="s">
        <v>467</v>
      </c>
      <c r="E179" s="41"/>
      <c r="F179" s="194" t="s">
        <v>676</v>
      </c>
      <c r="G179" s="41"/>
      <c r="H179" s="41"/>
      <c r="I179" s="195"/>
      <c r="J179" s="41"/>
      <c r="K179" s="41"/>
      <c r="L179" s="42"/>
      <c r="M179" s="196"/>
      <c r="N179" s="197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2" t="s">
        <v>467</v>
      </c>
      <c r="AU179" s="22" t="s">
        <v>76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6512</v>
      </c>
      <c r="G180" s="13"/>
      <c r="H180" s="202">
        <v>25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76</v>
      </c>
      <c r="AV180" s="13" t="s">
        <v>76</v>
      </c>
      <c r="AW180" s="13" t="s">
        <v>33</v>
      </c>
      <c r="AX180" s="13" t="s">
        <v>79</v>
      </c>
      <c r="AY180" s="200" t="s">
        <v>458</v>
      </c>
    </row>
    <row r="181" s="2" customFormat="1" ht="16.5" customHeight="1">
      <c r="A181" s="41"/>
      <c r="B181" s="179"/>
      <c r="C181" s="180" t="s">
        <v>672</v>
      </c>
      <c r="D181" s="180" t="s">
        <v>462</v>
      </c>
      <c r="E181" s="181" t="s">
        <v>679</v>
      </c>
      <c r="F181" s="182" t="s">
        <v>680</v>
      </c>
      <c r="G181" s="183" t="s">
        <v>140</v>
      </c>
      <c r="H181" s="184">
        <v>25</v>
      </c>
      <c r="I181" s="185"/>
      <c r="J181" s="186">
        <f>ROUND(I181*H181,2)</f>
        <v>0</v>
      </c>
      <c r="K181" s="182" t="s">
        <v>465</v>
      </c>
      <c r="L181" s="42"/>
      <c r="M181" s="187" t="s">
        <v>3</v>
      </c>
      <c r="N181" s="188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104</v>
      </c>
      <c r="AT181" s="191" t="s">
        <v>462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104</v>
      </c>
      <c r="BM181" s="191" t="s">
        <v>6513</v>
      </c>
    </row>
    <row r="182" s="2" customFormat="1">
      <c r="A182" s="41"/>
      <c r="B182" s="42"/>
      <c r="C182" s="41"/>
      <c r="D182" s="193" t="s">
        <v>467</v>
      </c>
      <c r="E182" s="41"/>
      <c r="F182" s="194" t="s">
        <v>682</v>
      </c>
      <c r="G182" s="41"/>
      <c r="H182" s="41"/>
      <c r="I182" s="195"/>
      <c r="J182" s="41"/>
      <c r="K182" s="41"/>
      <c r="L182" s="42"/>
      <c r="M182" s="196"/>
      <c r="N182" s="197"/>
      <c r="O182" s="75"/>
      <c r="P182" s="75"/>
      <c r="Q182" s="75"/>
      <c r="R182" s="75"/>
      <c r="S182" s="75"/>
      <c r="T182" s="76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2" t="s">
        <v>467</v>
      </c>
      <c r="AU182" s="22" t="s">
        <v>76</v>
      </c>
    </row>
    <row r="183" s="2" customFormat="1" ht="21.75" customHeight="1">
      <c r="A183" s="41"/>
      <c r="B183" s="179"/>
      <c r="C183" s="180" t="s">
        <v>678</v>
      </c>
      <c r="D183" s="180" t="s">
        <v>462</v>
      </c>
      <c r="E183" s="181" t="s">
        <v>684</v>
      </c>
      <c r="F183" s="182" t="s">
        <v>685</v>
      </c>
      <c r="G183" s="183" t="s">
        <v>548</v>
      </c>
      <c r="H183" s="184">
        <v>0.74199999999999999</v>
      </c>
      <c r="I183" s="185"/>
      <c r="J183" s="186">
        <f>ROUND(I183*H183,2)</f>
        <v>0</v>
      </c>
      <c r="K183" s="182" t="s">
        <v>465</v>
      </c>
      <c r="L183" s="42"/>
      <c r="M183" s="187" t="s">
        <v>3</v>
      </c>
      <c r="N183" s="188" t="s">
        <v>43</v>
      </c>
      <c r="O183" s="75"/>
      <c r="P183" s="189">
        <f>O183*H183</f>
        <v>0</v>
      </c>
      <c r="Q183" s="189">
        <v>1.0627727797</v>
      </c>
      <c r="R183" s="189">
        <f>Q183*H183</f>
        <v>0.78857740253739994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104</v>
      </c>
      <c r="AT183" s="191" t="s">
        <v>462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104</v>
      </c>
      <c r="BM183" s="191" t="s">
        <v>6514</v>
      </c>
    </row>
    <row r="184" s="2" customFormat="1">
      <c r="A184" s="41"/>
      <c r="B184" s="42"/>
      <c r="C184" s="41"/>
      <c r="D184" s="193" t="s">
        <v>467</v>
      </c>
      <c r="E184" s="41"/>
      <c r="F184" s="194" t="s">
        <v>687</v>
      </c>
      <c r="G184" s="41"/>
      <c r="H184" s="41"/>
      <c r="I184" s="195"/>
      <c r="J184" s="41"/>
      <c r="K184" s="41"/>
      <c r="L184" s="42"/>
      <c r="M184" s="196"/>
      <c r="N184" s="197"/>
      <c r="O184" s="75"/>
      <c r="P184" s="75"/>
      <c r="Q184" s="75"/>
      <c r="R184" s="75"/>
      <c r="S184" s="75"/>
      <c r="T184" s="76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2" t="s">
        <v>467</v>
      </c>
      <c r="AU184" s="22" t="s">
        <v>76</v>
      </c>
    </row>
    <row r="185" s="13" customFormat="1">
      <c r="A185" s="13"/>
      <c r="B185" s="198"/>
      <c r="C185" s="13"/>
      <c r="D185" s="199" t="s">
        <v>469</v>
      </c>
      <c r="E185" s="200" t="s">
        <v>3</v>
      </c>
      <c r="F185" s="201" t="s">
        <v>6515</v>
      </c>
      <c r="G185" s="13"/>
      <c r="H185" s="202">
        <v>0.74199999999999999</v>
      </c>
      <c r="I185" s="203"/>
      <c r="J185" s="13"/>
      <c r="K185" s="13"/>
      <c r="L185" s="198"/>
      <c r="M185" s="204"/>
      <c r="N185" s="205"/>
      <c r="O185" s="205"/>
      <c r="P185" s="205"/>
      <c r="Q185" s="205"/>
      <c r="R185" s="205"/>
      <c r="S185" s="205"/>
      <c r="T185" s="20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0" t="s">
        <v>469</v>
      </c>
      <c r="AU185" s="200" t="s">
        <v>76</v>
      </c>
      <c r="AV185" s="13" t="s">
        <v>76</v>
      </c>
      <c r="AW185" s="13" t="s">
        <v>33</v>
      </c>
      <c r="AX185" s="13" t="s">
        <v>79</v>
      </c>
      <c r="AY185" s="200" t="s">
        <v>458</v>
      </c>
    </row>
    <row r="186" s="2" customFormat="1" ht="24.15" customHeight="1">
      <c r="A186" s="41"/>
      <c r="B186" s="179"/>
      <c r="C186" s="180" t="s">
        <v>683</v>
      </c>
      <c r="D186" s="180" t="s">
        <v>462</v>
      </c>
      <c r="E186" s="181" t="s">
        <v>6516</v>
      </c>
      <c r="F186" s="182" t="s">
        <v>6517</v>
      </c>
      <c r="G186" s="183" t="s">
        <v>140</v>
      </c>
      <c r="H186" s="184">
        <v>212.90199999999999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104</v>
      </c>
      <c r="AT186" s="191" t="s">
        <v>462</v>
      </c>
      <c r="AU186" s="191" t="s">
        <v>76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104</v>
      </c>
      <c r="BM186" s="191" t="s">
        <v>6518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6519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76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6380</v>
      </c>
      <c r="G188" s="13"/>
      <c r="H188" s="202">
        <v>212.90199999999999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76</v>
      </c>
      <c r="AV188" s="13" t="s">
        <v>76</v>
      </c>
      <c r="AW188" s="13" t="s">
        <v>33</v>
      </c>
      <c r="AX188" s="13" t="s">
        <v>79</v>
      </c>
      <c r="AY188" s="200" t="s">
        <v>458</v>
      </c>
    </row>
    <row r="189" s="2" customFormat="1" ht="24.15" customHeight="1">
      <c r="A189" s="41"/>
      <c r="B189" s="179"/>
      <c r="C189" s="180" t="s">
        <v>691</v>
      </c>
      <c r="D189" s="180" t="s">
        <v>462</v>
      </c>
      <c r="E189" s="181" t="s">
        <v>6520</v>
      </c>
      <c r="F189" s="182" t="s">
        <v>6521</v>
      </c>
      <c r="G189" s="183" t="s">
        <v>140</v>
      </c>
      <c r="H189" s="184">
        <v>212.90199999999999</v>
      </c>
      <c r="I189" s="185"/>
      <c r="J189" s="186">
        <f>ROUND(I189*H189,2)</f>
        <v>0</v>
      </c>
      <c r="K189" s="182" t="s">
        <v>465</v>
      </c>
      <c r="L189" s="42"/>
      <c r="M189" s="187" t="s">
        <v>3</v>
      </c>
      <c r="N189" s="188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104</v>
      </c>
      <c r="AT189" s="191" t="s">
        <v>462</v>
      </c>
      <c r="AU189" s="191" t="s">
        <v>76</v>
      </c>
      <c r="AY189" s="22" t="s">
        <v>458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79</v>
      </c>
      <c r="BK189" s="192">
        <f>ROUND(I189*H189,2)</f>
        <v>0</v>
      </c>
      <c r="BL189" s="22" t="s">
        <v>104</v>
      </c>
      <c r="BM189" s="191" t="s">
        <v>6522</v>
      </c>
    </row>
    <row r="190" s="2" customFormat="1">
      <c r="A190" s="41"/>
      <c r="B190" s="42"/>
      <c r="C190" s="41"/>
      <c r="D190" s="193" t="s">
        <v>467</v>
      </c>
      <c r="E190" s="41"/>
      <c r="F190" s="194" t="s">
        <v>6523</v>
      </c>
      <c r="G190" s="41"/>
      <c r="H190" s="41"/>
      <c r="I190" s="195"/>
      <c r="J190" s="41"/>
      <c r="K190" s="41"/>
      <c r="L190" s="42"/>
      <c r="M190" s="196"/>
      <c r="N190" s="197"/>
      <c r="O190" s="75"/>
      <c r="P190" s="75"/>
      <c r="Q190" s="75"/>
      <c r="R190" s="75"/>
      <c r="S190" s="75"/>
      <c r="T190" s="76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2" t="s">
        <v>467</v>
      </c>
      <c r="AU190" s="22" t="s">
        <v>76</v>
      </c>
    </row>
    <row r="191" s="13" customFormat="1">
      <c r="A191" s="13"/>
      <c r="B191" s="198"/>
      <c r="C191" s="13"/>
      <c r="D191" s="199" t="s">
        <v>469</v>
      </c>
      <c r="E191" s="200" t="s">
        <v>3</v>
      </c>
      <c r="F191" s="201" t="s">
        <v>6380</v>
      </c>
      <c r="G191" s="13"/>
      <c r="H191" s="202">
        <v>212.90199999999999</v>
      </c>
      <c r="I191" s="203"/>
      <c r="J191" s="13"/>
      <c r="K191" s="13"/>
      <c r="L191" s="198"/>
      <c r="M191" s="204"/>
      <c r="N191" s="205"/>
      <c r="O191" s="205"/>
      <c r="P191" s="205"/>
      <c r="Q191" s="205"/>
      <c r="R191" s="205"/>
      <c r="S191" s="205"/>
      <c r="T191" s="20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469</v>
      </c>
      <c r="AU191" s="200" t="s">
        <v>76</v>
      </c>
      <c r="AV191" s="13" t="s">
        <v>76</v>
      </c>
      <c r="AW191" s="13" t="s">
        <v>33</v>
      </c>
      <c r="AX191" s="13" t="s">
        <v>79</v>
      </c>
      <c r="AY191" s="200" t="s">
        <v>458</v>
      </c>
    </row>
    <row r="192" s="2" customFormat="1" ht="24.15" customHeight="1">
      <c r="A192" s="41"/>
      <c r="B192" s="179"/>
      <c r="C192" s="180" t="s">
        <v>699</v>
      </c>
      <c r="D192" s="180" t="s">
        <v>462</v>
      </c>
      <c r="E192" s="181" t="s">
        <v>6524</v>
      </c>
      <c r="F192" s="182" t="s">
        <v>6525</v>
      </c>
      <c r="G192" s="183" t="s">
        <v>140</v>
      </c>
      <c r="H192" s="184">
        <v>212.90199999999999</v>
      </c>
      <c r="I192" s="185"/>
      <c r="J192" s="186">
        <f>ROUND(I192*H192,2)</f>
        <v>0</v>
      </c>
      <c r="K192" s="182" t="s">
        <v>465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0.00029999999999999997</v>
      </c>
      <c r="R192" s="189">
        <f>Q192*H192</f>
        <v>0.063870599999999986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104</v>
      </c>
      <c r="AT192" s="191" t="s">
        <v>462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104</v>
      </c>
      <c r="BM192" s="191" t="s">
        <v>6526</v>
      </c>
    </row>
    <row r="193" s="2" customFormat="1">
      <c r="A193" s="41"/>
      <c r="B193" s="42"/>
      <c r="C193" s="41"/>
      <c r="D193" s="193" t="s">
        <v>467</v>
      </c>
      <c r="E193" s="41"/>
      <c r="F193" s="194" t="s">
        <v>6527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467</v>
      </c>
      <c r="AU193" s="22" t="s">
        <v>76</v>
      </c>
    </row>
    <row r="194" s="13" customFormat="1">
      <c r="A194" s="13"/>
      <c r="B194" s="198"/>
      <c r="C194" s="13"/>
      <c r="D194" s="199" t="s">
        <v>469</v>
      </c>
      <c r="E194" s="200" t="s">
        <v>3</v>
      </c>
      <c r="F194" s="201" t="s">
        <v>6380</v>
      </c>
      <c r="G194" s="13"/>
      <c r="H194" s="202">
        <v>212.90199999999999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469</v>
      </c>
      <c r="AU194" s="200" t="s">
        <v>76</v>
      </c>
      <c r="AV194" s="13" t="s">
        <v>76</v>
      </c>
      <c r="AW194" s="13" t="s">
        <v>33</v>
      </c>
      <c r="AX194" s="13" t="s">
        <v>79</v>
      </c>
      <c r="AY194" s="200" t="s">
        <v>458</v>
      </c>
    </row>
    <row r="195" s="2" customFormat="1" ht="24.15" customHeight="1">
      <c r="A195" s="41"/>
      <c r="B195" s="179"/>
      <c r="C195" s="180" t="s">
        <v>705</v>
      </c>
      <c r="D195" s="180" t="s">
        <v>462</v>
      </c>
      <c r="E195" s="181" t="s">
        <v>6528</v>
      </c>
      <c r="F195" s="182" t="s">
        <v>6529</v>
      </c>
      <c r="G195" s="183" t="s">
        <v>694</v>
      </c>
      <c r="H195" s="184">
        <v>20</v>
      </c>
      <c r="I195" s="185"/>
      <c r="J195" s="186">
        <f>ROUND(I195*H195,2)</f>
        <v>0</v>
      </c>
      <c r="K195" s="182" t="s">
        <v>465</v>
      </c>
      <c r="L195" s="42"/>
      <c r="M195" s="187" t="s">
        <v>3</v>
      </c>
      <c r="N195" s="188" t="s">
        <v>43</v>
      </c>
      <c r="O195" s="75"/>
      <c r="P195" s="189">
        <f>O195*H195</f>
        <v>0</v>
      </c>
      <c r="Q195" s="189">
        <v>0.29221000000000003</v>
      </c>
      <c r="R195" s="189">
        <f>Q195*H195</f>
        <v>5.8442000000000007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104</v>
      </c>
      <c r="AT195" s="191" t="s">
        <v>462</v>
      </c>
      <c r="AU195" s="191" t="s">
        <v>76</v>
      </c>
      <c r="AY195" s="22" t="s">
        <v>458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79</v>
      </c>
      <c r="BK195" s="192">
        <f>ROUND(I195*H195,2)</f>
        <v>0</v>
      </c>
      <c r="BL195" s="22" t="s">
        <v>104</v>
      </c>
      <c r="BM195" s="191" t="s">
        <v>6530</v>
      </c>
    </row>
    <row r="196" s="2" customFormat="1">
      <c r="A196" s="41"/>
      <c r="B196" s="42"/>
      <c r="C196" s="41"/>
      <c r="D196" s="193" t="s">
        <v>467</v>
      </c>
      <c r="E196" s="41"/>
      <c r="F196" s="194" t="s">
        <v>6531</v>
      </c>
      <c r="G196" s="41"/>
      <c r="H196" s="41"/>
      <c r="I196" s="195"/>
      <c r="J196" s="41"/>
      <c r="K196" s="41"/>
      <c r="L196" s="42"/>
      <c r="M196" s="196"/>
      <c r="N196" s="197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2" t="s">
        <v>467</v>
      </c>
      <c r="AU196" s="22" t="s">
        <v>76</v>
      </c>
    </row>
    <row r="197" s="13" customFormat="1">
      <c r="A197" s="13"/>
      <c r="B197" s="198"/>
      <c r="C197" s="13"/>
      <c r="D197" s="199" t="s">
        <v>469</v>
      </c>
      <c r="E197" s="200" t="s">
        <v>3</v>
      </c>
      <c r="F197" s="201" t="s">
        <v>6532</v>
      </c>
      <c r="G197" s="13"/>
      <c r="H197" s="202">
        <v>20</v>
      </c>
      <c r="I197" s="203"/>
      <c r="J197" s="13"/>
      <c r="K197" s="13"/>
      <c r="L197" s="198"/>
      <c r="M197" s="204"/>
      <c r="N197" s="205"/>
      <c r="O197" s="205"/>
      <c r="P197" s="205"/>
      <c r="Q197" s="205"/>
      <c r="R197" s="205"/>
      <c r="S197" s="205"/>
      <c r="T197" s="20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0" t="s">
        <v>469</v>
      </c>
      <c r="AU197" s="200" t="s">
        <v>76</v>
      </c>
      <c r="AV197" s="13" t="s">
        <v>76</v>
      </c>
      <c r="AW197" s="13" t="s">
        <v>33</v>
      </c>
      <c r="AX197" s="13" t="s">
        <v>79</v>
      </c>
      <c r="AY197" s="200" t="s">
        <v>458</v>
      </c>
    </row>
    <row r="198" s="2" customFormat="1" ht="24.15" customHeight="1">
      <c r="A198" s="41"/>
      <c r="B198" s="179"/>
      <c r="C198" s="223" t="s">
        <v>711</v>
      </c>
      <c r="D198" s="223" t="s">
        <v>562</v>
      </c>
      <c r="E198" s="224" t="s">
        <v>6533</v>
      </c>
      <c r="F198" s="225" t="s">
        <v>6534</v>
      </c>
      <c r="G198" s="226" t="s">
        <v>694</v>
      </c>
      <c r="H198" s="227">
        <v>20</v>
      </c>
      <c r="I198" s="228"/>
      <c r="J198" s="229">
        <f>ROUND(I198*H198,2)</f>
        <v>0</v>
      </c>
      <c r="K198" s="225" t="s">
        <v>465</v>
      </c>
      <c r="L198" s="230"/>
      <c r="M198" s="231" t="s">
        <v>3</v>
      </c>
      <c r="N198" s="232" t="s">
        <v>43</v>
      </c>
      <c r="O198" s="75"/>
      <c r="P198" s="189">
        <f>O198*H198</f>
        <v>0</v>
      </c>
      <c r="Q198" s="189">
        <v>0.0040000000000000001</v>
      </c>
      <c r="R198" s="189">
        <f>Q198*H198</f>
        <v>0.080000000000000002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521</v>
      </c>
      <c r="AT198" s="191" t="s">
        <v>562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104</v>
      </c>
      <c r="BM198" s="191" t="s">
        <v>6535</v>
      </c>
    </row>
    <row r="199" s="2" customFormat="1" ht="16.5" customHeight="1">
      <c r="A199" s="41"/>
      <c r="B199" s="179"/>
      <c r="C199" s="223" t="s">
        <v>716</v>
      </c>
      <c r="D199" s="223" t="s">
        <v>562</v>
      </c>
      <c r="E199" s="224" t="s">
        <v>6536</v>
      </c>
      <c r="F199" s="225" t="s">
        <v>6537</v>
      </c>
      <c r="G199" s="226" t="s">
        <v>694</v>
      </c>
      <c r="H199" s="227">
        <v>20</v>
      </c>
      <c r="I199" s="228"/>
      <c r="J199" s="229">
        <f>ROUND(I199*H199,2)</f>
        <v>0</v>
      </c>
      <c r="K199" s="225" t="s">
        <v>465</v>
      </c>
      <c r="L199" s="230"/>
      <c r="M199" s="231" t="s">
        <v>3</v>
      </c>
      <c r="N199" s="232" t="s">
        <v>43</v>
      </c>
      <c r="O199" s="75"/>
      <c r="P199" s="189">
        <f>O199*H199</f>
        <v>0</v>
      </c>
      <c r="Q199" s="189">
        <v>0.0035999999999999999</v>
      </c>
      <c r="R199" s="189">
        <f>Q199*H199</f>
        <v>0.071999999999999995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521</v>
      </c>
      <c r="AT199" s="191" t="s">
        <v>562</v>
      </c>
      <c r="AU199" s="191" t="s">
        <v>76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104</v>
      </c>
      <c r="BM199" s="191" t="s">
        <v>6538</v>
      </c>
    </row>
    <row r="200" s="2" customFormat="1" ht="24.15" customHeight="1">
      <c r="A200" s="41"/>
      <c r="B200" s="179"/>
      <c r="C200" s="223" t="s">
        <v>723</v>
      </c>
      <c r="D200" s="223" t="s">
        <v>562</v>
      </c>
      <c r="E200" s="224" t="s">
        <v>6539</v>
      </c>
      <c r="F200" s="225" t="s">
        <v>6540</v>
      </c>
      <c r="G200" s="226" t="s">
        <v>629</v>
      </c>
      <c r="H200" s="227">
        <v>4</v>
      </c>
      <c r="I200" s="228"/>
      <c r="J200" s="229">
        <f>ROUND(I200*H200,2)</f>
        <v>0</v>
      </c>
      <c r="K200" s="225" t="s">
        <v>465</v>
      </c>
      <c r="L200" s="230"/>
      <c r="M200" s="231" t="s">
        <v>3</v>
      </c>
      <c r="N200" s="232" t="s">
        <v>43</v>
      </c>
      <c r="O200" s="75"/>
      <c r="P200" s="189">
        <f>O200*H200</f>
        <v>0</v>
      </c>
      <c r="Q200" s="189">
        <v>0.00010000000000000001</v>
      </c>
      <c r="R200" s="189">
        <f>Q200*H200</f>
        <v>0.00040000000000000002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521</v>
      </c>
      <c r="AT200" s="191" t="s">
        <v>562</v>
      </c>
      <c r="AU200" s="191" t="s">
        <v>76</v>
      </c>
      <c r="AY200" s="22" t="s">
        <v>458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79</v>
      </c>
      <c r="BK200" s="192">
        <f>ROUND(I200*H200,2)</f>
        <v>0</v>
      </c>
      <c r="BL200" s="22" t="s">
        <v>104</v>
      </c>
      <c r="BM200" s="191" t="s">
        <v>6541</v>
      </c>
    </row>
    <row r="201" s="12" customFormat="1" ht="22.8" customHeight="1">
      <c r="A201" s="12"/>
      <c r="B201" s="166"/>
      <c r="C201" s="12"/>
      <c r="D201" s="167" t="s">
        <v>71</v>
      </c>
      <c r="E201" s="177" t="s">
        <v>107</v>
      </c>
      <c r="F201" s="177" t="s">
        <v>6542</v>
      </c>
      <c r="G201" s="12"/>
      <c r="H201" s="12"/>
      <c r="I201" s="169"/>
      <c r="J201" s="178">
        <f>BK201</f>
        <v>0</v>
      </c>
      <c r="K201" s="12"/>
      <c r="L201" s="166"/>
      <c r="M201" s="171"/>
      <c r="N201" s="172"/>
      <c r="O201" s="172"/>
      <c r="P201" s="173">
        <f>SUM(P202:P224)</f>
        <v>0</v>
      </c>
      <c r="Q201" s="172"/>
      <c r="R201" s="173">
        <f>SUM(R202:R224)</f>
        <v>71.17596300000001</v>
      </c>
      <c r="S201" s="172"/>
      <c r="T201" s="174">
        <f>SUM(T202:T224)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67" t="s">
        <v>79</v>
      </c>
      <c r="AT201" s="175" t="s">
        <v>71</v>
      </c>
      <c r="AU201" s="175" t="s">
        <v>79</v>
      </c>
      <c r="AY201" s="167" t="s">
        <v>458</v>
      </c>
      <c r="BK201" s="176">
        <f>SUM(BK202:BK224)</f>
        <v>0</v>
      </c>
    </row>
    <row r="202" s="2" customFormat="1" ht="24.15" customHeight="1">
      <c r="A202" s="41"/>
      <c r="B202" s="179"/>
      <c r="C202" s="180" t="s">
        <v>728</v>
      </c>
      <c r="D202" s="180" t="s">
        <v>462</v>
      </c>
      <c r="E202" s="181" t="s">
        <v>6491</v>
      </c>
      <c r="F202" s="182" t="s">
        <v>5625</v>
      </c>
      <c r="G202" s="183" t="s">
        <v>140</v>
      </c>
      <c r="H202" s="184">
        <v>205</v>
      </c>
      <c r="I202" s="185"/>
      <c r="J202" s="186">
        <f>ROUND(I202*H202,2)</f>
        <v>0</v>
      </c>
      <c r="K202" s="182" t="s">
        <v>465</v>
      </c>
      <c r="L202" s="42"/>
      <c r="M202" s="187" t="s">
        <v>3</v>
      </c>
      <c r="N202" s="188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104</v>
      </c>
      <c r="AT202" s="191" t="s">
        <v>462</v>
      </c>
      <c r="AU202" s="191" t="s">
        <v>76</v>
      </c>
      <c r="AY202" s="22" t="s">
        <v>458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79</v>
      </c>
      <c r="BK202" s="192">
        <f>ROUND(I202*H202,2)</f>
        <v>0</v>
      </c>
      <c r="BL202" s="22" t="s">
        <v>104</v>
      </c>
      <c r="BM202" s="191" t="s">
        <v>6543</v>
      </c>
    </row>
    <row r="203" s="2" customFormat="1">
      <c r="A203" s="41"/>
      <c r="B203" s="42"/>
      <c r="C203" s="41"/>
      <c r="D203" s="193" t="s">
        <v>467</v>
      </c>
      <c r="E203" s="41"/>
      <c r="F203" s="194" t="s">
        <v>6493</v>
      </c>
      <c r="G203" s="41"/>
      <c r="H203" s="41"/>
      <c r="I203" s="195"/>
      <c r="J203" s="41"/>
      <c r="K203" s="41"/>
      <c r="L203" s="42"/>
      <c r="M203" s="196"/>
      <c r="N203" s="197"/>
      <c r="O203" s="75"/>
      <c r="P203" s="75"/>
      <c r="Q203" s="75"/>
      <c r="R203" s="75"/>
      <c r="S203" s="75"/>
      <c r="T203" s="76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2" t="s">
        <v>467</v>
      </c>
      <c r="AU203" s="22" t="s">
        <v>76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6388</v>
      </c>
      <c r="G204" s="13"/>
      <c r="H204" s="202">
        <v>205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76</v>
      </c>
      <c r="AV204" s="13" t="s">
        <v>76</v>
      </c>
      <c r="AW204" s="13" t="s">
        <v>33</v>
      </c>
      <c r="AX204" s="13" t="s">
        <v>79</v>
      </c>
      <c r="AY204" s="200" t="s">
        <v>458</v>
      </c>
    </row>
    <row r="205" s="2" customFormat="1" ht="44.25" customHeight="1">
      <c r="A205" s="41"/>
      <c r="B205" s="179"/>
      <c r="C205" s="180" t="s">
        <v>734</v>
      </c>
      <c r="D205" s="180" t="s">
        <v>462</v>
      </c>
      <c r="E205" s="181" t="s">
        <v>6494</v>
      </c>
      <c r="F205" s="182" t="s">
        <v>6495</v>
      </c>
      <c r="G205" s="183" t="s">
        <v>140</v>
      </c>
      <c r="H205" s="184">
        <v>205</v>
      </c>
      <c r="I205" s="185"/>
      <c r="J205" s="186">
        <f>ROUND(I205*H205,2)</f>
        <v>0</v>
      </c>
      <c r="K205" s="182" t="s">
        <v>465</v>
      </c>
      <c r="L205" s="42"/>
      <c r="M205" s="187" t="s">
        <v>3</v>
      </c>
      <c r="N205" s="188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104</v>
      </c>
      <c r="AT205" s="191" t="s">
        <v>462</v>
      </c>
      <c r="AU205" s="191" t="s">
        <v>76</v>
      </c>
      <c r="AY205" s="22" t="s">
        <v>458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79</v>
      </c>
      <c r="BK205" s="192">
        <f>ROUND(I205*H205,2)</f>
        <v>0</v>
      </c>
      <c r="BL205" s="22" t="s">
        <v>104</v>
      </c>
      <c r="BM205" s="191" t="s">
        <v>6544</v>
      </c>
    </row>
    <row r="206" s="2" customFormat="1">
      <c r="A206" s="41"/>
      <c r="B206" s="42"/>
      <c r="C206" s="41"/>
      <c r="D206" s="193" t="s">
        <v>467</v>
      </c>
      <c r="E206" s="41"/>
      <c r="F206" s="194" t="s">
        <v>6497</v>
      </c>
      <c r="G206" s="41"/>
      <c r="H206" s="41"/>
      <c r="I206" s="195"/>
      <c r="J206" s="41"/>
      <c r="K206" s="41"/>
      <c r="L206" s="42"/>
      <c r="M206" s="196"/>
      <c r="N206" s="197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2" t="s">
        <v>467</v>
      </c>
      <c r="AU206" s="22" t="s">
        <v>76</v>
      </c>
    </row>
    <row r="207" s="13" customFormat="1">
      <c r="A207" s="13"/>
      <c r="B207" s="198"/>
      <c r="C207" s="13"/>
      <c r="D207" s="199" t="s">
        <v>469</v>
      </c>
      <c r="E207" s="200" t="s">
        <v>3</v>
      </c>
      <c r="F207" s="201" t="s">
        <v>6388</v>
      </c>
      <c r="G207" s="13"/>
      <c r="H207" s="202">
        <v>205</v>
      </c>
      <c r="I207" s="203"/>
      <c r="J207" s="13"/>
      <c r="K207" s="13"/>
      <c r="L207" s="198"/>
      <c r="M207" s="204"/>
      <c r="N207" s="205"/>
      <c r="O207" s="205"/>
      <c r="P207" s="205"/>
      <c r="Q207" s="205"/>
      <c r="R207" s="205"/>
      <c r="S207" s="205"/>
      <c r="T207" s="20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0" t="s">
        <v>469</v>
      </c>
      <c r="AU207" s="200" t="s">
        <v>76</v>
      </c>
      <c r="AV207" s="13" t="s">
        <v>76</v>
      </c>
      <c r="AW207" s="13" t="s">
        <v>33</v>
      </c>
      <c r="AX207" s="13" t="s">
        <v>79</v>
      </c>
      <c r="AY207" s="200" t="s">
        <v>458</v>
      </c>
    </row>
    <row r="208" s="2" customFormat="1" ht="37.8" customHeight="1">
      <c r="A208" s="41"/>
      <c r="B208" s="179"/>
      <c r="C208" s="180" t="s">
        <v>737</v>
      </c>
      <c r="D208" s="180" t="s">
        <v>462</v>
      </c>
      <c r="E208" s="181" t="s">
        <v>6545</v>
      </c>
      <c r="F208" s="182" t="s">
        <v>6546</v>
      </c>
      <c r="G208" s="183" t="s">
        <v>140</v>
      </c>
      <c r="H208" s="184">
        <v>205</v>
      </c>
      <c r="I208" s="185"/>
      <c r="J208" s="186">
        <f>ROUND(I208*H208,2)</f>
        <v>0</v>
      </c>
      <c r="K208" s="182" t="s">
        <v>465</v>
      </c>
      <c r="L208" s="42"/>
      <c r="M208" s="187" t="s">
        <v>3</v>
      </c>
      <c r="N208" s="188" t="s">
        <v>43</v>
      </c>
      <c r="O208" s="75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91" t="s">
        <v>104</v>
      </c>
      <c r="AT208" s="191" t="s">
        <v>462</v>
      </c>
      <c r="AU208" s="191" t="s">
        <v>76</v>
      </c>
      <c r="AY208" s="22" t="s">
        <v>458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22" t="s">
        <v>79</v>
      </c>
      <c r="BK208" s="192">
        <f>ROUND(I208*H208,2)</f>
        <v>0</v>
      </c>
      <c r="BL208" s="22" t="s">
        <v>104</v>
      </c>
      <c r="BM208" s="191" t="s">
        <v>6547</v>
      </c>
    </row>
    <row r="209" s="2" customFormat="1">
      <c r="A209" s="41"/>
      <c r="B209" s="42"/>
      <c r="C209" s="41"/>
      <c r="D209" s="193" t="s">
        <v>467</v>
      </c>
      <c r="E209" s="41"/>
      <c r="F209" s="194" t="s">
        <v>6548</v>
      </c>
      <c r="G209" s="41"/>
      <c r="H209" s="41"/>
      <c r="I209" s="195"/>
      <c r="J209" s="41"/>
      <c r="K209" s="41"/>
      <c r="L209" s="42"/>
      <c r="M209" s="196"/>
      <c r="N209" s="197"/>
      <c r="O209" s="75"/>
      <c r="P209" s="75"/>
      <c r="Q209" s="75"/>
      <c r="R209" s="75"/>
      <c r="S209" s="75"/>
      <c r="T209" s="7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2" t="s">
        <v>467</v>
      </c>
      <c r="AU209" s="22" t="s">
        <v>76</v>
      </c>
    </row>
    <row r="210" s="13" customFormat="1">
      <c r="A210" s="13"/>
      <c r="B210" s="198"/>
      <c r="C210" s="13"/>
      <c r="D210" s="199" t="s">
        <v>469</v>
      </c>
      <c r="E210" s="200" t="s">
        <v>3</v>
      </c>
      <c r="F210" s="201" t="s">
        <v>6388</v>
      </c>
      <c r="G210" s="13"/>
      <c r="H210" s="202">
        <v>205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469</v>
      </c>
      <c r="AU210" s="200" t="s">
        <v>76</v>
      </c>
      <c r="AV210" s="13" t="s">
        <v>76</v>
      </c>
      <c r="AW210" s="13" t="s">
        <v>33</v>
      </c>
      <c r="AX210" s="13" t="s">
        <v>79</v>
      </c>
      <c r="AY210" s="200" t="s">
        <v>458</v>
      </c>
    </row>
    <row r="211" s="2" customFormat="1" ht="78" customHeight="1">
      <c r="A211" s="41"/>
      <c r="B211" s="179"/>
      <c r="C211" s="180" t="s">
        <v>743</v>
      </c>
      <c r="D211" s="180" t="s">
        <v>462</v>
      </c>
      <c r="E211" s="181" t="s">
        <v>6549</v>
      </c>
      <c r="F211" s="182" t="s">
        <v>6550</v>
      </c>
      <c r="G211" s="183" t="s">
        <v>140</v>
      </c>
      <c r="H211" s="184">
        <v>205</v>
      </c>
      <c r="I211" s="185"/>
      <c r="J211" s="186">
        <f>ROUND(I211*H211,2)</f>
        <v>0</v>
      </c>
      <c r="K211" s="182" t="s">
        <v>465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0.090620000000000006</v>
      </c>
      <c r="R211" s="189">
        <f>Q211*H211</f>
        <v>18.577100000000002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104</v>
      </c>
      <c r="AT211" s="191" t="s">
        <v>462</v>
      </c>
      <c r="AU211" s="191" t="s">
        <v>76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104</v>
      </c>
      <c r="BM211" s="191" t="s">
        <v>6551</v>
      </c>
    </row>
    <row r="212" s="2" customFormat="1">
      <c r="A212" s="41"/>
      <c r="B212" s="42"/>
      <c r="C212" s="41"/>
      <c r="D212" s="193" t="s">
        <v>467</v>
      </c>
      <c r="E212" s="41"/>
      <c r="F212" s="194" t="s">
        <v>6552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467</v>
      </c>
      <c r="AU212" s="22" t="s">
        <v>76</v>
      </c>
    </row>
    <row r="213" s="13" customFormat="1">
      <c r="A213" s="13"/>
      <c r="B213" s="198"/>
      <c r="C213" s="13"/>
      <c r="D213" s="199" t="s">
        <v>469</v>
      </c>
      <c r="E213" s="200" t="s">
        <v>3</v>
      </c>
      <c r="F213" s="201" t="s">
        <v>6388</v>
      </c>
      <c r="G213" s="13"/>
      <c r="H213" s="202">
        <v>205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469</v>
      </c>
      <c r="AU213" s="200" t="s">
        <v>76</v>
      </c>
      <c r="AV213" s="13" t="s">
        <v>76</v>
      </c>
      <c r="AW213" s="13" t="s">
        <v>33</v>
      </c>
      <c r="AX213" s="13" t="s">
        <v>79</v>
      </c>
      <c r="AY213" s="200" t="s">
        <v>458</v>
      </c>
    </row>
    <row r="214" s="2" customFormat="1" ht="24.15" customHeight="1">
      <c r="A214" s="41"/>
      <c r="B214" s="179"/>
      <c r="C214" s="223" t="s">
        <v>748</v>
      </c>
      <c r="D214" s="223" t="s">
        <v>562</v>
      </c>
      <c r="E214" s="224" t="s">
        <v>6553</v>
      </c>
      <c r="F214" s="225" t="s">
        <v>6554</v>
      </c>
      <c r="G214" s="226" t="s">
        <v>140</v>
      </c>
      <c r="H214" s="227">
        <v>225.5</v>
      </c>
      <c r="I214" s="228"/>
      <c r="J214" s="229">
        <f>ROUND(I214*H214,2)</f>
        <v>0</v>
      </c>
      <c r="K214" s="225" t="s">
        <v>465</v>
      </c>
      <c r="L214" s="230"/>
      <c r="M214" s="231" t="s">
        <v>3</v>
      </c>
      <c r="N214" s="232" t="s">
        <v>43</v>
      </c>
      <c r="O214" s="75"/>
      <c r="P214" s="189">
        <f>O214*H214</f>
        <v>0</v>
      </c>
      <c r="Q214" s="189">
        <v>0.16500000000000001</v>
      </c>
      <c r="R214" s="189">
        <f>Q214*H214</f>
        <v>37.207500000000003</v>
      </c>
      <c r="S214" s="189">
        <v>0</v>
      </c>
      <c r="T214" s="19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91" t="s">
        <v>521</v>
      </c>
      <c r="AT214" s="191" t="s">
        <v>562</v>
      </c>
      <c r="AU214" s="191" t="s">
        <v>76</v>
      </c>
      <c r="AY214" s="22" t="s">
        <v>458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22" t="s">
        <v>79</v>
      </c>
      <c r="BK214" s="192">
        <f>ROUND(I214*H214,2)</f>
        <v>0</v>
      </c>
      <c r="BL214" s="22" t="s">
        <v>104</v>
      </c>
      <c r="BM214" s="191" t="s">
        <v>6555</v>
      </c>
    </row>
    <row r="215" s="13" customFormat="1">
      <c r="A215" s="13"/>
      <c r="B215" s="198"/>
      <c r="C215" s="13"/>
      <c r="D215" s="199" t="s">
        <v>469</v>
      </c>
      <c r="E215" s="200" t="s">
        <v>3</v>
      </c>
      <c r="F215" s="201" t="s">
        <v>6388</v>
      </c>
      <c r="G215" s="13"/>
      <c r="H215" s="202">
        <v>205</v>
      </c>
      <c r="I215" s="203"/>
      <c r="J215" s="13"/>
      <c r="K215" s="13"/>
      <c r="L215" s="198"/>
      <c r="M215" s="204"/>
      <c r="N215" s="205"/>
      <c r="O215" s="205"/>
      <c r="P215" s="205"/>
      <c r="Q215" s="205"/>
      <c r="R215" s="205"/>
      <c r="S215" s="205"/>
      <c r="T215" s="20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0" t="s">
        <v>469</v>
      </c>
      <c r="AU215" s="200" t="s">
        <v>76</v>
      </c>
      <c r="AV215" s="13" t="s">
        <v>76</v>
      </c>
      <c r="AW215" s="13" t="s">
        <v>33</v>
      </c>
      <c r="AX215" s="13" t="s">
        <v>79</v>
      </c>
      <c r="AY215" s="200" t="s">
        <v>458</v>
      </c>
    </row>
    <row r="216" s="13" customFormat="1">
      <c r="A216" s="13"/>
      <c r="B216" s="198"/>
      <c r="C216" s="13"/>
      <c r="D216" s="199" t="s">
        <v>469</v>
      </c>
      <c r="E216" s="13"/>
      <c r="F216" s="201" t="s">
        <v>6556</v>
      </c>
      <c r="G216" s="13"/>
      <c r="H216" s="202">
        <v>225.5</v>
      </c>
      <c r="I216" s="203"/>
      <c r="J216" s="13"/>
      <c r="K216" s="13"/>
      <c r="L216" s="198"/>
      <c r="M216" s="204"/>
      <c r="N216" s="205"/>
      <c r="O216" s="205"/>
      <c r="P216" s="205"/>
      <c r="Q216" s="205"/>
      <c r="R216" s="205"/>
      <c r="S216" s="205"/>
      <c r="T216" s="20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0" t="s">
        <v>469</v>
      </c>
      <c r="AU216" s="200" t="s">
        <v>76</v>
      </c>
      <c r="AV216" s="13" t="s">
        <v>76</v>
      </c>
      <c r="AW216" s="13" t="s">
        <v>4</v>
      </c>
      <c r="AX216" s="13" t="s">
        <v>79</v>
      </c>
      <c r="AY216" s="200" t="s">
        <v>458</v>
      </c>
    </row>
    <row r="217" s="2" customFormat="1" ht="49.05" customHeight="1">
      <c r="A217" s="41"/>
      <c r="B217" s="179"/>
      <c r="C217" s="180" t="s">
        <v>753</v>
      </c>
      <c r="D217" s="180" t="s">
        <v>462</v>
      </c>
      <c r="E217" s="181" t="s">
        <v>5773</v>
      </c>
      <c r="F217" s="182" t="s">
        <v>5774</v>
      </c>
      <c r="G217" s="183" t="s">
        <v>694</v>
      </c>
      <c r="H217" s="184">
        <v>65</v>
      </c>
      <c r="I217" s="185"/>
      <c r="J217" s="186">
        <f>ROUND(I217*H217,2)</f>
        <v>0</v>
      </c>
      <c r="K217" s="182" t="s">
        <v>465</v>
      </c>
      <c r="L217" s="42"/>
      <c r="M217" s="187" t="s">
        <v>3</v>
      </c>
      <c r="N217" s="188" t="s">
        <v>43</v>
      </c>
      <c r="O217" s="75"/>
      <c r="P217" s="189">
        <f>O217*H217</f>
        <v>0</v>
      </c>
      <c r="Q217" s="189">
        <v>0.1295</v>
      </c>
      <c r="R217" s="189">
        <f>Q217*H217</f>
        <v>8.4175000000000004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104</v>
      </c>
      <c r="AT217" s="191" t="s">
        <v>462</v>
      </c>
      <c r="AU217" s="191" t="s">
        <v>76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104</v>
      </c>
      <c r="BM217" s="191" t="s">
        <v>6557</v>
      </c>
    </row>
    <row r="218" s="2" customFormat="1">
      <c r="A218" s="41"/>
      <c r="B218" s="42"/>
      <c r="C218" s="41"/>
      <c r="D218" s="193" t="s">
        <v>467</v>
      </c>
      <c r="E218" s="41"/>
      <c r="F218" s="194" t="s">
        <v>5776</v>
      </c>
      <c r="G218" s="41"/>
      <c r="H218" s="41"/>
      <c r="I218" s="195"/>
      <c r="J218" s="41"/>
      <c r="K218" s="41"/>
      <c r="L218" s="42"/>
      <c r="M218" s="196"/>
      <c r="N218" s="197"/>
      <c r="O218" s="75"/>
      <c r="P218" s="75"/>
      <c r="Q218" s="75"/>
      <c r="R218" s="75"/>
      <c r="S218" s="75"/>
      <c r="T218" s="76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2" t="s">
        <v>467</v>
      </c>
      <c r="AU218" s="22" t="s">
        <v>76</v>
      </c>
    </row>
    <row r="219" s="13" customFormat="1">
      <c r="A219" s="13"/>
      <c r="B219" s="198"/>
      <c r="C219" s="13"/>
      <c r="D219" s="199" t="s">
        <v>469</v>
      </c>
      <c r="E219" s="200" t="s">
        <v>3</v>
      </c>
      <c r="F219" s="201" t="s">
        <v>6383</v>
      </c>
      <c r="G219" s="13"/>
      <c r="H219" s="202">
        <v>65</v>
      </c>
      <c r="I219" s="203"/>
      <c r="J219" s="13"/>
      <c r="K219" s="13"/>
      <c r="L219" s="198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0" t="s">
        <v>469</v>
      </c>
      <c r="AU219" s="200" t="s">
        <v>76</v>
      </c>
      <c r="AV219" s="13" t="s">
        <v>76</v>
      </c>
      <c r="AW219" s="13" t="s">
        <v>33</v>
      </c>
      <c r="AX219" s="13" t="s">
        <v>79</v>
      </c>
      <c r="AY219" s="200" t="s">
        <v>458</v>
      </c>
    </row>
    <row r="220" s="2" customFormat="1" ht="16.5" customHeight="1">
      <c r="A220" s="41"/>
      <c r="B220" s="179"/>
      <c r="C220" s="223" t="s">
        <v>221</v>
      </c>
      <c r="D220" s="223" t="s">
        <v>562</v>
      </c>
      <c r="E220" s="224" t="s">
        <v>6558</v>
      </c>
      <c r="F220" s="225" t="s">
        <v>6559</v>
      </c>
      <c r="G220" s="226" t="s">
        <v>694</v>
      </c>
      <c r="H220" s="227">
        <v>71.5</v>
      </c>
      <c r="I220" s="228"/>
      <c r="J220" s="229">
        <f>ROUND(I220*H220,2)</f>
        <v>0</v>
      </c>
      <c r="K220" s="225" t="s">
        <v>465</v>
      </c>
      <c r="L220" s="230"/>
      <c r="M220" s="231" t="s">
        <v>3</v>
      </c>
      <c r="N220" s="232" t="s">
        <v>43</v>
      </c>
      <c r="O220" s="75"/>
      <c r="P220" s="189">
        <f>O220*H220</f>
        <v>0</v>
      </c>
      <c r="Q220" s="189">
        <v>0.035999999999999997</v>
      </c>
      <c r="R220" s="189">
        <f>Q220*H220</f>
        <v>2.5739999999999998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521</v>
      </c>
      <c r="AT220" s="191" t="s">
        <v>562</v>
      </c>
      <c r="AU220" s="191" t="s">
        <v>76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104</v>
      </c>
      <c r="BM220" s="191" t="s">
        <v>6560</v>
      </c>
    </row>
    <row r="221" s="13" customFormat="1">
      <c r="A221" s="13"/>
      <c r="B221" s="198"/>
      <c r="C221" s="13"/>
      <c r="D221" s="199" t="s">
        <v>469</v>
      </c>
      <c r="E221" s="13"/>
      <c r="F221" s="201" t="s">
        <v>6561</v>
      </c>
      <c r="G221" s="13"/>
      <c r="H221" s="202">
        <v>71.5</v>
      </c>
      <c r="I221" s="203"/>
      <c r="J221" s="13"/>
      <c r="K221" s="13"/>
      <c r="L221" s="198"/>
      <c r="M221" s="204"/>
      <c r="N221" s="205"/>
      <c r="O221" s="205"/>
      <c r="P221" s="205"/>
      <c r="Q221" s="205"/>
      <c r="R221" s="205"/>
      <c r="S221" s="205"/>
      <c r="T221" s="20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0" t="s">
        <v>469</v>
      </c>
      <c r="AU221" s="200" t="s">
        <v>76</v>
      </c>
      <c r="AV221" s="13" t="s">
        <v>76</v>
      </c>
      <c r="AW221" s="13" t="s">
        <v>4</v>
      </c>
      <c r="AX221" s="13" t="s">
        <v>79</v>
      </c>
      <c r="AY221" s="200" t="s">
        <v>458</v>
      </c>
    </row>
    <row r="222" s="2" customFormat="1" ht="24.15" customHeight="1">
      <c r="A222" s="41"/>
      <c r="B222" s="179"/>
      <c r="C222" s="180" t="s">
        <v>762</v>
      </c>
      <c r="D222" s="180" t="s">
        <v>462</v>
      </c>
      <c r="E222" s="181" t="s">
        <v>5781</v>
      </c>
      <c r="F222" s="182" t="s">
        <v>5782</v>
      </c>
      <c r="G222" s="183" t="s">
        <v>472</v>
      </c>
      <c r="H222" s="184">
        <v>1.95</v>
      </c>
      <c r="I222" s="185"/>
      <c r="J222" s="186">
        <f>ROUND(I222*H222,2)</f>
        <v>0</v>
      </c>
      <c r="K222" s="182" t="s">
        <v>465</v>
      </c>
      <c r="L222" s="42"/>
      <c r="M222" s="187" t="s">
        <v>3</v>
      </c>
      <c r="N222" s="188" t="s">
        <v>43</v>
      </c>
      <c r="O222" s="75"/>
      <c r="P222" s="189">
        <f>O222*H222</f>
        <v>0</v>
      </c>
      <c r="Q222" s="189">
        <v>2.2563399999999998</v>
      </c>
      <c r="R222" s="189">
        <f>Q222*H222</f>
        <v>4.3998629999999999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104</v>
      </c>
      <c r="AT222" s="191" t="s">
        <v>462</v>
      </c>
      <c r="AU222" s="191" t="s">
        <v>76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104</v>
      </c>
      <c r="BM222" s="191" t="s">
        <v>6562</v>
      </c>
    </row>
    <row r="223" s="2" customFormat="1">
      <c r="A223" s="41"/>
      <c r="B223" s="42"/>
      <c r="C223" s="41"/>
      <c r="D223" s="193" t="s">
        <v>467</v>
      </c>
      <c r="E223" s="41"/>
      <c r="F223" s="194" t="s">
        <v>5784</v>
      </c>
      <c r="G223" s="41"/>
      <c r="H223" s="41"/>
      <c r="I223" s="195"/>
      <c r="J223" s="41"/>
      <c r="K223" s="41"/>
      <c r="L223" s="42"/>
      <c r="M223" s="196"/>
      <c r="N223" s="197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2" t="s">
        <v>467</v>
      </c>
      <c r="AU223" s="22" t="s">
        <v>76</v>
      </c>
    </row>
    <row r="224" s="13" customFormat="1">
      <c r="A224" s="13"/>
      <c r="B224" s="198"/>
      <c r="C224" s="13"/>
      <c r="D224" s="199" t="s">
        <v>469</v>
      </c>
      <c r="E224" s="200" t="s">
        <v>3</v>
      </c>
      <c r="F224" s="201" t="s">
        <v>6563</v>
      </c>
      <c r="G224" s="13"/>
      <c r="H224" s="202">
        <v>1.95</v>
      </c>
      <c r="I224" s="203"/>
      <c r="J224" s="13"/>
      <c r="K224" s="13"/>
      <c r="L224" s="198"/>
      <c r="M224" s="204"/>
      <c r="N224" s="205"/>
      <c r="O224" s="205"/>
      <c r="P224" s="205"/>
      <c r="Q224" s="205"/>
      <c r="R224" s="205"/>
      <c r="S224" s="205"/>
      <c r="T224" s="20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0" t="s">
        <v>469</v>
      </c>
      <c r="AU224" s="200" t="s">
        <v>76</v>
      </c>
      <c r="AV224" s="13" t="s">
        <v>76</v>
      </c>
      <c r="AW224" s="13" t="s">
        <v>33</v>
      </c>
      <c r="AX224" s="13" t="s">
        <v>79</v>
      </c>
      <c r="AY224" s="200" t="s">
        <v>458</v>
      </c>
    </row>
    <row r="225" s="12" customFormat="1" ht="22.8" customHeight="1">
      <c r="A225" s="12"/>
      <c r="B225" s="166"/>
      <c r="C225" s="12"/>
      <c r="D225" s="167" t="s">
        <v>71</v>
      </c>
      <c r="E225" s="177" t="s">
        <v>110</v>
      </c>
      <c r="F225" s="177" t="s">
        <v>6564</v>
      </c>
      <c r="G225" s="12"/>
      <c r="H225" s="12"/>
      <c r="I225" s="169"/>
      <c r="J225" s="178">
        <f>BK225</f>
        <v>0</v>
      </c>
      <c r="K225" s="12"/>
      <c r="L225" s="166"/>
      <c r="M225" s="171"/>
      <c r="N225" s="172"/>
      <c r="O225" s="172"/>
      <c r="P225" s="173">
        <f>SUM(P226:P244)</f>
        <v>0</v>
      </c>
      <c r="Q225" s="172"/>
      <c r="R225" s="173">
        <f>SUM(R226:R244)</f>
        <v>20.575389200000004</v>
      </c>
      <c r="S225" s="172"/>
      <c r="T225" s="174">
        <f>SUM(T226:T244)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67" t="s">
        <v>79</v>
      </c>
      <c r="AT225" s="175" t="s">
        <v>71</v>
      </c>
      <c r="AU225" s="175" t="s">
        <v>79</v>
      </c>
      <c r="AY225" s="167" t="s">
        <v>458</v>
      </c>
      <c r="BK225" s="176">
        <f>SUM(BK226:BK244)</f>
        <v>0</v>
      </c>
    </row>
    <row r="226" s="2" customFormat="1" ht="24.15" customHeight="1">
      <c r="A226" s="41"/>
      <c r="B226" s="179"/>
      <c r="C226" s="180" t="s">
        <v>767</v>
      </c>
      <c r="D226" s="180" t="s">
        <v>462</v>
      </c>
      <c r="E226" s="181" t="s">
        <v>5624</v>
      </c>
      <c r="F226" s="182" t="s">
        <v>5625</v>
      </c>
      <c r="G226" s="183" t="s">
        <v>140</v>
      </c>
      <c r="H226" s="184">
        <v>25.260000000000002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104</v>
      </c>
      <c r="AT226" s="191" t="s">
        <v>462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104</v>
      </c>
      <c r="BM226" s="191" t="s">
        <v>6565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5627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76</v>
      </c>
    </row>
    <row r="228" s="13" customFormat="1">
      <c r="A228" s="13"/>
      <c r="B228" s="198"/>
      <c r="C228" s="13"/>
      <c r="D228" s="199" t="s">
        <v>469</v>
      </c>
      <c r="E228" s="200" t="s">
        <v>3</v>
      </c>
      <c r="F228" s="201" t="s">
        <v>6385</v>
      </c>
      <c r="G228" s="13"/>
      <c r="H228" s="202">
        <v>25.260000000000002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76</v>
      </c>
      <c r="AV228" s="13" t="s">
        <v>76</v>
      </c>
      <c r="AW228" s="13" t="s">
        <v>33</v>
      </c>
      <c r="AX228" s="13" t="s">
        <v>79</v>
      </c>
      <c r="AY228" s="200" t="s">
        <v>458</v>
      </c>
    </row>
    <row r="229" s="2" customFormat="1" ht="44.25" customHeight="1">
      <c r="A229" s="41"/>
      <c r="B229" s="179"/>
      <c r="C229" s="180" t="s">
        <v>107</v>
      </c>
      <c r="D229" s="180" t="s">
        <v>462</v>
      </c>
      <c r="E229" s="181" t="s">
        <v>6494</v>
      </c>
      <c r="F229" s="182" t="s">
        <v>6495</v>
      </c>
      <c r="G229" s="183" t="s">
        <v>140</v>
      </c>
      <c r="H229" s="184">
        <v>36.659999999999997</v>
      </c>
      <c r="I229" s="185"/>
      <c r="J229" s="186">
        <f>ROUND(I229*H229,2)</f>
        <v>0</v>
      </c>
      <c r="K229" s="182" t="s">
        <v>465</v>
      </c>
      <c r="L229" s="42"/>
      <c r="M229" s="187" t="s">
        <v>3</v>
      </c>
      <c r="N229" s="188" t="s">
        <v>43</v>
      </c>
      <c r="O229" s="75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104</v>
      </c>
      <c r="AT229" s="191" t="s">
        <v>462</v>
      </c>
      <c r="AU229" s="191" t="s">
        <v>76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104</v>
      </c>
      <c r="BM229" s="191" t="s">
        <v>6566</v>
      </c>
    </row>
    <row r="230" s="2" customFormat="1">
      <c r="A230" s="41"/>
      <c r="B230" s="42"/>
      <c r="C230" s="41"/>
      <c r="D230" s="193" t="s">
        <v>467</v>
      </c>
      <c r="E230" s="41"/>
      <c r="F230" s="194" t="s">
        <v>6497</v>
      </c>
      <c r="G230" s="41"/>
      <c r="H230" s="41"/>
      <c r="I230" s="195"/>
      <c r="J230" s="41"/>
      <c r="K230" s="41"/>
      <c r="L230" s="42"/>
      <c r="M230" s="196"/>
      <c r="N230" s="197"/>
      <c r="O230" s="75"/>
      <c r="P230" s="75"/>
      <c r="Q230" s="75"/>
      <c r="R230" s="75"/>
      <c r="S230" s="75"/>
      <c r="T230" s="76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2" t="s">
        <v>467</v>
      </c>
      <c r="AU230" s="22" t="s">
        <v>76</v>
      </c>
    </row>
    <row r="231" s="13" customFormat="1">
      <c r="A231" s="13"/>
      <c r="B231" s="198"/>
      <c r="C231" s="13"/>
      <c r="D231" s="199" t="s">
        <v>469</v>
      </c>
      <c r="E231" s="200" t="s">
        <v>3</v>
      </c>
      <c r="F231" s="201" t="s">
        <v>6385</v>
      </c>
      <c r="G231" s="13"/>
      <c r="H231" s="202">
        <v>25.260000000000002</v>
      </c>
      <c r="I231" s="203"/>
      <c r="J231" s="13"/>
      <c r="K231" s="13"/>
      <c r="L231" s="198"/>
      <c r="M231" s="204"/>
      <c r="N231" s="205"/>
      <c r="O231" s="205"/>
      <c r="P231" s="205"/>
      <c r="Q231" s="205"/>
      <c r="R231" s="205"/>
      <c r="S231" s="205"/>
      <c r="T231" s="20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0" t="s">
        <v>469</v>
      </c>
      <c r="AU231" s="200" t="s">
        <v>76</v>
      </c>
      <c r="AV231" s="13" t="s">
        <v>76</v>
      </c>
      <c r="AW231" s="13" t="s">
        <v>33</v>
      </c>
      <c r="AX231" s="13" t="s">
        <v>72</v>
      </c>
      <c r="AY231" s="200" t="s">
        <v>458</v>
      </c>
    </row>
    <row r="232" s="13" customFormat="1">
      <c r="A232" s="13"/>
      <c r="B232" s="198"/>
      <c r="C232" s="13"/>
      <c r="D232" s="199" t="s">
        <v>469</v>
      </c>
      <c r="E232" s="200" t="s">
        <v>3</v>
      </c>
      <c r="F232" s="201" t="s">
        <v>6567</v>
      </c>
      <c r="G232" s="13"/>
      <c r="H232" s="202">
        <v>9.4499999999999993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469</v>
      </c>
      <c r="AU232" s="200" t="s">
        <v>76</v>
      </c>
      <c r="AV232" s="13" t="s">
        <v>76</v>
      </c>
      <c r="AW232" s="13" t="s">
        <v>33</v>
      </c>
      <c r="AX232" s="13" t="s">
        <v>72</v>
      </c>
      <c r="AY232" s="200" t="s">
        <v>458</v>
      </c>
    </row>
    <row r="233" s="13" customFormat="1">
      <c r="A233" s="13"/>
      <c r="B233" s="198"/>
      <c r="C233" s="13"/>
      <c r="D233" s="199" t="s">
        <v>469</v>
      </c>
      <c r="E233" s="200" t="s">
        <v>3</v>
      </c>
      <c r="F233" s="201" t="s">
        <v>6568</v>
      </c>
      <c r="G233" s="13"/>
      <c r="H233" s="202">
        <v>1.95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469</v>
      </c>
      <c r="AU233" s="200" t="s">
        <v>76</v>
      </c>
      <c r="AV233" s="13" t="s">
        <v>76</v>
      </c>
      <c r="AW233" s="13" t="s">
        <v>33</v>
      </c>
      <c r="AX233" s="13" t="s">
        <v>72</v>
      </c>
      <c r="AY233" s="200" t="s">
        <v>458</v>
      </c>
    </row>
    <row r="234" s="15" customFormat="1">
      <c r="A234" s="15"/>
      <c r="B234" s="215"/>
      <c r="C234" s="15"/>
      <c r="D234" s="199" t="s">
        <v>469</v>
      </c>
      <c r="E234" s="216" t="s">
        <v>3</v>
      </c>
      <c r="F234" s="217" t="s">
        <v>497</v>
      </c>
      <c r="G234" s="15"/>
      <c r="H234" s="218">
        <v>36.659999999999997</v>
      </c>
      <c r="I234" s="219"/>
      <c r="J234" s="15"/>
      <c r="K234" s="15"/>
      <c r="L234" s="215"/>
      <c r="M234" s="220"/>
      <c r="N234" s="221"/>
      <c r="O234" s="221"/>
      <c r="P234" s="221"/>
      <c r="Q234" s="221"/>
      <c r="R234" s="221"/>
      <c r="S234" s="221"/>
      <c r="T234" s="222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16" t="s">
        <v>469</v>
      </c>
      <c r="AU234" s="216" t="s">
        <v>76</v>
      </c>
      <c r="AV234" s="15" t="s">
        <v>104</v>
      </c>
      <c r="AW234" s="15" t="s">
        <v>33</v>
      </c>
      <c r="AX234" s="15" t="s">
        <v>79</v>
      </c>
      <c r="AY234" s="216" t="s">
        <v>458</v>
      </c>
    </row>
    <row r="235" s="2" customFormat="1" ht="78" customHeight="1">
      <c r="A235" s="41"/>
      <c r="B235" s="179"/>
      <c r="C235" s="180" t="s">
        <v>110</v>
      </c>
      <c r="D235" s="180" t="s">
        <v>462</v>
      </c>
      <c r="E235" s="181" t="s">
        <v>6569</v>
      </c>
      <c r="F235" s="182" t="s">
        <v>6570</v>
      </c>
      <c r="G235" s="183" t="s">
        <v>140</v>
      </c>
      <c r="H235" s="184">
        <v>25.260000000000002</v>
      </c>
      <c r="I235" s="185"/>
      <c r="J235" s="186">
        <f>ROUND(I235*H235,2)</f>
        <v>0</v>
      </c>
      <c r="K235" s="182" t="s">
        <v>465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0.089219999999999994</v>
      </c>
      <c r="R235" s="189">
        <f>Q235*H235</f>
        <v>2.2536972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104</v>
      </c>
      <c r="AT235" s="191" t="s">
        <v>462</v>
      </c>
      <c r="AU235" s="191" t="s">
        <v>76</v>
      </c>
      <c r="AY235" s="22" t="s">
        <v>458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79</v>
      </c>
      <c r="BK235" s="192">
        <f>ROUND(I235*H235,2)</f>
        <v>0</v>
      </c>
      <c r="BL235" s="22" t="s">
        <v>104</v>
      </c>
      <c r="BM235" s="191" t="s">
        <v>6571</v>
      </c>
    </row>
    <row r="236" s="2" customFormat="1">
      <c r="A236" s="41"/>
      <c r="B236" s="42"/>
      <c r="C236" s="41"/>
      <c r="D236" s="193" t="s">
        <v>467</v>
      </c>
      <c r="E236" s="41"/>
      <c r="F236" s="194" t="s">
        <v>6572</v>
      </c>
      <c r="G236" s="41"/>
      <c r="H236" s="41"/>
      <c r="I236" s="195"/>
      <c r="J236" s="41"/>
      <c r="K236" s="41"/>
      <c r="L236" s="42"/>
      <c r="M236" s="196"/>
      <c r="N236" s="197"/>
      <c r="O236" s="75"/>
      <c r="P236" s="75"/>
      <c r="Q236" s="75"/>
      <c r="R236" s="75"/>
      <c r="S236" s="75"/>
      <c r="T236" s="76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2" t="s">
        <v>467</v>
      </c>
      <c r="AU236" s="22" t="s">
        <v>76</v>
      </c>
    </row>
    <row r="237" s="13" customFormat="1">
      <c r="A237" s="13"/>
      <c r="B237" s="198"/>
      <c r="C237" s="13"/>
      <c r="D237" s="199" t="s">
        <v>469</v>
      </c>
      <c r="E237" s="200" t="s">
        <v>3</v>
      </c>
      <c r="F237" s="201" t="s">
        <v>6385</v>
      </c>
      <c r="G237" s="13"/>
      <c r="H237" s="202">
        <v>25.260000000000002</v>
      </c>
      <c r="I237" s="203"/>
      <c r="J237" s="13"/>
      <c r="K237" s="13"/>
      <c r="L237" s="198"/>
      <c r="M237" s="204"/>
      <c r="N237" s="205"/>
      <c r="O237" s="205"/>
      <c r="P237" s="205"/>
      <c r="Q237" s="205"/>
      <c r="R237" s="205"/>
      <c r="S237" s="205"/>
      <c r="T237" s="20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0" t="s">
        <v>469</v>
      </c>
      <c r="AU237" s="200" t="s">
        <v>76</v>
      </c>
      <c r="AV237" s="13" t="s">
        <v>76</v>
      </c>
      <c r="AW237" s="13" t="s">
        <v>33</v>
      </c>
      <c r="AX237" s="13" t="s">
        <v>79</v>
      </c>
      <c r="AY237" s="200" t="s">
        <v>458</v>
      </c>
    </row>
    <row r="238" s="2" customFormat="1" ht="24.15" customHeight="1">
      <c r="A238" s="41"/>
      <c r="B238" s="179"/>
      <c r="C238" s="223" t="s">
        <v>113</v>
      </c>
      <c r="D238" s="223" t="s">
        <v>562</v>
      </c>
      <c r="E238" s="224" t="s">
        <v>6573</v>
      </c>
      <c r="F238" s="225" t="s">
        <v>6574</v>
      </c>
      <c r="G238" s="226" t="s">
        <v>140</v>
      </c>
      <c r="H238" s="227">
        <v>25.704000000000001</v>
      </c>
      <c r="I238" s="228"/>
      <c r="J238" s="229">
        <f>ROUND(I238*H238,2)</f>
        <v>0</v>
      </c>
      <c r="K238" s="225" t="s">
        <v>465</v>
      </c>
      <c r="L238" s="230"/>
      <c r="M238" s="231" t="s">
        <v>3</v>
      </c>
      <c r="N238" s="232" t="s">
        <v>43</v>
      </c>
      <c r="O238" s="75"/>
      <c r="P238" s="189">
        <f>O238*H238</f>
        <v>0</v>
      </c>
      <c r="Q238" s="189">
        <v>0.123</v>
      </c>
      <c r="R238" s="189">
        <f>Q238*H238</f>
        <v>3.1615920000000002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521</v>
      </c>
      <c r="AT238" s="191" t="s">
        <v>562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104</v>
      </c>
      <c r="BM238" s="191" t="s">
        <v>6575</v>
      </c>
    </row>
    <row r="239" s="13" customFormat="1">
      <c r="A239" s="13"/>
      <c r="B239" s="198"/>
      <c r="C239" s="13"/>
      <c r="D239" s="199" t="s">
        <v>469</v>
      </c>
      <c r="E239" s="13"/>
      <c r="F239" s="201" t="s">
        <v>6576</v>
      </c>
      <c r="G239" s="13"/>
      <c r="H239" s="202">
        <v>25.704000000000001</v>
      </c>
      <c r="I239" s="203"/>
      <c r="J239" s="13"/>
      <c r="K239" s="13"/>
      <c r="L239" s="198"/>
      <c r="M239" s="204"/>
      <c r="N239" s="205"/>
      <c r="O239" s="205"/>
      <c r="P239" s="205"/>
      <c r="Q239" s="205"/>
      <c r="R239" s="205"/>
      <c r="S239" s="205"/>
      <c r="T239" s="20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0" t="s">
        <v>469</v>
      </c>
      <c r="AU239" s="200" t="s">
        <v>76</v>
      </c>
      <c r="AV239" s="13" t="s">
        <v>76</v>
      </c>
      <c r="AW239" s="13" t="s">
        <v>4</v>
      </c>
      <c r="AX239" s="13" t="s">
        <v>79</v>
      </c>
      <c r="AY239" s="200" t="s">
        <v>458</v>
      </c>
    </row>
    <row r="240" s="2" customFormat="1" ht="37.8" customHeight="1">
      <c r="A240" s="41"/>
      <c r="B240" s="179"/>
      <c r="C240" s="180" t="s">
        <v>116</v>
      </c>
      <c r="D240" s="180" t="s">
        <v>462</v>
      </c>
      <c r="E240" s="181" t="s">
        <v>6577</v>
      </c>
      <c r="F240" s="182" t="s">
        <v>6578</v>
      </c>
      <c r="G240" s="183" t="s">
        <v>694</v>
      </c>
      <c r="H240" s="184">
        <v>38</v>
      </c>
      <c r="I240" s="185"/>
      <c r="J240" s="186">
        <f>ROUND(I240*H240,2)</f>
        <v>0</v>
      </c>
      <c r="K240" s="182" t="s">
        <v>465</v>
      </c>
      <c r="L240" s="42"/>
      <c r="M240" s="187" t="s">
        <v>3</v>
      </c>
      <c r="N240" s="188" t="s">
        <v>43</v>
      </c>
      <c r="O240" s="75"/>
      <c r="P240" s="189">
        <f>O240*H240</f>
        <v>0</v>
      </c>
      <c r="Q240" s="189">
        <v>0.39895000000000003</v>
      </c>
      <c r="R240" s="189">
        <f>Q240*H240</f>
        <v>15.160100000000002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104</v>
      </c>
      <c r="AT240" s="191" t="s">
        <v>462</v>
      </c>
      <c r="AU240" s="191" t="s">
        <v>76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104</v>
      </c>
      <c r="BM240" s="191" t="s">
        <v>6579</v>
      </c>
    </row>
    <row r="241" s="2" customFormat="1">
      <c r="A241" s="41"/>
      <c r="B241" s="42"/>
      <c r="C241" s="41"/>
      <c r="D241" s="193" t="s">
        <v>467</v>
      </c>
      <c r="E241" s="41"/>
      <c r="F241" s="194" t="s">
        <v>6580</v>
      </c>
      <c r="G241" s="41"/>
      <c r="H241" s="41"/>
      <c r="I241" s="195"/>
      <c r="J241" s="41"/>
      <c r="K241" s="41"/>
      <c r="L241" s="42"/>
      <c r="M241" s="196"/>
      <c r="N241" s="197"/>
      <c r="O241" s="75"/>
      <c r="P241" s="75"/>
      <c r="Q241" s="75"/>
      <c r="R241" s="75"/>
      <c r="S241" s="75"/>
      <c r="T241" s="76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2" t="s">
        <v>467</v>
      </c>
      <c r="AU241" s="22" t="s">
        <v>76</v>
      </c>
    </row>
    <row r="242" s="13" customFormat="1">
      <c r="A242" s="13"/>
      <c r="B242" s="198"/>
      <c r="C242" s="13"/>
      <c r="D242" s="199" t="s">
        <v>469</v>
      </c>
      <c r="E242" s="200" t="s">
        <v>3</v>
      </c>
      <c r="F242" s="201" t="s">
        <v>6581</v>
      </c>
      <c r="G242" s="13"/>
      <c r="H242" s="202">
        <v>31.5</v>
      </c>
      <c r="I242" s="203"/>
      <c r="J242" s="13"/>
      <c r="K242" s="13"/>
      <c r="L242" s="198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0" t="s">
        <v>469</v>
      </c>
      <c r="AU242" s="200" t="s">
        <v>76</v>
      </c>
      <c r="AV242" s="13" t="s">
        <v>76</v>
      </c>
      <c r="AW242" s="13" t="s">
        <v>33</v>
      </c>
      <c r="AX242" s="13" t="s">
        <v>72</v>
      </c>
      <c r="AY242" s="200" t="s">
        <v>458</v>
      </c>
    </row>
    <row r="243" s="13" customFormat="1">
      <c r="A243" s="13"/>
      <c r="B243" s="198"/>
      <c r="C243" s="13"/>
      <c r="D243" s="199" t="s">
        <v>469</v>
      </c>
      <c r="E243" s="200" t="s">
        <v>3</v>
      </c>
      <c r="F243" s="201" t="s">
        <v>6582</v>
      </c>
      <c r="G243" s="13"/>
      <c r="H243" s="202">
        <v>6.5</v>
      </c>
      <c r="I243" s="203"/>
      <c r="J243" s="13"/>
      <c r="K243" s="13"/>
      <c r="L243" s="198"/>
      <c r="M243" s="204"/>
      <c r="N243" s="205"/>
      <c r="O243" s="205"/>
      <c r="P243" s="205"/>
      <c r="Q243" s="205"/>
      <c r="R243" s="205"/>
      <c r="S243" s="205"/>
      <c r="T243" s="20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00" t="s">
        <v>469</v>
      </c>
      <c r="AU243" s="200" t="s">
        <v>76</v>
      </c>
      <c r="AV243" s="13" t="s">
        <v>76</v>
      </c>
      <c r="AW243" s="13" t="s">
        <v>33</v>
      </c>
      <c r="AX243" s="13" t="s">
        <v>72</v>
      </c>
      <c r="AY243" s="200" t="s">
        <v>458</v>
      </c>
    </row>
    <row r="244" s="15" customFormat="1">
      <c r="A244" s="15"/>
      <c r="B244" s="215"/>
      <c r="C244" s="15"/>
      <c r="D244" s="199" t="s">
        <v>469</v>
      </c>
      <c r="E244" s="216" t="s">
        <v>3</v>
      </c>
      <c r="F244" s="217" t="s">
        <v>497</v>
      </c>
      <c r="G244" s="15"/>
      <c r="H244" s="218">
        <v>38</v>
      </c>
      <c r="I244" s="219"/>
      <c r="J244" s="15"/>
      <c r="K244" s="15"/>
      <c r="L244" s="215"/>
      <c r="M244" s="220"/>
      <c r="N244" s="221"/>
      <c r="O244" s="221"/>
      <c r="P244" s="221"/>
      <c r="Q244" s="221"/>
      <c r="R244" s="221"/>
      <c r="S244" s="221"/>
      <c r="T244" s="222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16" t="s">
        <v>469</v>
      </c>
      <c r="AU244" s="216" t="s">
        <v>76</v>
      </c>
      <c r="AV244" s="15" t="s">
        <v>104</v>
      </c>
      <c r="AW244" s="15" t="s">
        <v>33</v>
      </c>
      <c r="AX244" s="15" t="s">
        <v>79</v>
      </c>
      <c r="AY244" s="216" t="s">
        <v>458</v>
      </c>
    </row>
    <row r="245" s="12" customFormat="1" ht="22.8" customHeight="1">
      <c r="A245" s="12"/>
      <c r="B245" s="166"/>
      <c r="C245" s="12"/>
      <c r="D245" s="167" t="s">
        <v>71</v>
      </c>
      <c r="E245" s="177" t="s">
        <v>113</v>
      </c>
      <c r="F245" s="177" t="s">
        <v>6583</v>
      </c>
      <c r="G245" s="12"/>
      <c r="H245" s="12"/>
      <c r="I245" s="169"/>
      <c r="J245" s="178">
        <f>BK245</f>
        <v>0</v>
      </c>
      <c r="K245" s="12"/>
      <c r="L245" s="166"/>
      <c r="M245" s="171"/>
      <c r="N245" s="172"/>
      <c r="O245" s="172"/>
      <c r="P245" s="173">
        <f>SUM(P246:P298)</f>
        <v>0</v>
      </c>
      <c r="Q245" s="172"/>
      <c r="R245" s="173">
        <f>SUM(R246:R298)</f>
        <v>206.89595654000004</v>
      </c>
      <c r="S245" s="172"/>
      <c r="T245" s="174">
        <f>SUM(T246:T298)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67" t="s">
        <v>79</v>
      </c>
      <c r="AT245" s="175" t="s">
        <v>71</v>
      </c>
      <c r="AU245" s="175" t="s">
        <v>79</v>
      </c>
      <c r="AY245" s="167" t="s">
        <v>458</v>
      </c>
      <c r="BK245" s="176">
        <f>SUM(BK246:BK298)</f>
        <v>0</v>
      </c>
    </row>
    <row r="246" s="2" customFormat="1" ht="33" customHeight="1">
      <c r="A246" s="41"/>
      <c r="B246" s="179"/>
      <c r="C246" s="180" t="s">
        <v>789</v>
      </c>
      <c r="D246" s="180" t="s">
        <v>462</v>
      </c>
      <c r="E246" s="181" t="s">
        <v>6584</v>
      </c>
      <c r="F246" s="182" t="s">
        <v>6585</v>
      </c>
      <c r="G246" s="183" t="s">
        <v>472</v>
      </c>
      <c r="H246" s="184">
        <v>16.75</v>
      </c>
      <c r="I246" s="185"/>
      <c r="J246" s="186">
        <f>ROUND(I246*H246,2)</f>
        <v>0</v>
      </c>
      <c r="K246" s="182" t="s">
        <v>465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2.1600000000000001</v>
      </c>
      <c r="R246" s="189">
        <f>Q246*H246</f>
        <v>36.18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104</v>
      </c>
      <c r="AT246" s="191" t="s">
        <v>462</v>
      </c>
      <c r="AU246" s="191" t="s">
        <v>76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104</v>
      </c>
      <c r="BM246" s="191" t="s">
        <v>6586</v>
      </c>
    </row>
    <row r="247" s="2" customFormat="1">
      <c r="A247" s="41"/>
      <c r="B247" s="42"/>
      <c r="C247" s="41"/>
      <c r="D247" s="193" t="s">
        <v>467</v>
      </c>
      <c r="E247" s="41"/>
      <c r="F247" s="194" t="s">
        <v>6587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467</v>
      </c>
      <c r="AU247" s="22" t="s">
        <v>76</v>
      </c>
    </row>
    <row r="248" s="13" customFormat="1">
      <c r="A248" s="13"/>
      <c r="B248" s="198"/>
      <c r="C248" s="13"/>
      <c r="D248" s="199" t="s">
        <v>469</v>
      </c>
      <c r="E248" s="200" t="s">
        <v>3</v>
      </c>
      <c r="F248" s="201" t="s">
        <v>6588</v>
      </c>
      <c r="G248" s="13"/>
      <c r="H248" s="202">
        <v>16.75</v>
      </c>
      <c r="I248" s="203"/>
      <c r="J248" s="13"/>
      <c r="K248" s="13"/>
      <c r="L248" s="198"/>
      <c r="M248" s="204"/>
      <c r="N248" s="205"/>
      <c r="O248" s="205"/>
      <c r="P248" s="205"/>
      <c r="Q248" s="205"/>
      <c r="R248" s="205"/>
      <c r="S248" s="205"/>
      <c r="T248" s="20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00" t="s">
        <v>469</v>
      </c>
      <c r="AU248" s="200" t="s">
        <v>76</v>
      </c>
      <c r="AV248" s="13" t="s">
        <v>76</v>
      </c>
      <c r="AW248" s="13" t="s">
        <v>33</v>
      </c>
      <c r="AX248" s="13" t="s">
        <v>79</v>
      </c>
      <c r="AY248" s="200" t="s">
        <v>458</v>
      </c>
    </row>
    <row r="249" s="2" customFormat="1" ht="33" customHeight="1">
      <c r="A249" s="41"/>
      <c r="B249" s="179"/>
      <c r="C249" s="180" t="s">
        <v>119</v>
      </c>
      <c r="D249" s="180" t="s">
        <v>462</v>
      </c>
      <c r="E249" s="181" t="s">
        <v>6589</v>
      </c>
      <c r="F249" s="182" t="s">
        <v>6590</v>
      </c>
      <c r="G249" s="183" t="s">
        <v>140</v>
      </c>
      <c r="H249" s="184">
        <v>65.143000000000001</v>
      </c>
      <c r="I249" s="185"/>
      <c r="J249" s="186">
        <f>ROUND(I249*H249,2)</f>
        <v>0</v>
      </c>
      <c r="K249" s="182" t="s">
        <v>465</v>
      </c>
      <c r="L249" s="42"/>
      <c r="M249" s="187" t="s">
        <v>3</v>
      </c>
      <c r="N249" s="188" t="s">
        <v>43</v>
      </c>
      <c r="O249" s="75"/>
      <c r="P249" s="189">
        <f>O249*H249</f>
        <v>0</v>
      </c>
      <c r="Q249" s="189">
        <v>0.00792</v>
      </c>
      <c r="R249" s="189">
        <f>Q249*H249</f>
        <v>0.51593255999999998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104</v>
      </c>
      <c r="AT249" s="191" t="s">
        <v>462</v>
      </c>
      <c r="AU249" s="191" t="s">
        <v>76</v>
      </c>
      <c r="AY249" s="22" t="s">
        <v>458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79</v>
      </c>
      <c r="BK249" s="192">
        <f>ROUND(I249*H249,2)</f>
        <v>0</v>
      </c>
      <c r="BL249" s="22" t="s">
        <v>104</v>
      </c>
      <c r="BM249" s="191" t="s">
        <v>6591</v>
      </c>
    </row>
    <row r="250" s="2" customFormat="1">
      <c r="A250" s="41"/>
      <c r="B250" s="42"/>
      <c r="C250" s="41"/>
      <c r="D250" s="193" t="s">
        <v>467</v>
      </c>
      <c r="E250" s="41"/>
      <c r="F250" s="194" t="s">
        <v>6592</v>
      </c>
      <c r="G250" s="41"/>
      <c r="H250" s="41"/>
      <c r="I250" s="195"/>
      <c r="J250" s="41"/>
      <c r="K250" s="41"/>
      <c r="L250" s="42"/>
      <c r="M250" s="196"/>
      <c r="N250" s="197"/>
      <c r="O250" s="75"/>
      <c r="P250" s="75"/>
      <c r="Q250" s="75"/>
      <c r="R250" s="75"/>
      <c r="S250" s="75"/>
      <c r="T250" s="76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2" t="s">
        <v>467</v>
      </c>
      <c r="AU250" s="22" t="s">
        <v>76</v>
      </c>
    </row>
    <row r="251" s="13" customFormat="1">
      <c r="A251" s="13"/>
      <c r="B251" s="198"/>
      <c r="C251" s="13"/>
      <c r="D251" s="199" t="s">
        <v>469</v>
      </c>
      <c r="E251" s="200" t="s">
        <v>3</v>
      </c>
      <c r="F251" s="201" t="s">
        <v>6593</v>
      </c>
      <c r="G251" s="13"/>
      <c r="H251" s="202">
        <v>65.143000000000001</v>
      </c>
      <c r="I251" s="203"/>
      <c r="J251" s="13"/>
      <c r="K251" s="13"/>
      <c r="L251" s="198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0" t="s">
        <v>469</v>
      </c>
      <c r="AU251" s="200" t="s">
        <v>76</v>
      </c>
      <c r="AV251" s="13" t="s">
        <v>76</v>
      </c>
      <c r="AW251" s="13" t="s">
        <v>33</v>
      </c>
      <c r="AX251" s="13" t="s">
        <v>79</v>
      </c>
      <c r="AY251" s="200" t="s">
        <v>458</v>
      </c>
    </row>
    <row r="252" s="2" customFormat="1" ht="33" customHeight="1">
      <c r="A252" s="41"/>
      <c r="B252" s="179"/>
      <c r="C252" s="180" t="s">
        <v>812</v>
      </c>
      <c r="D252" s="180" t="s">
        <v>462</v>
      </c>
      <c r="E252" s="181" t="s">
        <v>6594</v>
      </c>
      <c r="F252" s="182" t="s">
        <v>6595</v>
      </c>
      <c r="G252" s="183" t="s">
        <v>140</v>
      </c>
      <c r="H252" s="184">
        <v>65.143000000000001</v>
      </c>
      <c r="I252" s="185"/>
      <c r="J252" s="186">
        <f>ROUND(I252*H252,2)</f>
        <v>0</v>
      </c>
      <c r="K252" s="182" t="s">
        <v>465</v>
      </c>
      <c r="L252" s="42"/>
      <c r="M252" s="187" t="s">
        <v>3</v>
      </c>
      <c r="N252" s="188" t="s">
        <v>43</v>
      </c>
      <c r="O252" s="75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104</v>
      </c>
      <c r="AT252" s="191" t="s">
        <v>462</v>
      </c>
      <c r="AU252" s="191" t="s">
        <v>76</v>
      </c>
      <c r="AY252" s="22" t="s">
        <v>458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79</v>
      </c>
      <c r="BK252" s="192">
        <f>ROUND(I252*H252,2)</f>
        <v>0</v>
      </c>
      <c r="BL252" s="22" t="s">
        <v>104</v>
      </c>
      <c r="BM252" s="191" t="s">
        <v>6596</v>
      </c>
    </row>
    <row r="253" s="2" customFormat="1">
      <c r="A253" s="41"/>
      <c r="B253" s="42"/>
      <c r="C253" s="41"/>
      <c r="D253" s="193" t="s">
        <v>467</v>
      </c>
      <c r="E253" s="41"/>
      <c r="F253" s="194" t="s">
        <v>6597</v>
      </c>
      <c r="G253" s="41"/>
      <c r="H253" s="41"/>
      <c r="I253" s="195"/>
      <c r="J253" s="41"/>
      <c r="K253" s="41"/>
      <c r="L253" s="42"/>
      <c r="M253" s="196"/>
      <c r="N253" s="197"/>
      <c r="O253" s="75"/>
      <c r="P253" s="75"/>
      <c r="Q253" s="75"/>
      <c r="R253" s="75"/>
      <c r="S253" s="75"/>
      <c r="T253" s="76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2" t="s">
        <v>467</v>
      </c>
      <c r="AU253" s="22" t="s">
        <v>76</v>
      </c>
    </row>
    <row r="254" s="2" customFormat="1" ht="33" customHeight="1">
      <c r="A254" s="41"/>
      <c r="B254" s="179"/>
      <c r="C254" s="180" t="s">
        <v>122</v>
      </c>
      <c r="D254" s="180" t="s">
        <v>462</v>
      </c>
      <c r="E254" s="181" t="s">
        <v>6598</v>
      </c>
      <c r="F254" s="182" t="s">
        <v>6599</v>
      </c>
      <c r="G254" s="183" t="s">
        <v>140</v>
      </c>
      <c r="H254" s="184">
        <v>65.143000000000001</v>
      </c>
      <c r="I254" s="185"/>
      <c r="J254" s="186">
        <f>ROUND(I254*H254,2)</f>
        <v>0</v>
      </c>
      <c r="K254" s="182" t="s">
        <v>465</v>
      </c>
      <c r="L254" s="42"/>
      <c r="M254" s="187" t="s">
        <v>3</v>
      </c>
      <c r="N254" s="188" t="s">
        <v>43</v>
      </c>
      <c r="O254" s="75"/>
      <c r="P254" s="189">
        <f>O254*H254</f>
        <v>0</v>
      </c>
      <c r="Q254" s="189">
        <v>0.0032000000000000002</v>
      </c>
      <c r="R254" s="189">
        <f>Q254*H254</f>
        <v>0.20845760000000002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104</v>
      </c>
      <c r="AT254" s="191" t="s">
        <v>462</v>
      </c>
      <c r="AU254" s="191" t="s">
        <v>76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104</v>
      </c>
      <c r="BM254" s="191" t="s">
        <v>6600</v>
      </c>
    </row>
    <row r="255" s="2" customFormat="1">
      <c r="A255" s="41"/>
      <c r="B255" s="42"/>
      <c r="C255" s="41"/>
      <c r="D255" s="193" t="s">
        <v>467</v>
      </c>
      <c r="E255" s="41"/>
      <c r="F255" s="194" t="s">
        <v>6601</v>
      </c>
      <c r="G255" s="41"/>
      <c r="H255" s="41"/>
      <c r="I255" s="195"/>
      <c r="J255" s="41"/>
      <c r="K255" s="41"/>
      <c r="L255" s="42"/>
      <c r="M255" s="196"/>
      <c r="N255" s="197"/>
      <c r="O255" s="75"/>
      <c r="P255" s="75"/>
      <c r="Q255" s="75"/>
      <c r="R255" s="75"/>
      <c r="S255" s="75"/>
      <c r="T255" s="76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2" t="s">
        <v>467</v>
      </c>
      <c r="AU255" s="22" t="s">
        <v>76</v>
      </c>
    </row>
    <row r="256" s="2" customFormat="1" ht="37.8" customHeight="1">
      <c r="A256" s="41"/>
      <c r="B256" s="179"/>
      <c r="C256" s="180" t="s">
        <v>125</v>
      </c>
      <c r="D256" s="180" t="s">
        <v>462</v>
      </c>
      <c r="E256" s="181" t="s">
        <v>6602</v>
      </c>
      <c r="F256" s="182" t="s">
        <v>6603</v>
      </c>
      <c r="G256" s="183" t="s">
        <v>472</v>
      </c>
      <c r="H256" s="184">
        <v>67</v>
      </c>
      <c r="I256" s="185"/>
      <c r="J256" s="186">
        <f>ROUND(I256*H256,2)</f>
        <v>0</v>
      </c>
      <c r="K256" s="182" t="s">
        <v>465</v>
      </c>
      <c r="L256" s="42"/>
      <c r="M256" s="187" t="s">
        <v>3</v>
      </c>
      <c r="N256" s="188" t="s">
        <v>43</v>
      </c>
      <c r="O256" s="75"/>
      <c r="P256" s="189">
        <f>O256*H256</f>
        <v>0</v>
      </c>
      <c r="Q256" s="189">
        <v>2.5019499999999999</v>
      </c>
      <c r="R256" s="189">
        <f>Q256*H256</f>
        <v>167.63065</v>
      </c>
      <c r="S256" s="189">
        <v>0</v>
      </c>
      <c r="T256" s="190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191" t="s">
        <v>104</v>
      </c>
      <c r="AT256" s="191" t="s">
        <v>462</v>
      </c>
      <c r="AU256" s="191" t="s">
        <v>76</v>
      </c>
      <c r="AY256" s="22" t="s">
        <v>458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22" t="s">
        <v>79</v>
      </c>
      <c r="BK256" s="192">
        <f>ROUND(I256*H256,2)</f>
        <v>0</v>
      </c>
      <c r="BL256" s="22" t="s">
        <v>104</v>
      </c>
      <c r="BM256" s="191" t="s">
        <v>6604</v>
      </c>
    </row>
    <row r="257" s="2" customFormat="1">
      <c r="A257" s="41"/>
      <c r="B257" s="42"/>
      <c r="C257" s="41"/>
      <c r="D257" s="193" t="s">
        <v>467</v>
      </c>
      <c r="E257" s="41"/>
      <c r="F257" s="194" t="s">
        <v>6605</v>
      </c>
      <c r="G257" s="41"/>
      <c r="H257" s="41"/>
      <c r="I257" s="195"/>
      <c r="J257" s="41"/>
      <c r="K257" s="41"/>
      <c r="L257" s="42"/>
      <c r="M257" s="196"/>
      <c r="N257" s="197"/>
      <c r="O257" s="75"/>
      <c r="P257" s="75"/>
      <c r="Q257" s="75"/>
      <c r="R257" s="75"/>
      <c r="S257" s="75"/>
      <c r="T257" s="76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2" t="s">
        <v>467</v>
      </c>
      <c r="AU257" s="22" t="s">
        <v>76</v>
      </c>
    </row>
    <row r="258" s="14" customFormat="1">
      <c r="A258" s="14"/>
      <c r="B258" s="208"/>
      <c r="C258" s="14"/>
      <c r="D258" s="199" t="s">
        <v>469</v>
      </c>
      <c r="E258" s="209" t="s">
        <v>3</v>
      </c>
      <c r="F258" s="210" t="s">
        <v>6606</v>
      </c>
      <c r="G258" s="14"/>
      <c r="H258" s="209" t="s">
        <v>3</v>
      </c>
      <c r="I258" s="211"/>
      <c r="J258" s="14"/>
      <c r="K258" s="14"/>
      <c r="L258" s="208"/>
      <c r="M258" s="212"/>
      <c r="N258" s="213"/>
      <c r="O258" s="213"/>
      <c r="P258" s="213"/>
      <c r="Q258" s="213"/>
      <c r="R258" s="213"/>
      <c r="S258" s="213"/>
      <c r="T258" s="2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9" t="s">
        <v>469</v>
      </c>
      <c r="AU258" s="209" t="s">
        <v>76</v>
      </c>
      <c r="AV258" s="14" t="s">
        <v>79</v>
      </c>
      <c r="AW258" s="14" t="s">
        <v>33</v>
      </c>
      <c r="AX258" s="14" t="s">
        <v>72</v>
      </c>
      <c r="AY258" s="209" t="s">
        <v>458</v>
      </c>
    </row>
    <row r="259" s="13" customFormat="1">
      <c r="A259" s="13"/>
      <c r="B259" s="198"/>
      <c r="C259" s="13"/>
      <c r="D259" s="199" t="s">
        <v>469</v>
      </c>
      <c r="E259" s="200" t="s">
        <v>3</v>
      </c>
      <c r="F259" s="201" t="s">
        <v>6607</v>
      </c>
      <c r="G259" s="13"/>
      <c r="H259" s="202">
        <v>67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469</v>
      </c>
      <c r="AU259" s="200" t="s">
        <v>76</v>
      </c>
      <c r="AV259" s="13" t="s">
        <v>76</v>
      </c>
      <c r="AW259" s="13" t="s">
        <v>33</v>
      </c>
      <c r="AX259" s="13" t="s">
        <v>79</v>
      </c>
      <c r="AY259" s="200" t="s">
        <v>458</v>
      </c>
    </row>
    <row r="260" s="2" customFormat="1" ht="37.8" customHeight="1">
      <c r="A260" s="41"/>
      <c r="B260" s="179"/>
      <c r="C260" s="180" t="s">
        <v>847</v>
      </c>
      <c r="D260" s="180" t="s">
        <v>462</v>
      </c>
      <c r="E260" s="181" t="s">
        <v>6608</v>
      </c>
      <c r="F260" s="182" t="s">
        <v>6609</v>
      </c>
      <c r="G260" s="183" t="s">
        <v>548</v>
      </c>
      <c r="H260" s="184">
        <v>2.0099999999999998</v>
      </c>
      <c r="I260" s="185"/>
      <c r="J260" s="186">
        <f>ROUND(I260*H260,2)</f>
        <v>0</v>
      </c>
      <c r="K260" s="182" t="s">
        <v>465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1.0492699999999999</v>
      </c>
      <c r="R260" s="189">
        <f>Q260*H260</f>
        <v>2.1090326999999998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104</v>
      </c>
      <c r="AT260" s="191" t="s">
        <v>462</v>
      </c>
      <c r="AU260" s="191" t="s">
        <v>76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104</v>
      </c>
      <c r="BM260" s="191" t="s">
        <v>6610</v>
      </c>
    </row>
    <row r="261" s="2" customFormat="1">
      <c r="A261" s="41"/>
      <c r="B261" s="42"/>
      <c r="C261" s="41"/>
      <c r="D261" s="193" t="s">
        <v>467</v>
      </c>
      <c r="E261" s="41"/>
      <c r="F261" s="194" t="s">
        <v>6611</v>
      </c>
      <c r="G261" s="41"/>
      <c r="H261" s="41"/>
      <c r="I261" s="195"/>
      <c r="J261" s="41"/>
      <c r="K261" s="41"/>
      <c r="L261" s="42"/>
      <c r="M261" s="196"/>
      <c r="N261" s="197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2" t="s">
        <v>467</v>
      </c>
      <c r="AU261" s="22" t="s">
        <v>76</v>
      </c>
    </row>
    <row r="262" s="13" customFormat="1">
      <c r="A262" s="13"/>
      <c r="B262" s="198"/>
      <c r="C262" s="13"/>
      <c r="D262" s="199" t="s">
        <v>469</v>
      </c>
      <c r="E262" s="13"/>
      <c r="F262" s="201" t="s">
        <v>6612</v>
      </c>
      <c r="G262" s="13"/>
      <c r="H262" s="202">
        <v>2.0099999999999998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469</v>
      </c>
      <c r="AU262" s="200" t="s">
        <v>76</v>
      </c>
      <c r="AV262" s="13" t="s">
        <v>76</v>
      </c>
      <c r="AW262" s="13" t="s">
        <v>4</v>
      </c>
      <c r="AX262" s="13" t="s">
        <v>79</v>
      </c>
      <c r="AY262" s="200" t="s">
        <v>458</v>
      </c>
    </row>
    <row r="263" s="2" customFormat="1" ht="44.25" customHeight="1">
      <c r="A263" s="41"/>
      <c r="B263" s="179"/>
      <c r="C263" s="180" t="s">
        <v>855</v>
      </c>
      <c r="D263" s="180" t="s">
        <v>462</v>
      </c>
      <c r="E263" s="181" t="s">
        <v>6613</v>
      </c>
      <c r="F263" s="182" t="s">
        <v>6614</v>
      </c>
      <c r="G263" s="183" t="s">
        <v>140</v>
      </c>
      <c r="H263" s="184">
        <v>144</v>
      </c>
      <c r="I263" s="185"/>
      <c r="J263" s="186">
        <f>ROUND(I263*H263,2)</f>
        <v>0</v>
      </c>
      <c r="K263" s="182" t="s">
        <v>465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0.00010000000000000001</v>
      </c>
      <c r="R263" s="189">
        <f>Q263*H263</f>
        <v>0.014400000000000001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104</v>
      </c>
      <c r="AT263" s="191" t="s">
        <v>462</v>
      </c>
      <c r="AU263" s="191" t="s">
        <v>76</v>
      </c>
      <c r="AY263" s="22" t="s">
        <v>458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79</v>
      </c>
      <c r="BK263" s="192">
        <f>ROUND(I263*H263,2)</f>
        <v>0</v>
      </c>
      <c r="BL263" s="22" t="s">
        <v>104</v>
      </c>
      <c r="BM263" s="191" t="s">
        <v>6615</v>
      </c>
    </row>
    <row r="264" s="2" customFormat="1">
      <c r="A264" s="41"/>
      <c r="B264" s="42"/>
      <c r="C264" s="41"/>
      <c r="D264" s="193" t="s">
        <v>467</v>
      </c>
      <c r="E264" s="41"/>
      <c r="F264" s="194" t="s">
        <v>6616</v>
      </c>
      <c r="G264" s="41"/>
      <c r="H264" s="41"/>
      <c r="I264" s="195"/>
      <c r="J264" s="41"/>
      <c r="K264" s="41"/>
      <c r="L264" s="42"/>
      <c r="M264" s="196"/>
      <c r="N264" s="197"/>
      <c r="O264" s="75"/>
      <c r="P264" s="75"/>
      <c r="Q264" s="75"/>
      <c r="R264" s="75"/>
      <c r="S264" s="75"/>
      <c r="T264" s="76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2" t="s">
        <v>467</v>
      </c>
      <c r="AU264" s="22" t="s">
        <v>76</v>
      </c>
    </row>
    <row r="265" s="13" customFormat="1">
      <c r="A265" s="13"/>
      <c r="B265" s="198"/>
      <c r="C265" s="13"/>
      <c r="D265" s="199" t="s">
        <v>469</v>
      </c>
      <c r="E265" s="200" t="s">
        <v>3</v>
      </c>
      <c r="F265" s="201" t="s">
        <v>6617</v>
      </c>
      <c r="G265" s="13"/>
      <c r="H265" s="202">
        <v>144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469</v>
      </c>
      <c r="AU265" s="200" t="s">
        <v>76</v>
      </c>
      <c r="AV265" s="13" t="s">
        <v>76</v>
      </c>
      <c r="AW265" s="13" t="s">
        <v>33</v>
      </c>
      <c r="AX265" s="13" t="s">
        <v>79</v>
      </c>
      <c r="AY265" s="200" t="s">
        <v>458</v>
      </c>
    </row>
    <row r="266" s="2" customFormat="1" ht="44.25" customHeight="1">
      <c r="A266" s="41"/>
      <c r="B266" s="179"/>
      <c r="C266" s="180" t="s">
        <v>862</v>
      </c>
      <c r="D266" s="180" t="s">
        <v>462</v>
      </c>
      <c r="E266" s="181" t="s">
        <v>6618</v>
      </c>
      <c r="F266" s="182" t="s">
        <v>6619</v>
      </c>
      <c r="G266" s="183" t="s">
        <v>2813</v>
      </c>
      <c r="H266" s="184">
        <v>72</v>
      </c>
      <c r="I266" s="185"/>
      <c r="J266" s="186">
        <f>ROUND(I266*H266,2)</f>
        <v>0</v>
      </c>
      <c r="K266" s="182" t="s">
        <v>1553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567</v>
      </c>
      <c r="AT266" s="191" t="s">
        <v>462</v>
      </c>
      <c r="AU266" s="191" t="s">
        <v>76</v>
      </c>
      <c r="AY266" s="22" t="s">
        <v>458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79</v>
      </c>
      <c r="BK266" s="192">
        <f>ROUND(I266*H266,2)</f>
        <v>0</v>
      </c>
      <c r="BL266" s="22" t="s">
        <v>567</v>
      </c>
      <c r="BM266" s="191" t="s">
        <v>6620</v>
      </c>
    </row>
    <row r="267" s="2" customFormat="1" ht="21.75" customHeight="1">
      <c r="A267" s="41"/>
      <c r="B267" s="179"/>
      <c r="C267" s="223" t="s">
        <v>869</v>
      </c>
      <c r="D267" s="223" t="s">
        <v>562</v>
      </c>
      <c r="E267" s="224" t="s">
        <v>6621</v>
      </c>
      <c r="F267" s="225" t="s">
        <v>6622</v>
      </c>
      <c r="G267" s="226" t="s">
        <v>548</v>
      </c>
      <c r="H267" s="227">
        <v>0.071999999999999995</v>
      </c>
      <c r="I267" s="228"/>
      <c r="J267" s="229">
        <f>ROUND(I267*H267,2)</f>
        <v>0</v>
      </c>
      <c r="K267" s="225" t="s">
        <v>465</v>
      </c>
      <c r="L267" s="230"/>
      <c r="M267" s="231" t="s">
        <v>3</v>
      </c>
      <c r="N267" s="232" t="s">
        <v>43</v>
      </c>
      <c r="O267" s="75"/>
      <c r="P267" s="189">
        <f>O267*H267</f>
        <v>0</v>
      </c>
      <c r="Q267" s="189">
        <v>1</v>
      </c>
      <c r="R267" s="189">
        <f>Q267*H267</f>
        <v>0.071999999999999995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667</v>
      </c>
      <c r="AT267" s="191" t="s">
        <v>562</v>
      </c>
      <c r="AU267" s="191" t="s">
        <v>76</v>
      </c>
      <c r="AY267" s="22" t="s">
        <v>458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79</v>
      </c>
      <c r="BK267" s="192">
        <f>ROUND(I267*H267,2)</f>
        <v>0</v>
      </c>
      <c r="BL267" s="22" t="s">
        <v>567</v>
      </c>
      <c r="BM267" s="191" t="s">
        <v>6623</v>
      </c>
    </row>
    <row r="268" s="13" customFormat="1">
      <c r="A268" s="13"/>
      <c r="B268" s="198"/>
      <c r="C268" s="13"/>
      <c r="D268" s="199" t="s">
        <v>469</v>
      </c>
      <c r="E268" s="200" t="s">
        <v>3</v>
      </c>
      <c r="F268" s="201" t="s">
        <v>6624</v>
      </c>
      <c r="G268" s="13"/>
      <c r="H268" s="202">
        <v>0.071999999999999995</v>
      </c>
      <c r="I268" s="203"/>
      <c r="J268" s="13"/>
      <c r="K268" s="13"/>
      <c r="L268" s="198"/>
      <c r="M268" s="204"/>
      <c r="N268" s="205"/>
      <c r="O268" s="205"/>
      <c r="P268" s="205"/>
      <c r="Q268" s="205"/>
      <c r="R268" s="205"/>
      <c r="S268" s="205"/>
      <c r="T268" s="20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0" t="s">
        <v>469</v>
      </c>
      <c r="AU268" s="200" t="s">
        <v>76</v>
      </c>
      <c r="AV268" s="13" t="s">
        <v>76</v>
      </c>
      <c r="AW268" s="13" t="s">
        <v>33</v>
      </c>
      <c r="AX268" s="13" t="s">
        <v>79</v>
      </c>
      <c r="AY268" s="200" t="s">
        <v>458</v>
      </c>
    </row>
    <row r="269" s="2" customFormat="1" ht="24.15" customHeight="1">
      <c r="A269" s="41"/>
      <c r="B269" s="179"/>
      <c r="C269" s="180" t="s">
        <v>876</v>
      </c>
      <c r="D269" s="180" t="s">
        <v>462</v>
      </c>
      <c r="E269" s="181" t="s">
        <v>6625</v>
      </c>
      <c r="F269" s="182" t="s">
        <v>6626</v>
      </c>
      <c r="G269" s="183" t="s">
        <v>702</v>
      </c>
      <c r="H269" s="184">
        <v>72</v>
      </c>
      <c r="I269" s="185"/>
      <c r="J269" s="186">
        <f>ROUND(I269*H269,2)</f>
        <v>0</v>
      </c>
      <c r="K269" s="182" t="s">
        <v>1553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567</v>
      </c>
      <c r="AT269" s="191" t="s">
        <v>462</v>
      </c>
      <c r="AU269" s="191" t="s">
        <v>76</v>
      </c>
      <c r="AY269" s="22" t="s">
        <v>458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79</v>
      </c>
      <c r="BK269" s="192">
        <f>ROUND(I269*H269,2)</f>
        <v>0</v>
      </c>
      <c r="BL269" s="22" t="s">
        <v>567</v>
      </c>
      <c r="BM269" s="191" t="s">
        <v>6627</v>
      </c>
    </row>
    <row r="270" s="2" customFormat="1" ht="33" customHeight="1">
      <c r="A270" s="41"/>
      <c r="B270" s="179"/>
      <c r="C270" s="180" t="s">
        <v>883</v>
      </c>
      <c r="D270" s="180" t="s">
        <v>462</v>
      </c>
      <c r="E270" s="181" t="s">
        <v>6628</v>
      </c>
      <c r="F270" s="182" t="s">
        <v>6629</v>
      </c>
      <c r="G270" s="183" t="s">
        <v>136</v>
      </c>
      <c r="H270" s="184">
        <v>99.599999999999994</v>
      </c>
      <c r="I270" s="185"/>
      <c r="J270" s="186">
        <f>ROUND(I270*H270,2)</f>
        <v>0</v>
      </c>
      <c r="K270" s="182" t="s">
        <v>1553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567</v>
      </c>
      <c r="AT270" s="191" t="s">
        <v>462</v>
      </c>
      <c r="AU270" s="191" t="s">
        <v>76</v>
      </c>
      <c r="AY270" s="22" t="s">
        <v>458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79</v>
      </c>
      <c r="BK270" s="192">
        <f>ROUND(I270*H270,2)</f>
        <v>0</v>
      </c>
      <c r="BL270" s="22" t="s">
        <v>567</v>
      </c>
      <c r="BM270" s="191" t="s">
        <v>6630</v>
      </c>
    </row>
    <row r="271" s="13" customFormat="1">
      <c r="A271" s="13"/>
      <c r="B271" s="198"/>
      <c r="C271" s="13"/>
      <c r="D271" s="199" t="s">
        <v>469</v>
      </c>
      <c r="E271" s="200" t="s">
        <v>3</v>
      </c>
      <c r="F271" s="201" t="s">
        <v>6631</v>
      </c>
      <c r="G271" s="13"/>
      <c r="H271" s="202">
        <v>75.599999999999994</v>
      </c>
      <c r="I271" s="203"/>
      <c r="J271" s="13"/>
      <c r="K271" s="13"/>
      <c r="L271" s="198"/>
      <c r="M271" s="204"/>
      <c r="N271" s="205"/>
      <c r="O271" s="205"/>
      <c r="P271" s="205"/>
      <c r="Q271" s="205"/>
      <c r="R271" s="205"/>
      <c r="S271" s="205"/>
      <c r="T271" s="20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00" t="s">
        <v>469</v>
      </c>
      <c r="AU271" s="200" t="s">
        <v>76</v>
      </c>
      <c r="AV271" s="13" t="s">
        <v>76</v>
      </c>
      <c r="AW271" s="13" t="s">
        <v>33</v>
      </c>
      <c r="AX271" s="13" t="s">
        <v>72</v>
      </c>
      <c r="AY271" s="200" t="s">
        <v>458</v>
      </c>
    </row>
    <row r="272" s="13" customFormat="1">
      <c r="A272" s="13"/>
      <c r="B272" s="198"/>
      <c r="C272" s="13"/>
      <c r="D272" s="199" t="s">
        <v>469</v>
      </c>
      <c r="E272" s="200" t="s">
        <v>3</v>
      </c>
      <c r="F272" s="201" t="s">
        <v>6632</v>
      </c>
      <c r="G272" s="13"/>
      <c r="H272" s="202">
        <v>24</v>
      </c>
      <c r="I272" s="203"/>
      <c r="J272" s="13"/>
      <c r="K272" s="13"/>
      <c r="L272" s="198"/>
      <c r="M272" s="204"/>
      <c r="N272" s="205"/>
      <c r="O272" s="205"/>
      <c r="P272" s="205"/>
      <c r="Q272" s="205"/>
      <c r="R272" s="205"/>
      <c r="S272" s="205"/>
      <c r="T272" s="20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0" t="s">
        <v>469</v>
      </c>
      <c r="AU272" s="200" t="s">
        <v>76</v>
      </c>
      <c r="AV272" s="13" t="s">
        <v>76</v>
      </c>
      <c r="AW272" s="13" t="s">
        <v>33</v>
      </c>
      <c r="AX272" s="13" t="s">
        <v>72</v>
      </c>
      <c r="AY272" s="200" t="s">
        <v>458</v>
      </c>
    </row>
    <row r="273" s="15" customFormat="1">
      <c r="A273" s="15"/>
      <c r="B273" s="215"/>
      <c r="C273" s="15"/>
      <c r="D273" s="199" t="s">
        <v>469</v>
      </c>
      <c r="E273" s="216" t="s">
        <v>3</v>
      </c>
      <c r="F273" s="217" t="s">
        <v>497</v>
      </c>
      <c r="G273" s="15"/>
      <c r="H273" s="218">
        <v>99.599999999999994</v>
      </c>
      <c r="I273" s="219"/>
      <c r="J273" s="15"/>
      <c r="K273" s="15"/>
      <c r="L273" s="215"/>
      <c r="M273" s="220"/>
      <c r="N273" s="221"/>
      <c r="O273" s="221"/>
      <c r="P273" s="221"/>
      <c r="Q273" s="221"/>
      <c r="R273" s="221"/>
      <c r="S273" s="221"/>
      <c r="T273" s="222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16" t="s">
        <v>469</v>
      </c>
      <c r="AU273" s="216" t="s">
        <v>76</v>
      </c>
      <c r="AV273" s="15" t="s">
        <v>104</v>
      </c>
      <c r="AW273" s="15" t="s">
        <v>33</v>
      </c>
      <c r="AX273" s="15" t="s">
        <v>79</v>
      </c>
      <c r="AY273" s="216" t="s">
        <v>458</v>
      </c>
    </row>
    <row r="274" s="2" customFormat="1" ht="16.5" customHeight="1">
      <c r="A274" s="41"/>
      <c r="B274" s="179"/>
      <c r="C274" s="223" t="s">
        <v>889</v>
      </c>
      <c r="D274" s="223" t="s">
        <v>562</v>
      </c>
      <c r="E274" s="224" t="s">
        <v>6633</v>
      </c>
      <c r="F274" s="225" t="s">
        <v>6634</v>
      </c>
      <c r="G274" s="226" t="s">
        <v>472</v>
      </c>
      <c r="H274" s="227">
        <v>0.19500000000000001</v>
      </c>
      <c r="I274" s="228"/>
      <c r="J274" s="229">
        <f>ROUND(I274*H274,2)</f>
        <v>0</v>
      </c>
      <c r="K274" s="225" t="s">
        <v>465</v>
      </c>
      <c r="L274" s="230"/>
      <c r="M274" s="231" t="s">
        <v>3</v>
      </c>
      <c r="N274" s="232" t="s">
        <v>43</v>
      </c>
      <c r="O274" s="75"/>
      <c r="P274" s="189">
        <f>O274*H274</f>
        <v>0</v>
      </c>
      <c r="Q274" s="189">
        <v>0.75</v>
      </c>
      <c r="R274" s="189">
        <f>Q274*H274</f>
        <v>0.14624999999999999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667</v>
      </c>
      <c r="AT274" s="191" t="s">
        <v>562</v>
      </c>
      <c r="AU274" s="191" t="s">
        <v>76</v>
      </c>
      <c r="AY274" s="22" t="s">
        <v>458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79</v>
      </c>
      <c r="BK274" s="192">
        <f>ROUND(I274*H274,2)</f>
        <v>0</v>
      </c>
      <c r="BL274" s="22" t="s">
        <v>567</v>
      </c>
      <c r="BM274" s="191" t="s">
        <v>6635</v>
      </c>
    </row>
    <row r="275" s="13" customFormat="1">
      <c r="A275" s="13"/>
      <c r="B275" s="198"/>
      <c r="C275" s="13"/>
      <c r="D275" s="199" t="s">
        <v>469</v>
      </c>
      <c r="E275" s="200" t="s">
        <v>3</v>
      </c>
      <c r="F275" s="201" t="s">
        <v>6636</v>
      </c>
      <c r="G275" s="13"/>
      <c r="H275" s="202">
        <v>0.090999999999999998</v>
      </c>
      <c r="I275" s="203"/>
      <c r="J275" s="13"/>
      <c r="K275" s="13"/>
      <c r="L275" s="198"/>
      <c r="M275" s="204"/>
      <c r="N275" s="205"/>
      <c r="O275" s="205"/>
      <c r="P275" s="205"/>
      <c r="Q275" s="205"/>
      <c r="R275" s="205"/>
      <c r="S275" s="205"/>
      <c r="T275" s="2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0" t="s">
        <v>469</v>
      </c>
      <c r="AU275" s="200" t="s">
        <v>76</v>
      </c>
      <c r="AV275" s="13" t="s">
        <v>76</v>
      </c>
      <c r="AW275" s="13" t="s">
        <v>33</v>
      </c>
      <c r="AX275" s="13" t="s">
        <v>72</v>
      </c>
      <c r="AY275" s="200" t="s">
        <v>458</v>
      </c>
    </row>
    <row r="276" s="13" customFormat="1">
      <c r="A276" s="13"/>
      <c r="B276" s="198"/>
      <c r="C276" s="13"/>
      <c r="D276" s="199" t="s">
        <v>469</v>
      </c>
      <c r="E276" s="200" t="s">
        <v>3</v>
      </c>
      <c r="F276" s="201" t="s">
        <v>6637</v>
      </c>
      <c r="G276" s="13"/>
      <c r="H276" s="202">
        <v>0.085999999999999993</v>
      </c>
      <c r="I276" s="203"/>
      <c r="J276" s="13"/>
      <c r="K276" s="13"/>
      <c r="L276" s="198"/>
      <c r="M276" s="204"/>
      <c r="N276" s="205"/>
      <c r="O276" s="205"/>
      <c r="P276" s="205"/>
      <c r="Q276" s="205"/>
      <c r="R276" s="205"/>
      <c r="S276" s="205"/>
      <c r="T276" s="20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0" t="s">
        <v>469</v>
      </c>
      <c r="AU276" s="200" t="s">
        <v>76</v>
      </c>
      <c r="AV276" s="13" t="s">
        <v>76</v>
      </c>
      <c r="AW276" s="13" t="s">
        <v>33</v>
      </c>
      <c r="AX276" s="13" t="s">
        <v>72</v>
      </c>
      <c r="AY276" s="200" t="s">
        <v>458</v>
      </c>
    </row>
    <row r="277" s="15" customFormat="1">
      <c r="A277" s="15"/>
      <c r="B277" s="215"/>
      <c r="C277" s="15"/>
      <c r="D277" s="199" t="s">
        <v>469</v>
      </c>
      <c r="E277" s="216" t="s">
        <v>3</v>
      </c>
      <c r="F277" s="217" t="s">
        <v>497</v>
      </c>
      <c r="G277" s="15"/>
      <c r="H277" s="218">
        <v>0.17699999999999999</v>
      </c>
      <c r="I277" s="219"/>
      <c r="J277" s="15"/>
      <c r="K277" s="15"/>
      <c r="L277" s="215"/>
      <c r="M277" s="220"/>
      <c r="N277" s="221"/>
      <c r="O277" s="221"/>
      <c r="P277" s="221"/>
      <c r="Q277" s="221"/>
      <c r="R277" s="221"/>
      <c r="S277" s="221"/>
      <c r="T277" s="222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16" t="s">
        <v>469</v>
      </c>
      <c r="AU277" s="216" t="s">
        <v>76</v>
      </c>
      <c r="AV277" s="15" t="s">
        <v>104</v>
      </c>
      <c r="AW277" s="15" t="s">
        <v>33</v>
      </c>
      <c r="AX277" s="15" t="s">
        <v>79</v>
      </c>
      <c r="AY277" s="216" t="s">
        <v>458</v>
      </c>
    </row>
    <row r="278" s="13" customFormat="1">
      <c r="A278" s="13"/>
      <c r="B278" s="198"/>
      <c r="C278" s="13"/>
      <c r="D278" s="199" t="s">
        <v>469</v>
      </c>
      <c r="E278" s="13"/>
      <c r="F278" s="201" t="s">
        <v>6638</v>
      </c>
      <c r="G278" s="13"/>
      <c r="H278" s="202">
        <v>0.19500000000000001</v>
      </c>
      <c r="I278" s="203"/>
      <c r="J278" s="13"/>
      <c r="K278" s="13"/>
      <c r="L278" s="198"/>
      <c r="M278" s="204"/>
      <c r="N278" s="205"/>
      <c r="O278" s="205"/>
      <c r="P278" s="205"/>
      <c r="Q278" s="205"/>
      <c r="R278" s="205"/>
      <c r="S278" s="205"/>
      <c r="T278" s="20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0" t="s">
        <v>469</v>
      </c>
      <c r="AU278" s="200" t="s">
        <v>76</v>
      </c>
      <c r="AV278" s="13" t="s">
        <v>76</v>
      </c>
      <c r="AW278" s="13" t="s">
        <v>4</v>
      </c>
      <c r="AX278" s="13" t="s">
        <v>79</v>
      </c>
      <c r="AY278" s="200" t="s">
        <v>458</v>
      </c>
    </row>
    <row r="279" s="2" customFormat="1" ht="24.15" customHeight="1">
      <c r="A279" s="41"/>
      <c r="B279" s="179"/>
      <c r="C279" s="180" t="s">
        <v>895</v>
      </c>
      <c r="D279" s="180" t="s">
        <v>462</v>
      </c>
      <c r="E279" s="181" t="s">
        <v>6639</v>
      </c>
      <c r="F279" s="182" t="s">
        <v>6640</v>
      </c>
      <c r="G279" s="183" t="s">
        <v>472</v>
      </c>
      <c r="H279" s="184">
        <v>0.17699999999999999</v>
      </c>
      <c r="I279" s="185"/>
      <c r="J279" s="186">
        <f>ROUND(I279*H279,2)</f>
        <v>0</v>
      </c>
      <c r="K279" s="182" t="s">
        <v>465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567</v>
      </c>
      <c r="AT279" s="191" t="s">
        <v>462</v>
      </c>
      <c r="AU279" s="191" t="s">
        <v>76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567</v>
      </c>
      <c r="BM279" s="191" t="s">
        <v>6641</v>
      </c>
    </row>
    <row r="280" s="2" customFormat="1">
      <c r="A280" s="41"/>
      <c r="B280" s="42"/>
      <c r="C280" s="41"/>
      <c r="D280" s="193" t="s">
        <v>467</v>
      </c>
      <c r="E280" s="41"/>
      <c r="F280" s="194" t="s">
        <v>6642</v>
      </c>
      <c r="G280" s="41"/>
      <c r="H280" s="41"/>
      <c r="I280" s="195"/>
      <c r="J280" s="41"/>
      <c r="K280" s="41"/>
      <c r="L280" s="42"/>
      <c r="M280" s="196"/>
      <c r="N280" s="197"/>
      <c r="O280" s="75"/>
      <c r="P280" s="75"/>
      <c r="Q280" s="75"/>
      <c r="R280" s="75"/>
      <c r="S280" s="75"/>
      <c r="T280" s="76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2" t="s">
        <v>467</v>
      </c>
      <c r="AU280" s="22" t="s">
        <v>76</v>
      </c>
    </row>
    <row r="281" s="2" customFormat="1" ht="37.8" customHeight="1">
      <c r="A281" s="41"/>
      <c r="B281" s="179"/>
      <c r="C281" s="180" t="s">
        <v>901</v>
      </c>
      <c r="D281" s="180" t="s">
        <v>462</v>
      </c>
      <c r="E281" s="181" t="s">
        <v>6643</v>
      </c>
      <c r="F281" s="182" t="s">
        <v>6644</v>
      </c>
      <c r="G281" s="183" t="s">
        <v>140</v>
      </c>
      <c r="H281" s="184">
        <v>18.344000000000001</v>
      </c>
      <c r="I281" s="185"/>
      <c r="J281" s="186">
        <f>ROUND(I281*H281,2)</f>
        <v>0</v>
      </c>
      <c r="K281" s="182" t="s">
        <v>465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2.0000000000000002E-05</v>
      </c>
      <c r="R281" s="189">
        <f>Q281*H281</f>
        <v>0.00036688000000000004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567</v>
      </c>
      <c r="AT281" s="191" t="s">
        <v>462</v>
      </c>
      <c r="AU281" s="191" t="s">
        <v>76</v>
      </c>
      <c r="AY281" s="22" t="s">
        <v>458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79</v>
      </c>
      <c r="BK281" s="192">
        <f>ROUND(I281*H281,2)</f>
        <v>0</v>
      </c>
      <c r="BL281" s="22" t="s">
        <v>567</v>
      </c>
      <c r="BM281" s="191" t="s">
        <v>6645</v>
      </c>
    </row>
    <row r="282" s="2" customFormat="1">
      <c r="A282" s="41"/>
      <c r="B282" s="42"/>
      <c r="C282" s="41"/>
      <c r="D282" s="193" t="s">
        <v>467</v>
      </c>
      <c r="E282" s="41"/>
      <c r="F282" s="194" t="s">
        <v>6646</v>
      </c>
      <c r="G282" s="41"/>
      <c r="H282" s="41"/>
      <c r="I282" s="195"/>
      <c r="J282" s="41"/>
      <c r="K282" s="41"/>
      <c r="L282" s="42"/>
      <c r="M282" s="196"/>
      <c r="N282" s="197"/>
      <c r="O282" s="75"/>
      <c r="P282" s="75"/>
      <c r="Q282" s="75"/>
      <c r="R282" s="75"/>
      <c r="S282" s="75"/>
      <c r="T282" s="76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2" t="s">
        <v>467</v>
      </c>
      <c r="AU282" s="22" t="s">
        <v>76</v>
      </c>
    </row>
    <row r="283" s="13" customFormat="1">
      <c r="A283" s="13"/>
      <c r="B283" s="198"/>
      <c r="C283" s="13"/>
      <c r="D283" s="199" t="s">
        <v>469</v>
      </c>
      <c r="E283" s="200" t="s">
        <v>3</v>
      </c>
      <c r="F283" s="201" t="s">
        <v>6647</v>
      </c>
      <c r="G283" s="13"/>
      <c r="H283" s="202">
        <v>10.584</v>
      </c>
      <c r="I283" s="203"/>
      <c r="J283" s="13"/>
      <c r="K283" s="13"/>
      <c r="L283" s="198"/>
      <c r="M283" s="204"/>
      <c r="N283" s="205"/>
      <c r="O283" s="205"/>
      <c r="P283" s="205"/>
      <c r="Q283" s="205"/>
      <c r="R283" s="205"/>
      <c r="S283" s="205"/>
      <c r="T283" s="20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0" t="s">
        <v>469</v>
      </c>
      <c r="AU283" s="200" t="s">
        <v>76</v>
      </c>
      <c r="AV283" s="13" t="s">
        <v>76</v>
      </c>
      <c r="AW283" s="13" t="s">
        <v>33</v>
      </c>
      <c r="AX283" s="13" t="s">
        <v>72</v>
      </c>
      <c r="AY283" s="200" t="s">
        <v>458</v>
      </c>
    </row>
    <row r="284" s="13" customFormat="1">
      <c r="A284" s="13"/>
      <c r="B284" s="198"/>
      <c r="C284" s="13"/>
      <c r="D284" s="199" t="s">
        <v>469</v>
      </c>
      <c r="E284" s="200" t="s">
        <v>3</v>
      </c>
      <c r="F284" s="201" t="s">
        <v>6648</v>
      </c>
      <c r="G284" s="13"/>
      <c r="H284" s="202">
        <v>5.7599999999999998</v>
      </c>
      <c r="I284" s="203"/>
      <c r="J284" s="13"/>
      <c r="K284" s="13"/>
      <c r="L284" s="198"/>
      <c r="M284" s="204"/>
      <c r="N284" s="205"/>
      <c r="O284" s="205"/>
      <c r="P284" s="205"/>
      <c r="Q284" s="205"/>
      <c r="R284" s="205"/>
      <c r="S284" s="205"/>
      <c r="T284" s="20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0" t="s">
        <v>469</v>
      </c>
      <c r="AU284" s="200" t="s">
        <v>76</v>
      </c>
      <c r="AV284" s="13" t="s">
        <v>76</v>
      </c>
      <c r="AW284" s="13" t="s">
        <v>33</v>
      </c>
      <c r="AX284" s="13" t="s">
        <v>72</v>
      </c>
      <c r="AY284" s="200" t="s">
        <v>458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6649</v>
      </c>
      <c r="G285" s="13"/>
      <c r="H285" s="202">
        <v>2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76</v>
      </c>
      <c r="AV285" s="13" t="s">
        <v>76</v>
      </c>
      <c r="AW285" s="13" t="s">
        <v>33</v>
      </c>
      <c r="AX285" s="13" t="s">
        <v>72</v>
      </c>
      <c r="AY285" s="200" t="s">
        <v>458</v>
      </c>
    </row>
    <row r="286" s="15" customFormat="1">
      <c r="A286" s="15"/>
      <c r="B286" s="215"/>
      <c r="C286" s="15"/>
      <c r="D286" s="199" t="s">
        <v>469</v>
      </c>
      <c r="E286" s="216" t="s">
        <v>3</v>
      </c>
      <c r="F286" s="217" t="s">
        <v>497</v>
      </c>
      <c r="G286" s="15"/>
      <c r="H286" s="218">
        <v>18.344000000000001</v>
      </c>
      <c r="I286" s="219"/>
      <c r="J286" s="15"/>
      <c r="K286" s="15"/>
      <c r="L286" s="215"/>
      <c r="M286" s="220"/>
      <c r="N286" s="221"/>
      <c r="O286" s="221"/>
      <c r="P286" s="221"/>
      <c r="Q286" s="221"/>
      <c r="R286" s="221"/>
      <c r="S286" s="221"/>
      <c r="T286" s="22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6" t="s">
        <v>469</v>
      </c>
      <c r="AU286" s="216" t="s">
        <v>76</v>
      </c>
      <c r="AV286" s="15" t="s">
        <v>104</v>
      </c>
      <c r="AW286" s="15" t="s">
        <v>33</v>
      </c>
      <c r="AX286" s="15" t="s">
        <v>79</v>
      </c>
      <c r="AY286" s="216" t="s">
        <v>458</v>
      </c>
    </row>
    <row r="287" s="2" customFormat="1" ht="24.15" customHeight="1">
      <c r="A287" s="41"/>
      <c r="B287" s="179"/>
      <c r="C287" s="180" t="s">
        <v>905</v>
      </c>
      <c r="D287" s="180" t="s">
        <v>462</v>
      </c>
      <c r="E287" s="181" t="s">
        <v>6650</v>
      </c>
      <c r="F287" s="182" t="s">
        <v>6651</v>
      </c>
      <c r="G287" s="183" t="s">
        <v>140</v>
      </c>
      <c r="H287" s="184">
        <v>18.344000000000001</v>
      </c>
      <c r="I287" s="185"/>
      <c r="J287" s="186">
        <f>ROUND(I287*H287,2)</f>
        <v>0</v>
      </c>
      <c r="K287" s="182" t="s">
        <v>465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0.00040000000000000002</v>
      </c>
      <c r="R287" s="189">
        <f>Q287*H287</f>
        <v>0.0073376000000000005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567</v>
      </c>
      <c r="AT287" s="191" t="s">
        <v>462</v>
      </c>
      <c r="AU287" s="191" t="s">
        <v>76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567</v>
      </c>
      <c r="BM287" s="191" t="s">
        <v>6652</v>
      </c>
    </row>
    <row r="288" s="2" customFormat="1">
      <c r="A288" s="41"/>
      <c r="B288" s="42"/>
      <c r="C288" s="41"/>
      <c r="D288" s="193" t="s">
        <v>467</v>
      </c>
      <c r="E288" s="41"/>
      <c r="F288" s="194" t="s">
        <v>6653</v>
      </c>
      <c r="G288" s="41"/>
      <c r="H288" s="41"/>
      <c r="I288" s="195"/>
      <c r="J288" s="41"/>
      <c r="K288" s="41"/>
      <c r="L288" s="42"/>
      <c r="M288" s="196"/>
      <c r="N288" s="197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2" t="s">
        <v>467</v>
      </c>
      <c r="AU288" s="22" t="s">
        <v>76</v>
      </c>
    </row>
    <row r="289" s="2" customFormat="1" ht="24.15" customHeight="1">
      <c r="A289" s="41"/>
      <c r="B289" s="179"/>
      <c r="C289" s="180" t="s">
        <v>912</v>
      </c>
      <c r="D289" s="180" t="s">
        <v>462</v>
      </c>
      <c r="E289" s="181" t="s">
        <v>6654</v>
      </c>
      <c r="F289" s="182" t="s">
        <v>6655</v>
      </c>
      <c r="G289" s="183" t="s">
        <v>140</v>
      </c>
      <c r="H289" s="184">
        <v>36.688000000000002</v>
      </c>
      <c r="I289" s="185"/>
      <c r="J289" s="186">
        <f>ROUND(I289*H289,2)</f>
        <v>0</v>
      </c>
      <c r="K289" s="182" t="s">
        <v>465</v>
      </c>
      <c r="L289" s="42"/>
      <c r="M289" s="187" t="s">
        <v>3</v>
      </c>
      <c r="N289" s="188" t="s">
        <v>43</v>
      </c>
      <c r="O289" s="75"/>
      <c r="P289" s="189">
        <f>O289*H289</f>
        <v>0</v>
      </c>
      <c r="Q289" s="189">
        <v>8.0000000000000007E-05</v>
      </c>
      <c r="R289" s="189">
        <f>Q289*H289</f>
        <v>0.0029350400000000003</v>
      </c>
      <c r="S289" s="189">
        <v>0</v>
      </c>
      <c r="T289" s="190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191" t="s">
        <v>567</v>
      </c>
      <c r="AT289" s="191" t="s">
        <v>462</v>
      </c>
      <c r="AU289" s="191" t="s">
        <v>76</v>
      </c>
      <c r="AY289" s="22" t="s">
        <v>458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22" t="s">
        <v>79</v>
      </c>
      <c r="BK289" s="192">
        <f>ROUND(I289*H289,2)</f>
        <v>0</v>
      </c>
      <c r="BL289" s="22" t="s">
        <v>567</v>
      </c>
      <c r="BM289" s="191" t="s">
        <v>6656</v>
      </c>
    </row>
    <row r="290" s="2" customFormat="1">
      <c r="A290" s="41"/>
      <c r="B290" s="42"/>
      <c r="C290" s="41"/>
      <c r="D290" s="193" t="s">
        <v>467</v>
      </c>
      <c r="E290" s="41"/>
      <c r="F290" s="194" t="s">
        <v>6657</v>
      </c>
      <c r="G290" s="41"/>
      <c r="H290" s="41"/>
      <c r="I290" s="195"/>
      <c r="J290" s="41"/>
      <c r="K290" s="41"/>
      <c r="L290" s="42"/>
      <c r="M290" s="196"/>
      <c r="N290" s="197"/>
      <c r="O290" s="75"/>
      <c r="P290" s="75"/>
      <c r="Q290" s="75"/>
      <c r="R290" s="75"/>
      <c r="S290" s="75"/>
      <c r="T290" s="76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2" t="s">
        <v>467</v>
      </c>
      <c r="AU290" s="22" t="s">
        <v>76</v>
      </c>
    </row>
    <row r="291" s="13" customFormat="1">
      <c r="A291" s="13"/>
      <c r="B291" s="198"/>
      <c r="C291" s="13"/>
      <c r="D291" s="199" t="s">
        <v>469</v>
      </c>
      <c r="E291" s="13"/>
      <c r="F291" s="201" t="s">
        <v>6658</v>
      </c>
      <c r="G291" s="13"/>
      <c r="H291" s="202">
        <v>36.688000000000002</v>
      </c>
      <c r="I291" s="203"/>
      <c r="J291" s="13"/>
      <c r="K291" s="13"/>
      <c r="L291" s="198"/>
      <c r="M291" s="204"/>
      <c r="N291" s="205"/>
      <c r="O291" s="205"/>
      <c r="P291" s="205"/>
      <c r="Q291" s="205"/>
      <c r="R291" s="205"/>
      <c r="S291" s="205"/>
      <c r="T291" s="20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00" t="s">
        <v>469</v>
      </c>
      <c r="AU291" s="200" t="s">
        <v>76</v>
      </c>
      <c r="AV291" s="13" t="s">
        <v>76</v>
      </c>
      <c r="AW291" s="13" t="s">
        <v>4</v>
      </c>
      <c r="AX291" s="13" t="s">
        <v>79</v>
      </c>
      <c r="AY291" s="200" t="s">
        <v>458</v>
      </c>
    </row>
    <row r="292" s="2" customFormat="1" ht="24.15" customHeight="1">
      <c r="A292" s="41"/>
      <c r="B292" s="179"/>
      <c r="C292" s="180" t="s">
        <v>918</v>
      </c>
      <c r="D292" s="180" t="s">
        <v>462</v>
      </c>
      <c r="E292" s="181" t="s">
        <v>6659</v>
      </c>
      <c r="F292" s="182" t="s">
        <v>6660</v>
      </c>
      <c r="G292" s="183" t="s">
        <v>140</v>
      </c>
      <c r="H292" s="184">
        <v>55.031999999999996</v>
      </c>
      <c r="I292" s="185"/>
      <c r="J292" s="186">
        <f>ROUND(I292*H292,2)</f>
        <v>0</v>
      </c>
      <c r="K292" s="182" t="s">
        <v>465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0.00012999999999999999</v>
      </c>
      <c r="R292" s="189">
        <f>Q292*H292</f>
        <v>0.0071541599999999988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567</v>
      </c>
      <c r="AT292" s="191" t="s">
        <v>462</v>
      </c>
      <c r="AU292" s="191" t="s">
        <v>76</v>
      </c>
      <c r="AY292" s="22" t="s">
        <v>458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79</v>
      </c>
      <c r="BK292" s="192">
        <f>ROUND(I292*H292,2)</f>
        <v>0</v>
      </c>
      <c r="BL292" s="22" t="s">
        <v>567</v>
      </c>
      <c r="BM292" s="191" t="s">
        <v>6661</v>
      </c>
    </row>
    <row r="293" s="2" customFormat="1">
      <c r="A293" s="41"/>
      <c r="B293" s="42"/>
      <c r="C293" s="41"/>
      <c r="D293" s="193" t="s">
        <v>467</v>
      </c>
      <c r="E293" s="41"/>
      <c r="F293" s="194" t="s">
        <v>6662</v>
      </c>
      <c r="G293" s="41"/>
      <c r="H293" s="41"/>
      <c r="I293" s="195"/>
      <c r="J293" s="41"/>
      <c r="K293" s="41"/>
      <c r="L293" s="42"/>
      <c r="M293" s="196"/>
      <c r="N293" s="197"/>
      <c r="O293" s="75"/>
      <c r="P293" s="75"/>
      <c r="Q293" s="75"/>
      <c r="R293" s="75"/>
      <c r="S293" s="75"/>
      <c r="T293" s="76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2" t="s">
        <v>467</v>
      </c>
      <c r="AU293" s="22" t="s">
        <v>76</v>
      </c>
    </row>
    <row r="294" s="2" customFormat="1">
      <c r="A294" s="41"/>
      <c r="B294" s="42"/>
      <c r="C294" s="41"/>
      <c r="D294" s="199" t="s">
        <v>475</v>
      </c>
      <c r="E294" s="41"/>
      <c r="F294" s="207" t="s">
        <v>6663</v>
      </c>
      <c r="G294" s="41"/>
      <c r="H294" s="41"/>
      <c r="I294" s="195"/>
      <c r="J294" s="41"/>
      <c r="K294" s="41"/>
      <c r="L294" s="42"/>
      <c r="M294" s="196"/>
      <c r="N294" s="197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2" t="s">
        <v>475</v>
      </c>
      <c r="AU294" s="22" t="s">
        <v>76</v>
      </c>
    </row>
    <row r="295" s="13" customFormat="1">
      <c r="A295" s="13"/>
      <c r="B295" s="198"/>
      <c r="C295" s="13"/>
      <c r="D295" s="199" t="s">
        <v>469</v>
      </c>
      <c r="E295" s="13"/>
      <c r="F295" s="201" t="s">
        <v>6664</v>
      </c>
      <c r="G295" s="13"/>
      <c r="H295" s="202">
        <v>55.031999999999996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469</v>
      </c>
      <c r="AU295" s="200" t="s">
        <v>76</v>
      </c>
      <c r="AV295" s="13" t="s">
        <v>76</v>
      </c>
      <c r="AW295" s="13" t="s">
        <v>4</v>
      </c>
      <c r="AX295" s="13" t="s">
        <v>79</v>
      </c>
      <c r="AY295" s="200" t="s">
        <v>458</v>
      </c>
    </row>
    <row r="296" s="2" customFormat="1" ht="37.8" customHeight="1">
      <c r="A296" s="41"/>
      <c r="B296" s="179"/>
      <c r="C296" s="180" t="s">
        <v>924</v>
      </c>
      <c r="D296" s="180" t="s">
        <v>462</v>
      </c>
      <c r="E296" s="181" t="s">
        <v>6665</v>
      </c>
      <c r="F296" s="182" t="s">
        <v>6666</v>
      </c>
      <c r="G296" s="183" t="s">
        <v>629</v>
      </c>
      <c r="H296" s="184">
        <v>144</v>
      </c>
      <c r="I296" s="185"/>
      <c r="J296" s="186">
        <f>ROUND(I296*H296,2)</f>
        <v>0</v>
      </c>
      <c r="K296" s="182" t="s">
        <v>465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1.0000000000000001E-05</v>
      </c>
      <c r="R296" s="189">
        <f>Q296*H296</f>
        <v>0.0014400000000000001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567</v>
      </c>
      <c r="AT296" s="191" t="s">
        <v>462</v>
      </c>
      <c r="AU296" s="191" t="s">
        <v>76</v>
      </c>
      <c r="AY296" s="22" t="s">
        <v>458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79</v>
      </c>
      <c r="BK296" s="192">
        <f>ROUND(I296*H296,2)</f>
        <v>0</v>
      </c>
      <c r="BL296" s="22" t="s">
        <v>567</v>
      </c>
      <c r="BM296" s="191" t="s">
        <v>6667</v>
      </c>
    </row>
    <row r="297" s="2" customFormat="1">
      <c r="A297" s="41"/>
      <c r="B297" s="42"/>
      <c r="C297" s="41"/>
      <c r="D297" s="193" t="s">
        <v>467</v>
      </c>
      <c r="E297" s="41"/>
      <c r="F297" s="194" t="s">
        <v>6668</v>
      </c>
      <c r="G297" s="41"/>
      <c r="H297" s="41"/>
      <c r="I297" s="195"/>
      <c r="J297" s="41"/>
      <c r="K297" s="41"/>
      <c r="L297" s="42"/>
      <c r="M297" s="196"/>
      <c r="N297" s="197"/>
      <c r="O297" s="75"/>
      <c r="P297" s="75"/>
      <c r="Q297" s="75"/>
      <c r="R297" s="75"/>
      <c r="S297" s="75"/>
      <c r="T297" s="76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2" t="s">
        <v>467</v>
      </c>
      <c r="AU297" s="22" t="s">
        <v>76</v>
      </c>
    </row>
    <row r="298" s="13" customFormat="1">
      <c r="A298" s="13"/>
      <c r="B298" s="198"/>
      <c r="C298" s="13"/>
      <c r="D298" s="199" t="s">
        <v>469</v>
      </c>
      <c r="E298" s="200" t="s">
        <v>3</v>
      </c>
      <c r="F298" s="201" t="s">
        <v>6669</v>
      </c>
      <c r="G298" s="13"/>
      <c r="H298" s="202">
        <v>144</v>
      </c>
      <c r="I298" s="203"/>
      <c r="J298" s="13"/>
      <c r="K298" s="13"/>
      <c r="L298" s="198"/>
      <c r="M298" s="204"/>
      <c r="N298" s="205"/>
      <c r="O298" s="205"/>
      <c r="P298" s="205"/>
      <c r="Q298" s="205"/>
      <c r="R298" s="205"/>
      <c r="S298" s="205"/>
      <c r="T298" s="20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00" t="s">
        <v>469</v>
      </c>
      <c r="AU298" s="200" t="s">
        <v>76</v>
      </c>
      <c r="AV298" s="13" t="s">
        <v>76</v>
      </c>
      <c r="AW298" s="13" t="s">
        <v>33</v>
      </c>
      <c r="AX298" s="13" t="s">
        <v>79</v>
      </c>
      <c r="AY298" s="200" t="s">
        <v>458</v>
      </c>
    </row>
    <row r="299" s="12" customFormat="1" ht="22.8" customHeight="1">
      <c r="A299" s="12"/>
      <c r="B299" s="166"/>
      <c r="C299" s="12"/>
      <c r="D299" s="167" t="s">
        <v>71</v>
      </c>
      <c r="E299" s="177" t="s">
        <v>116</v>
      </c>
      <c r="F299" s="177" t="s">
        <v>6670</v>
      </c>
      <c r="G299" s="12"/>
      <c r="H299" s="12"/>
      <c r="I299" s="169"/>
      <c r="J299" s="178">
        <f>BK299</f>
        <v>0</v>
      </c>
      <c r="K299" s="12"/>
      <c r="L299" s="166"/>
      <c r="M299" s="171"/>
      <c r="N299" s="172"/>
      <c r="O299" s="172"/>
      <c r="P299" s="173">
        <f>SUM(P300:P301)</f>
        <v>0</v>
      </c>
      <c r="Q299" s="172"/>
      <c r="R299" s="173">
        <f>SUM(R300:R301)</f>
        <v>0</v>
      </c>
      <c r="S299" s="172"/>
      <c r="T299" s="174">
        <f>SUM(T300:T301)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167" t="s">
        <v>79</v>
      </c>
      <c r="AT299" s="175" t="s">
        <v>71</v>
      </c>
      <c r="AU299" s="175" t="s">
        <v>79</v>
      </c>
      <c r="AY299" s="167" t="s">
        <v>458</v>
      </c>
      <c r="BK299" s="176">
        <f>SUM(BK300:BK301)</f>
        <v>0</v>
      </c>
    </row>
    <row r="300" s="2" customFormat="1" ht="16.5" customHeight="1">
      <c r="A300" s="41"/>
      <c r="B300" s="179"/>
      <c r="C300" s="180" t="s">
        <v>930</v>
      </c>
      <c r="D300" s="180" t="s">
        <v>462</v>
      </c>
      <c r="E300" s="181" t="s">
        <v>6671</v>
      </c>
      <c r="F300" s="182" t="s">
        <v>6672</v>
      </c>
      <c r="G300" s="183" t="s">
        <v>708</v>
      </c>
      <c r="H300" s="184">
        <v>3</v>
      </c>
      <c r="I300" s="185"/>
      <c r="J300" s="186">
        <f>ROUND(I300*H300,2)</f>
        <v>0</v>
      </c>
      <c r="K300" s="182" t="s">
        <v>1553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104</v>
      </c>
      <c r="AT300" s="191" t="s">
        <v>462</v>
      </c>
      <c r="AU300" s="191" t="s">
        <v>76</v>
      </c>
      <c r="AY300" s="22" t="s">
        <v>458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79</v>
      </c>
      <c r="BK300" s="192">
        <f>ROUND(I300*H300,2)</f>
        <v>0</v>
      </c>
      <c r="BL300" s="22" t="s">
        <v>104</v>
      </c>
      <c r="BM300" s="191" t="s">
        <v>6673</v>
      </c>
    </row>
    <row r="301" s="2" customFormat="1" ht="24.15" customHeight="1">
      <c r="A301" s="41"/>
      <c r="B301" s="179"/>
      <c r="C301" s="180" t="s">
        <v>936</v>
      </c>
      <c r="D301" s="180" t="s">
        <v>462</v>
      </c>
      <c r="E301" s="181" t="s">
        <v>6674</v>
      </c>
      <c r="F301" s="182" t="s">
        <v>6675</v>
      </c>
      <c r="G301" s="183" t="s">
        <v>708</v>
      </c>
      <c r="H301" s="184">
        <v>3</v>
      </c>
      <c r="I301" s="185"/>
      <c r="J301" s="186">
        <f>ROUND(I301*H301,2)</f>
        <v>0</v>
      </c>
      <c r="K301" s="182" t="s">
        <v>1553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</v>
      </c>
      <c r="R301" s="189">
        <f>Q301*H301</f>
        <v>0</v>
      </c>
      <c r="S301" s="189">
        <v>0</v>
      </c>
      <c r="T301" s="19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104</v>
      </c>
      <c r="AT301" s="191" t="s">
        <v>462</v>
      </c>
      <c r="AU301" s="191" t="s">
        <v>76</v>
      </c>
      <c r="AY301" s="22" t="s">
        <v>458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79</v>
      </c>
      <c r="BK301" s="192">
        <f>ROUND(I301*H301,2)</f>
        <v>0</v>
      </c>
      <c r="BL301" s="22" t="s">
        <v>104</v>
      </c>
      <c r="BM301" s="191" t="s">
        <v>6676</v>
      </c>
    </row>
    <row r="302" s="12" customFormat="1" ht="22.8" customHeight="1">
      <c r="A302" s="12"/>
      <c r="B302" s="166"/>
      <c r="C302" s="12"/>
      <c r="D302" s="167" t="s">
        <v>71</v>
      </c>
      <c r="E302" s="177" t="s">
        <v>5890</v>
      </c>
      <c r="F302" s="177" t="s">
        <v>5891</v>
      </c>
      <c r="G302" s="12"/>
      <c r="H302" s="12"/>
      <c r="I302" s="169"/>
      <c r="J302" s="178">
        <f>BK302</f>
        <v>0</v>
      </c>
      <c r="K302" s="12"/>
      <c r="L302" s="166"/>
      <c r="M302" s="171"/>
      <c r="N302" s="172"/>
      <c r="O302" s="172"/>
      <c r="P302" s="173">
        <f>SUM(P303:P308)</f>
        <v>0</v>
      </c>
      <c r="Q302" s="172"/>
      <c r="R302" s="173">
        <f>SUM(R303:R308)</f>
        <v>0</v>
      </c>
      <c r="S302" s="172"/>
      <c r="T302" s="174">
        <f>SUM(T303:T308)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67" t="s">
        <v>79</v>
      </c>
      <c r="AT302" s="175" t="s">
        <v>71</v>
      </c>
      <c r="AU302" s="175" t="s">
        <v>79</v>
      </c>
      <c r="AY302" s="167" t="s">
        <v>458</v>
      </c>
      <c r="BK302" s="176">
        <f>SUM(BK303:BK308)</f>
        <v>0</v>
      </c>
    </row>
    <row r="303" s="2" customFormat="1" ht="33" customHeight="1">
      <c r="A303" s="41"/>
      <c r="B303" s="179"/>
      <c r="C303" s="180" t="s">
        <v>137</v>
      </c>
      <c r="D303" s="180" t="s">
        <v>462</v>
      </c>
      <c r="E303" s="181" t="s">
        <v>5892</v>
      </c>
      <c r="F303" s="182" t="s">
        <v>5893</v>
      </c>
      <c r="G303" s="183" t="s">
        <v>548</v>
      </c>
      <c r="H303" s="184">
        <v>119.925</v>
      </c>
      <c r="I303" s="185"/>
      <c r="J303" s="186">
        <f>ROUND(I303*H303,2)</f>
        <v>0</v>
      </c>
      <c r="K303" s="182" t="s">
        <v>465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104</v>
      </c>
      <c r="AT303" s="191" t="s">
        <v>462</v>
      </c>
      <c r="AU303" s="191" t="s">
        <v>76</v>
      </c>
      <c r="AY303" s="22" t="s">
        <v>458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79</v>
      </c>
      <c r="BK303" s="192">
        <f>ROUND(I303*H303,2)</f>
        <v>0</v>
      </c>
      <c r="BL303" s="22" t="s">
        <v>104</v>
      </c>
      <c r="BM303" s="191" t="s">
        <v>6677</v>
      </c>
    </row>
    <row r="304" s="2" customFormat="1">
      <c r="A304" s="41"/>
      <c r="B304" s="42"/>
      <c r="C304" s="41"/>
      <c r="D304" s="193" t="s">
        <v>467</v>
      </c>
      <c r="E304" s="41"/>
      <c r="F304" s="194" t="s">
        <v>5895</v>
      </c>
      <c r="G304" s="41"/>
      <c r="H304" s="41"/>
      <c r="I304" s="195"/>
      <c r="J304" s="41"/>
      <c r="K304" s="41"/>
      <c r="L304" s="42"/>
      <c r="M304" s="196"/>
      <c r="N304" s="197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2" t="s">
        <v>467</v>
      </c>
      <c r="AU304" s="22" t="s">
        <v>76</v>
      </c>
    </row>
    <row r="305" s="2" customFormat="1" ht="44.25" customHeight="1">
      <c r="A305" s="41"/>
      <c r="B305" s="179"/>
      <c r="C305" s="180" t="s">
        <v>947</v>
      </c>
      <c r="D305" s="180" t="s">
        <v>462</v>
      </c>
      <c r="E305" s="181" t="s">
        <v>5896</v>
      </c>
      <c r="F305" s="182" t="s">
        <v>5897</v>
      </c>
      <c r="G305" s="183" t="s">
        <v>548</v>
      </c>
      <c r="H305" s="184">
        <v>119.925</v>
      </c>
      <c r="I305" s="185"/>
      <c r="J305" s="186">
        <f>ROUND(I305*H305,2)</f>
        <v>0</v>
      </c>
      <c r="K305" s="182" t="s">
        <v>465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104</v>
      </c>
      <c r="AT305" s="191" t="s">
        <v>462</v>
      </c>
      <c r="AU305" s="191" t="s">
        <v>76</v>
      </c>
      <c r="AY305" s="22" t="s">
        <v>458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79</v>
      </c>
      <c r="BK305" s="192">
        <f>ROUND(I305*H305,2)</f>
        <v>0</v>
      </c>
      <c r="BL305" s="22" t="s">
        <v>104</v>
      </c>
      <c r="BM305" s="191" t="s">
        <v>6678</v>
      </c>
    </row>
    <row r="306" s="2" customFormat="1">
      <c r="A306" s="41"/>
      <c r="B306" s="42"/>
      <c r="C306" s="41"/>
      <c r="D306" s="193" t="s">
        <v>467</v>
      </c>
      <c r="E306" s="41"/>
      <c r="F306" s="194" t="s">
        <v>5899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467</v>
      </c>
      <c r="AU306" s="22" t="s">
        <v>76</v>
      </c>
    </row>
    <row r="307" s="2" customFormat="1" ht="55.5" customHeight="1">
      <c r="A307" s="41"/>
      <c r="B307" s="179"/>
      <c r="C307" s="180" t="s">
        <v>953</v>
      </c>
      <c r="D307" s="180" t="s">
        <v>462</v>
      </c>
      <c r="E307" s="181" t="s">
        <v>6679</v>
      </c>
      <c r="F307" s="182" t="s">
        <v>6680</v>
      </c>
      <c r="G307" s="183" t="s">
        <v>548</v>
      </c>
      <c r="H307" s="184">
        <v>119.925</v>
      </c>
      <c r="I307" s="185"/>
      <c r="J307" s="186">
        <f>ROUND(I307*H307,2)</f>
        <v>0</v>
      </c>
      <c r="K307" s="182" t="s">
        <v>465</v>
      </c>
      <c r="L307" s="42"/>
      <c r="M307" s="187" t="s">
        <v>3</v>
      </c>
      <c r="N307" s="188" t="s">
        <v>43</v>
      </c>
      <c r="O307" s="75"/>
      <c r="P307" s="189">
        <f>O307*H307</f>
        <v>0</v>
      </c>
      <c r="Q307" s="189">
        <v>0</v>
      </c>
      <c r="R307" s="189">
        <f>Q307*H307</f>
        <v>0</v>
      </c>
      <c r="S307" s="189">
        <v>0</v>
      </c>
      <c r="T307" s="190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191" t="s">
        <v>104</v>
      </c>
      <c r="AT307" s="191" t="s">
        <v>462</v>
      </c>
      <c r="AU307" s="191" t="s">
        <v>76</v>
      </c>
      <c r="AY307" s="22" t="s">
        <v>458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22" t="s">
        <v>79</v>
      </c>
      <c r="BK307" s="192">
        <f>ROUND(I307*H307,2)</f>
        <v>0</v>
      </c>
      <c r="BL307" s="22" t="s">
        <v>104</v>
      </c>
      <c r="BM307" s="191" t="s">
        <v>6681</v>
      </c>
    </row>
    <row r="308" s="2" customFormat="1">
      <c r="A308" s="41"/>
      <c r="B308" s="42"/>
      <c r="C308" s="41"/>
      <c r="D308" s="193" t="s">
        <v>467</v>
      </c>
      <c r="E308" s="41"/>
      <c r="F308" s="194" t="s">
        <v>6682</v>
      </c>
      <c r="G308" s="41"/>
      <c r="H308" s="41"/>
      <c r="I308" s="195"/>
      <c r="J308" s="41"/>
      <c r="K308" s="41"/>
      <c r="L308" s="42"/>
      <c r="M308" s="196"/>
      <c r="N308" s="197"/>
      <c r="O308" s="75"/>
      <c r="P308" s="75"/>
      <c r="Q308" s="75"/>
      <c r="R308" s="75"/>
      <c r="S308" s="75"/>
      <c r="T308" s="76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2" t="s">
        <v>467</v>
      </c>
      <c r="AU308" s="22" t="s">
        <v>76</v>
      </c>
    </row>
    <row r="309" s="12" customFormat="1" ht="22.8" customHeight="1">
      <c r="A309" s="12"/>
      <c r="B309" s="166"/>
      <c r="C309" s="12"/>
      <c r="D309" s="167" t="s">
        <v>71</v>
      </c>
      <c r="E309" s="177" t="s">
        <v>1773</v>
      </c>
      <c r="F309" s="177" t="s">
        <v>1774</v>
      </c>
      <c r="G309" s="12"/>
      <c r="H309" s="12"/>
      <c r="I309" s="169"/>
      <c r="J309" s="178">
        <f>BK309</f>
        <v>0</v>
      </c>
      <c r="K309" s="12"/>
      <c r="L309" s="166"/>
      <c r="M309" s="171"/>
      <c r="N309" s="172"/>
      <c r="O309" s="172"/>
      <c r="P309" s="173">
        <f>SUM(P310:P311)</f>
        <v>0</v>
      </c>
      <c r="Q309" s="172"/>
      <c r="R309" s="173">
        <f>SUM(R310:R311)</f>
        <v>0</v>
      </c>
      <c r="S309" s="172"/>
      <c r="T309" s="174">
        <f>SUM(T310:T311)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167" t="s">
        <v>79</v>
      </c>
      <c r="AT309" s="175" t="s">
        <v>71</v>
      </c>
      <c r="AU309" s="175" t="s">
        <v>79</v>
      </c>
      <c r="AY309" s="167" t="s">
        <v>458</v>
      </c>
      <c r="BK309" s="176">
        <f>SUM(BK310:BK311)</f>
        <v>0</v>
      </c>
    </row>
    <row r="310" s="2" customFormat="1" ht="37.8" customHeight="1">
      <c r="A310" s="41"/>
      <c r="B310" s="179"/>
      <c r="C310" s="180" t="s">
        <v>963</v>
      </c>
      <c r="D310" s="180" t="s">
        <v>462</v>
      </c>
      <c r="E310" s="181" t="s">
        <v>6683</v>
      </c>
      <c r="F310" s="182" t="s">
        <v>6684</v>
      </c>
      <c r="G310" s="183" t="s">
        <v>548</v>
      </c>
      <c r="H310" s="184">
        <v>369.80500000000001</v>
      </c>
      <c r="I310" s="185"/>
      <c r="J310" s="186">
        <f>ROUND(I310*H310,2)</f>
        <v>0</v>
      </c>
      <c r="K310" s="182" t="s">
        <v>465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104</v>
      </c>
      <c r="AT310" s="191" t="s">
        <v>462</v>
      </c>
      <c r="AU310" s="191" t="s">
        <v>76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104</v>
      </c>
      <c r="BM310" s="191" t="s">
        <v>6685</v>
      </c>
    </row>
    <row r="311" s="2" customFormat="1">
      <c r="A311" s="41"/>
      <c r="B311" s="42"/>
      <c r="C311" s="41"/>
      <c r="D311" s="193" t="s">
        <v>467</v>
      </c>
      <c r="E311" s="41"/>
      <c r="F311" s="194" t="s">
        <v>6686</v>
      </c>
      <c r="G311" s="41"/>
      <c r="H311" s="41"/>
      <c r="I311" s="195"/>
      <c r="J311" s="41"/>
      <c r="K311" s="41"/>
      <c r="L311" s="42"/>
      <c r="M311" s="251"/>
      <c r="N311" s="252"/>
      <c r="O311" s="253"/>
      <c r="P311" s="253"/>
      <c r="Q311" s="253"/>
      <c r="R311" s="253"/>
      <c r="S311" s="253"/>
      <c r="T311" s="254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467</v>
      </c>
      <c r="AU311" s="22" t="s">
        <v>76</v>
      </c>
    </row>
    <row r="312" s="2" customFormat="1" ht="6.96" customHeight="1">
      <c r="A312" s="41"/>
      <c r="B312" s="58"/>
      <c r="C312" s="59"/>
      <c r="D312" s="59"/>
      <c r="E312" s="59"/>
      <c r="F312" s="59"/>
      <c r="G312" s="59"/>
      <c r="H312" s="59"/>
      <c r="I312" s="59"/>
      <c r="J312" s="59"/>
      <c r="K312" s="59"/>
      <c r="L312" s="42"/>
      <c r="M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</row>
  </sheetData>
  <autoFilter ref="C92:K311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hyperlinks>
    <hyperlink ref="F97" r:id="rId1" display="https://podminky.urs.cz/item/CS_URS_2024_02/113106187"/>
    <hyperlink ref="F100" r:id="rId2" display="https://podminky.urs.cz/item/CS_URS_2024_02/113107322"/>
    <hyperlink ref="F104" r:id="rId3" display="https://podminky.urs.cz/item/CS_URS_2024_02/121151103"/>
    <hyperlink ref="F107" r:id="rId4" display="https://podminky.urs.cz/item/CS_URS_2024_02/162251102"/>
    <hyperlink ref="F111" r:id="rId5" display="https://podminky.urs.cz/item/CS_URS_2024_02/167151111"/>
    <hyperlink ref="F113" r:id="rId6" display="https://podminky.urs.cz/item/CS_URS_2024_02/181351003"/>
    <hyperlink ref="F116" r:id="rId7" display="https://podminky.urs.cz/item/CS_URS_2024_02/131251103"/>
    <hyperlink ref="F120" r:id="rId8" display="https://podminky.urs.cz/item/CS_URS_2024_02/162751117"/>
    <hyperlink ref="F123" r:id="rId9" display="https://podminky.urs.cz/item/CS_URS_2024_02/162751119"/>
    <hyperlink ref="F126" r:id="rId10" display="https://podminky.urs.cz/item/CS_URS_2024_02/997013873"/>
    <hyperlink ref="F130" r:id="rId11" display="https://podminky.urs.cz/item/CS_URS_2024_02/183101114"/>
    <hyperlink ref="F132" r:id="rId12" display="https://podminky.urs.cz/item/CS_URS_2024_02/184102311"/>
    <hyperlink ref="F135" r:id="rId13" display="https://podminky.urs.cz/item/CS_URS_2024_02/184215111"/>
    <hyperlink ref="F138" r:id="rId14" display="https://podminky.urs.cz/item/CS_URS_2024_02/183101115"/>
    <hyperlink ref="F140" r:id="rId15" display="https://podminky.urs.cz/item/CS_URS_2024_02/184201112"/>
    <hyperlink ref="F143" r:id="rId16" display="https://podminky.urs.cz/item/CS_URS_2024_02/184215133"/>
    <hyperlink ref="F148" r:id="rId17" display="https://podminky.urs.cz/item/CS_URS_2024_02/181111131"/>
    <hyperlink ref="F151" r:id="rId18" display="https://podminky.urs.cz/item/CS_URS_2024_02/181411131"/>
    <hyperlink ref="F156" r:id="rId19" display="https://podminky.urs.cz/item/CS_URS_2024_02/183552413"/>
    <hyperlink ref="F161" r:id="rId20" display="https://podminky.urs.cz/item/CS_URS_2024_02/185804311"/>
    <hyperlink ref="F166" r:id="rId21" display="https://podminky.urs.cz/item/CS_URS_2024_02/181252305.1"/>
    <hyperlink ref="F169" r:id="rId22" display="https://podminky.urs.cz/item/CS_URS_2024_02/564750101"/>
    <hyperlink ref="F172" r:id="rId23" display="https://podminky.urs.cz/item/CS_URS_2024_02/631311135"/>
    <hyperlink ref="F175" r:id="rId24" display="https://podminky.urs.cz/item/CS_URS_2024_02/631319013"/>
    <hyperlink ref="F177" r:id="rId25" display="https://podminky.urs.cz/item/CS_URS_2024_02/631319175"/>
    <hyperlink ref="F179" r:id="rId26" display="https://podminky.urs.cz/item/CS_URS_2024_02/631351101"/>
    <hyperlink ref="F182" r:id="rId27" display="https://podminky.urs.cz/item/CS_URS_2024_02/631351102"/>
    <hyperlink ref="F184" r:id="rId28" display="https://podminky.urs.cz/item/CS_URS_2024_02/631362021.2"/>
    <hyperlink ref="F187" r:id="rId29" display="https://podminky.urs.cz/item/CS_URS_2024_02/633831111"/>
    <hyperlink ref="F190" r:id="rId30" display="https://podminky.urs.cz/item/CS_URS_2024_02/783901451"/>
    <hyperlink ref="F193" r:id="rId31" display="https://podminky.urs.cz/item/CS_URS_2024_02/783943171"/>
    <hyperlink ref="F196" r:id="rId32" display="https://podminky.urs.cz/item/CS_URS_2024_02/935932111"/>
    <hyperlink ref="F203" r:id="rId33" display="https://podminky.urs.cz/item/CS_URS_2024_02/181252305.1"/>
    <hyperlink ref="F206" r:id="rId34" display="https://podminky.urs.cz/item/CS_URS_2024_02/564750101"/>
    <hyperlink ref="F209" r:id="rId35" display="https://podminky.urs.cz/item/CS_URS_2024_02/564772111"/>
    <hyperlink ref="F212" r:id="rId36" display="https://podminky.urs.cz/item/CS_URS_2024_02/596211212"/>
    <hyperlink ref="F218" r:id="rId37" display="https://podminky.urs.cz/item/CS_URS_2024_02/916231213"/>
    <hyperlink ref="F223" r:id="rId38" display="https://podminky.urs.cz/item/CS_URS_2024_02/916991121"/>
    <hyperlink ref="F227" r:id="rId39" display="https://podminky.urs.cz/item/CS_URS_2024_02/181252305"/>
    <hyperlink ref="F230" r:id="rId40" display="https://podminky.urs.cz/item/CS_URS_2024_02/564750101"/>
    <hyperlink ref="F236" r:id="rId41" display="https://podminky.urs.cz/item/CS_URS_2024_02/596211110"/>
    <hyperlink ref="F241" r:id="rId42" display="https://podminky.urs.cz/item/CS_URS_2024_02/434313113"/>
    <hyperlink ref="F247" r:id="rId43" display="https://podminky.urs.cz/item/CS_URS_2024_02/635111242"/>
    <hyperlink ref="F250" r:id="rId44" display="https://podminky.urs.cz/item/CS_URS_2024_02/434351141"/>
    <hyperlink ref="F253" r:id="rId45" display="https://podminky.urs.cz/item/CS_URS_2024_02/434351142"/>
    <hyperlink ref="F255" r:id="rId46" display="https://podminky.urs.cz/item/CS_URS_2024_02/411359111"/>
    <hyperlink ref="F257" r:id="rId47" display="https://podminky.urs.cz/item/CS_URS_2024_02/430321616"/>
    <hyperlink ref="F261" r:id="rId48" display="https://podminky.urs.cz/item/CS_URS_2024_02/430361821"/>
    <hyperlink ref="F264" r:id="rId49" display="https://podminky.urs.cz/item/CS_URS_2024_02/783826605"/>
    <hyperlink ref="F280" r:id="rId50" display="https://podminky.urs.cz/item/CS_URS_2024_02/762081150"/>
    <hyperlink ref="F282" r:id="rId51" display="https://podminky.urs.cz/item/CS_URS_2024_02/783101203"/>
    <hyperlink ref="F288" r:id="rId52" display="https://podminky.urs.cz/item/CS_URS_2024_02/783123121"/>
    <hyperlink ref="F290" r:id="rId53" display="https://podminky.urs.cz/item/CS_URS_2024_02/783168101"/>
    <hyperlink ref="F293" r:id="rId54" display="https://podminky.urs.cz/item/CS_URS_2024_02/783128201"/>
    <hyperlink ref="F297" r:id="rId55" display="https://podminky.urs.cz/item/CS_URS_2024_02/953961111"/>
    <hyperlink ref="F304" r:id="rId56" display="https://podminky.urs.cz/item/CS_URS_2024_02/997013501"/>
    <hyperlink ref="F306" r:id="rId57" display="https://podminky.urs.cz/item/CS_URS_2024_02/997013509"/>
    <hyperlink ref="F308" r:id="rId58" display="https://podminky.urs.cz/item/CS_URS_2024_02/997013869"/>
    <hyperlink ref="F311" r:id="rId59" display="https://podminky.urs.cz/item/CS_URS_2024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0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133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6687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ROUND((SUM(BE86:BE128)),  2)</f>
        <v>0</v>
      </c>
      <c r="G33" s="41"/>
      <c r="H33" s="41"/>
      <c r="I33" s="136">
        <v>0.20999999999999999</v>
      </c>
      <c r="J33" s="135">
        <f>ROUND(((SUM(BE86:BE128))*I33),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ROUND((SUM(BF86:BF128)),  2)</f>
        <v>0</v>
      </c>
      <c r="G34" s="41"/>
      <c r="H34" s="41"/>
      <c r="I34" s="136">
        <v>0.12</v>
      </c>
      <c r="J34" s="135">
        <f>ROUND(((SUM(BF86:BF128))*I34),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ROUND((SUM(BG86:BG128)),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ROUND((SUM(BH86:BH128)),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ROUND((SUM(BI86:BI128)),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9 - VRN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5553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6688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6689</v>
      </c>
      <c r="E62" s="153"/>
      <c r="F62" s="153"/>
      <c r="G62" s="153"/>
      <c r="H62" s="153"/>
      <c r="I62" s="153"/>
      <c r="J62" s="154">
        <f>J98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6690</v>
      </c>
      <c r="E63" s="148"/>
      <c r="F63" s="148"/>
      <c r="G63" s="148"/>
      <c r="H63" s="148"/>
      <c r="I63" s="148"/>
      <c r="J63" s="149">
        <f>J101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51"/>
      <c r="C64" s="10"/>
      <c r="D64" s="152" t="s">
        <v>6691</v>
      </c>
      <c r="E64" s="153"/>
      <c r="F64" s="153"/>
      <c r="G64" s="153"/>
      <c r="H64" s="153"/>
      <c r="I64" s="153"/>
      <c r="J64" s="154">
        <f>J111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6692</v>
      </c>
      <c r="E65" s="153"/>
      <c r="F65" s="153"/>
      <c r="G65" s="153"/>
      <c r="H65" s="153"/>
      <c r="I65" s="153"/>
      <c r="J65" s="154">
        <f>J118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6693</v>
      </c>
      <c r="E66" s="153"/>
      <c r="F66" s="153"/>
      <c r="G66" s="153"/>
      <c r="H66" s="153"/>
      <c r="I66" s="153"/>
      <c r="J66" s="154">
        <f>J121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155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9 - VRN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 xml:space="preserve"> 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 xml:space="preserve">BS projekt s.r.o. 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Ing. Tomáš Hrdlička, Jan Hajný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444</v>
      </c>
      <c r="D85" s="159" t="s">
        <v>57</v>
      </c>
      <c r="E85" s="159" t="s">
        <v>53</v>
      </c>
      <c r="F85" s="159" t="s">
        <v>54</v>
      </c>
      <c r="G85" s="159" t="s">
        <v>445</v>
      </c>
      <c r="H85" s="159" t="s">
        <v>446</v>
      </c>
      <c r="I85" s="159" t="s">
        <v>447</v>
      </c>
      <c r="J85" s="159" t="s">
        <v>303</v>
      </c>
      <c r="K85" s="160" t="s">
        <v>448</v>
      </c>
      <c r="L85" s="161"/>
      <c r="M85" s="83" t="s">
        <v>3</v>
      </c>
      <c r="N85" s="84" t="s">
        <v>42</v>
      </c>
      <c r="O85" s="84" t="s">
        <v>449</v>
      </c>
      <c r="P85" s="84" t="s">
        <v>450</v>
      </c>
      <c r="Q85" s="84" t="s">
        <v>451</v>
      </c>
      <c r="R85" s="84" t="s">
        <v>452</v>
      </c>
      <c r="S85" s="84" t="s">
        <v>453</v>
      </c>
      <c r="T85" s="85" t="s">
        <v>454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455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P87+P101</f>
        <v>0</v>
      </c>
      <c r="Q86" s="87"/>
      <c r="R86" s="163">
        <f>R87+R101</f>
        <v>0</v>
      </c>
      <c r="S86" s="87"/>
      <c r="T86" s="164">
        <f>T87+T101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309</v>
      </c>
      <c r="BK86" s="165">
        <f>BK87+BK101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132</v>
      </c>
      <c r="F87" s="168" t="s">
        <v>5944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P88+P98</f>
        <v>0</v>
      </c>
      <c r="Q87" s="172"/>
      <c r="R87" s="173">
        <f>R88+R98</f>
        <v>0</v>
      </c>
      <c r="S87" s="172"/>
      <c r="T87" s="174">
        <f>T88+T98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487</v>
      </c>
      <c r="AT87" s="175" t="s">
        <v>71</v>
      </c>
      <c r="AU87" s="175" t="s">
        <v>72</v>
      </c>
      <c r="AY87" s="167" t="s">
        <v>458</v>
      </c>
      <c r="BK87" s="176">
        <f>BK88+BK98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6694</v>
      </c>
      <c r="F88" s="177" t="s">
        <v>6378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SUM(P89:P97)</f>
        <v>0</v>
      </c>
      <c r="Q88" s="172"/>
      <c r="R88" s="173">
        <f>SUM(R89:R97)</f>
        <v>0</v>
      </c>
      <c r="S88" s="172"/>
      <c r="T88" s="174">
        <f>SUM(T89:T97)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487</v>
      </c>
      <c r="AT88" s="175" t="s">
        <v>71</v>
      </c>
      <c r="AU88" s="175" t="s">
        <v>79</v>
      </c>
      <c r="AY88" s="167" t="s">
        <v>458</v>
      </c>
      <c r="BK88" s="176">
        <f>SUM(BK89:BK97)</f>
        <v>0</v>
      </c>
    </row>
    <row r="89" s="2" customFormat="1" ht="16.5" customHeight="1">
      <c r="A89" s="41"/>
      <c r="B89" s="179"/>
      <c r="C89" s="180" t="s">
        <v>79</v>
      </c>
      <c r="D89" s="180" t="s">
        <v>462</v>
      </c>
      <c r="E89" s="181" t="s">
        <v>6695</v>
      </c>
      <c r="F89" s="182" t="s">
        <v>6378</v>
      </c>
      <c r="G89" s="183" t="s">
        <v>1673</v>
      </c>
      <c r="H89" s="184">
        <v>1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5951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5951</v>
      </c>
      <c r="BM89" s="191" t="s">
        <v>6696</v>
      </c>
    </row>
    <row r="90" s="2" customFormat="1">
      <c r="A90" s="41"/>
      <c r="B90" s="42"/>
      <c r="C90" s="41"/>
      <c r="D90" s="193" t="s">
        <v>467</v>
      </c>
      <c r="E90" s="41"/>
      <c r="F90" s="194" t="s">
        <v>6697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2" customFormat="1">
      <c r="A91" s="41"/>
      <c r="B91" s="42"/>
      <c r="C91" s="41"/>
      <c r="D91" s="199" t="s">
        <v>475</v>
      </c>
      <c r="E91" s="41"/>
      <c r="F91" s="207" t="s">
        <v>6698</v>
      </c>
      <c r="G91" s="41"/>
      <c r="H91" s="41"/>
      <c r="I91" s="195"/>
      <c r="J91" s="41"/>
      <c r="K91" s="41"/>
      <c r="L91" s="42"/>
      <c r="M91" s="196"/>
      <c r="N91" s="197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2" t="s">
        <v>475</v>
      </c>
      <c r="AU91" s="22" t="s">
        <v>76</v>
      </c>
    </row>
    <row r="92" s="2" customFormat="1" ht="16.5" customHeight="1">
      <c r="A92" s="41"/>
      <c r="B92" s="179"/>
      <c r="C92" s="180" t="s">
        <v>76</v>
      </c>
      <c r="D92" s="180" t="s">
        <v>462</v>
      </c>
      <c r="E92" s="181" t="s">
        <v>6699</v>
      </c>
      <c r="F92" s="182" t="s">
        <v>6700</v>
      </c>
      <c r="G92" s="183" t="s">
        <v>708</v>
      </c>
      <c r="H92" s="184">
        <v>1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5951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5951</v>
      </c>
      <c r="BM92" s="191" t="s">
        <v>6701</v>
      </c>
    </row>
    <row r="93" s="2" customFormat="1">
      <c r="A93" s="41"/>
      <c r="B93" s="42"/>
      <c r="C93" s="41"/>
      <c r="D93" s="193" t="s">
        <v>467</v>
      </c>
      <c r="E93" s="41"/>
      <c r="F93" s="194" t="s">
        <v>6702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2" customFormat="1" ht="16.5" customHeight="1">
      <c r="A94" s="41"/>
      <c r="B94" s="179"/>
      <c r="C94" s="180" t="s">
        <v>101</v>
      </c>
      <c r="D94" s="180" t="s">
        <v>462</v>
      </c>
      <c r="E94" s="181" t="s">
        <v>6703</v>
      </c>
      <c r="F94" s="182" t="s">
        <v>6704</v>
      </c>
      <c r="G94" s="183" t="s">
        <v>708</v>
      </c>
      <c r="H94" s="184">
        <v>1</v>
      </c>
      <c r="I94" s="185"/>
      <c r="J94" s="186">
        <f>ROUND(I94*H94,2)</f>
        <v>0</v>
      </c>
      <c r="K94" s="182" t="s">
        <v>465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5951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5951</v>
      </c>
      <c r="BM94" s="191" t="s">
        <v>6705</v>
      </c>
    </row>
    <row r="95" s="2" customFormat="1">
      <c r="A95" s="41"/>
      <c r="B95" s="42"/>
      <c r="C95" s="41"/>
      <c r="D95" s="193" t="s">
        <v>467</v>
      </c>
      <c r="E95" s="41"/>
      <c r="F95" s="194" t="s">
        <v>6706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467</v>
      </c>
      <c r="AU95" s="22" t="s">
        <v>76</v>
      </c>
    </row>
    <row r="96" s="2" customFormat="1" ht="16.5" customHeight="1">
      <c r="A96" s="41"/>
      <c r="B96" s="179"/>
      <c r="C96" s="180" t="s">
        <v>104</v>
      </c>
      <c r="D96" s="180" t="s">
        <v>462</v>
      </c>
      <c r="E96" s="181" t="s">
        <v>6707</v>
      </c>
      <c r="F96" s="182" t="s">
        <v>6708</v>
      </c>
      <c r="G96" s="183" t="s">
        <v>1673</v>
      </c>
      <c r="H96" s="184">
        <v>1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5951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5951</v>
      </c>
      <c r="BM96" s="191" t="s">
        <v>6709</v>
      </c>
    </row>
    <row r="97" s="2" customFormat="1">
      <c r="A97" s="41"/>
      <c r="B97" s="42"/>
      <c r="C97" s="41"/>
      <c r="D97" s="193" t="s">
        <v>467</v>
      </c>
      <c r="E97" s="41"/>
      <c r="F97" s="194" t="s">
        <v>6710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2" customFormat="1" ht="22.8" customHeight="1">
      <c r="A98" s="12"/>
      <c r="B98" s="166"/>
      <c r="C98" s="12"/>
      <c r="D98" s="167" t="s">
        <v>71</v>
      </c>
      <c r="E98" s="177" t="s">
        <v>6711</v>
      </c>
      <c r="F98" s="177" t="s">
        <v>6712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SUM(P99:P100)</f>
        <v>0</v>
      </c>
      <c r="Q98" s="172"/>
      <c r="R98" s="173">
        <f>SUM(R99:R100)</f>
        <v>0</v>
      </c>
      <c r="S98" s="172"/>
      <c r="T98" s="174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487</v>
      </c>
      <c r="AT98" s="175" t="s">
        <v>71</v>
      </c>
      <c r="AU98" s="175" t="s">
        <v>79</v>
      </c>
      <c r="AY98" s="167" t="s">
        <v>458</v>
      </c>
      <c r="BK98" s="176">
        <f>SUM(BK99:BK100)</f>
        <v>0</v>
      </c>
    </row>
    <row r="99" s="2" customFormat="1" ht="16.5" customHeight="1">
      <c r="A99" s="41"/>
      <c r="B99" s="179"/>
      <c r="C99" s="180" t="s">
        <v>487</v>
      </c>
      <c r="D99" s="180" t="s">
        <v>462</v>
      </c>
      <c r="E99" s="181" t="s">
        <v>6713</v>
      </c>
      <c r="F99" s="182" t="s">
        <v>6714</v>
      </c>
      <c r="G99" s="183" t="s">
        <v>79</v>
      </c>
      <c r="H99" s="184">
        <v>1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5951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5951</v>
      </c>
      <c r="BM99" s="191" t="s">
        <v>6715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6716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2" customFormat="1" ht="25.92" customHeight="1">
      <c r="A101" s="12"/>
      <c r="B101" s="166"/>
      <c r="C101" s="12"/>
      <c r="D101" s="167" t="s">
        <v>71</v>
      </c>
      <c r="E101" s="168" t="s">
        <v>6717</v>
      </c>
      <c r="F101" s="168" t="s">
        <v>6718</v>
      </c>
      <c r="G101" s="12"/>
      <c r="H101" s="12"/>
      <c r="I101" s="169"/>
      <c r="J101" s="170">
        <f>BK101</f>
        <v>0</v>
      </c>
      <c r="K101" s="12"/>
      <c r="L101" s="166"/>
      <c r="M101" s="171"/>
      <c r="N101" s="172"/>
      <c r="O101" s="172"/>
      <c r="P101" s="173">
        <f>P102+SUM(P103:P111)+P118+P121</f>
        <v>0</v>
      </c>
      <c r="Q101" s="172"/>
      <c r="R101" s="173">
        <f>R102+SUM(R103:R111)+R118+R121</f>
        <v>0</v>
      </c>
      <c r="S101" s="172"/>
      <c r="T101" s="174">
        <f>T102+SUM(T103:T111)+T118+T121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487</v>
      </c>
      <c r="AT101" s="175" t="s">
        <v>71</v>
      </c>
      <c r="AU101" s="175" t="s">
        <v>72</v>
      </c>
      <c r="AY101" s="167" t="s">
        <v>458</v>
      </c>
      <c r="BK101" s="176">
        <f>BK102+SUM(BK103:BK111)+BK118+BK121</f>
        <v>0</v>
      </c>
    </row>
    <row r="102" s="2" customFormat="1" ht="16.5" customHeight="1">
      <c r="A102" s="41"/>
      <c r="B102" s="179"/>
      <c r="C102" s="180" t="s">
        <v>128</v>
      </c>
      <c r="D102" s="180" t="s">
        <v>462</v>
      </c>
      <c r="E102" s="181" t="s">
        <v>6719</v>
      </c>
      <c r="F102" s="182" t="s">
        <v>6720</v>
      </c>
      <c r="G102" s="183" t="s">
        <v>708</v>
      </c>
      <c r="H102" s="184">
        <v>1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5951</v>
      </c>
      <c r="AT102" s="191" t="s">
        <v>462</v>
      </c>
      <c r="AU102" s="191" t="s">
        <v>79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5951</v>
      </c>
      <c r="BM102" s="191" t="s">
        <v>6721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6722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79</v>
      </c>
    </row>
    <row r="104" s="2" customFormat="1" ht="16.5" customHeight="1">
      <c r="A104" s="41"/>
      <c r="B104" s="179"/>
      <c r="C104" s="180" t="s">
        <v>503</v>
      </c>
      <c r="D104" s="180" t="s">
        <v>462</v>
      </c>
      <c r="E104" s="181" t="s">
        <v>6723</v>
      </c>
      <c r="F104" s="182" t="s">
        <v>6724</v>
      </c>
      <c r="G104" s="183" t="s">
        <v>708</v>
      </c>
      <c r="H104" s="184">
        <v>1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5951</v>
      </c>
      <c r="AT104" s="191" t="s">
        <v>462</v>
      </c>
      <c r="AU104" s="191" t="s">
        <v>79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5951</v>
      </c>
      <c r="BM104" s="191" t="s">
        <v>6725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6726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79</v>
      </c>
    </row>
    <row r="106" s="2" customFormat="1" ht="21.75" customHeight="1">
      <c r="A106" s="41"/>
      <c r="B106" s="179"/>
      <c r="C106" s="180" t="s">
        <v>521</v>
      </c>
      <c r="D106" s="180" t="s">
        <v>462</v>
      </c>
      <c r="E106" s="181" t="s">
        <v>6727</v>
      </c>
      <c r="F106" s="182" t="s">
        <v>6728</v>
      </c>
      <c r="G106" s="183" t="s">
        <v>708</v>
      </c>
      <c r="H106" s="184">
        <v>1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5951</v>
      </c>
      <c r="AT106" s="191" t="s">
        <v>462</v>
      </c>
      <c r="AU106" s="191" t="s">
        <v>79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5951</v>
      </c>
      <c r="BM106" s="191" t="s">
        <v>6729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6730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79</v>
      </c>
    </row>
    <row r="108" s="2" customFormat="1" ht="16.5" customHeight="1">
      <c r="A108" s="41"/>
      <c r="B108" s="179"/>
      <c r="C108" s="180" t="s">
        <v>131</v>
      </c>
      <c r="D108" s="180" t="s">
        <v>462</v>
      </c>
      <c r="E108" s="181" t="s">
        <v>6731</v>
      </c>
      <c r="F108" s="182" t="s">
        <v>6732</v>
      </c>
      <c r="G108" s="183" t="s">
        <v>708</v>
      </c>
      <c r="H108" s="184">
        <v>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5951</v>
      </c>
      <c r="AT108" s="191" t="s">
        <v>462</v>
      </c>
      <c r="AU108" s="191" t="s">
        <v>79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5951</v>
      </c>
      <c r="BM108" s="191" t="s">
        <v>6733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6734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79</v>
      </c>
    </row>
    <row r="110" s="2" customFormat="1" ht="16.5" customHeight="1">
      <c r="A110" s="41"/>
      <c r="B110" s="179"/>
      <c r="C110" s="180" t="s">
        <v>529</v>
      </c>
      <c r="D110" s="180" t="s">
        <v>462</v>
      </c>
      <c r="E110" s="181" t="s">
        <v>6735</v>
      </c>
      <c r="F110" s="182" t="s">
        <v>6736</v>
      </c>
      <c r="G110" s="183" t="s">
        <v>708</v>
      </c>
      <c r="H110" s="184">
        <v>1</v>
      </c>
      <c r="I110" s="185"/>
      <c r="J110" s="186">
        <f>ROUND(I110*H110,2)</f>
        <v>0</v>
      </c>
      <c r="K110" s="182" t="s">
        <v>1553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79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6737</v>
      </c>
    </row>
    <row r="111" s="12" customFormat="1" ht="22.8" customHeight="1">
      <c r="A111" s="12"/>
      <c r="B111" s="166"/>
      <c r="C111" s="12"/>
      <c r="D111" s="167" t="s">
        <v>71</v>
      </c>
      <c r="E111" s="177" t="s">
        <v>6738</v>
      </c>
      <c r="F111" s="177" t="s">
        <v>6739</v>
      </c>
      <c r="G111" s="12"/>
      <c r="H111" s="12"/>
      <c r="I111" s="169"/>
      <c r="J111" s="178">
        <f>BK111</f>
        <v>0</v>
      </c>
      <c r="K111" s="12"/>
      <c r="L111" s="166"/>
      <c r="M111" s="171"/>
      <c r="N111" s="172"/>
      <c r="O111" s="172"/>
      <c r="P111" s="173">
        <f>SUM(P112:P117)</f>
        <v>0</v>
      </c>
      <c r="Q111" s="172"/>
      <c r="R111" s="173">
        <f>SUM(R112:R117)</f>
        <v>0</v>
      </c>
      <c r="S111" s="172"/>
      <c r="T111" s="174">
        <f>SUM(T112:T117)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67" t="s">
        <v>487</v>
      </c>
      <c r="AT111" s="175" t="s">
        <v>71</v>
      </c>
      <c r="AU111" s="175" t="s">
        <v>79</v>
      </c>
      <c r="AY111" s="167" t="s">
        <v>458</v>
      </c>
      <c r="BK111" s="176">
        <f>SUM(BK112:BK117)</f>
        <v>0</v>
      </c>
    </row>
    <row r="112" s="2" customFormat="1" ht="21.75" customHeight="1">
      <c r="A112" s="41"/>
      <c r="B112" s="179"/>
      <c r="C112" s="180" t="s">
        <v>460</v>
      </c>
      <c r="D112" s="180" t="s">
        <v>462</v>
      </c>
      <c r="E112" s="181" t="s">
        <v>5949</v>
      </c>
      <c r="F112" s="182" t="s">
        <v>6740</v>
      </c>
      <c r="G112" s="183" t="s">
        <v>708</v>
      </c>
      <c r="H112" s="184">
        <v>1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5951</v>
      </c>
      <c r="AT112" s="191" t="s">
        <v>462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5951</v>
      </c>
      <c r="BM112" s="191" t="s">
        <v>6741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6742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76</v>
      </c>
    </row>
    <row r="114" s="2" customFormat="1" ht="16.5" customHeight="1">
      <c r="A114" s="41"/>
      <c r="B114" s="179"/>
      <c r="C114" s="180" t="s">
        <v>9</v>
      </c>
      <c r="D114" s="180" t="s">
        <v>462</v>
      </c>
      <c r="E114" s="181" t="s">
        <v>6743</v>
      </c>
      <c r="F114" s="182" t="s">
        <v>6744</v>
      </c>
      <c r="G114" s="183" t="s">
        <v>4621</v>
      </c>
      <c r="H114" s="184">
        <v>1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5951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5951</v>
      </c>
      <c r="BM114" s="191" t="s">
        <v>6745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6746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2" customFormat="1" ht="24.15" customHeight="1">
      <c r="A116" s="41"/>
      <c r="B116" s="179"/>
      <c r="C116" s="180" t="s">
        <v>519</v>
      </c>
      <c r="D116" s="180" t="s">
        <v>462</v>
      </c>
      <c r="E116" s="181" t="s">
        <v>6747</v>
      </c>
      <c r="F116" s="182" t="s">
        <v>6748</v>
      </c>
      <c r="G116" s="183" t="s">
        <v>708</v>
      </c>
      <c r="H116" s="184">
        <v>1</v>
      </c>
      <c r="I116" s="185"/>
      <c r="J116" s="186">
        <f>ROUND(I116*H116,2)</f>
        <v>0</v>
      </c>
      <c r="K116" s="182" t="s">
        <v>465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104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104</v>
      </c>
      <c r="BM116" s="191" t="s">
        <v>6749</v>
      </c>
    </row>
    <row r="117" s="2" customFormat="1">
      <c r="A117" s="41"/>
      <c r="B117" s="42"/>
      <c r="C117" s="41"/>
      <c r="D117" s="193" t="s">
        <v>467</v>
      </c>
      <c r="E117" s="41"/>
      <c r="F117" s="194" t="s">
        <v>6750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467</v>
      </c>
      <c r="AU117" s="22" t="s">
        <v>76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6751</v>
      </c>
      <c r="F118" s="177" t="s">
        <v>6752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SUM(P119:P120)</f>
        <v>0</v>
      </c>
      <c r="Q118" s="172"/>
      <c r="R118" s="173">
        <f>SUM(R119:R120)</f>
        <v>0</v>
      </c>
      <c r="S118" s="172"/>
      <c r="T118" s="174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487</v>
      </c>
      <c r="AT118" s="175" t="s">
        <v>71</v>
      </c>
      <c r="AU118" s="175" t="s">
        <v>79</v>
      </c>
      <c r="AY118" s="167" t="s">
        <v>458</v>
      </c>
      <c r="BK118" s="176">
        <f>SUM(BK119:BK120)</f>
        <v>0</v>
      </c>
    </row>
    <row r="119" s="2" customFormat="1" ht="16.5" customHeight="1">
      <c r="A119" s="41"/>
      <c r="B119" s="179"/>
      <c r="C119" s="180" t="s">
        <v>555</v>
      </c>
      <c r="D119" s="180" t="s">
        <v>462</v>
      </c>
      <c r="E119" s="181" t="s">
        <v>6753</v>
      </c>
      <c r="F119" s="182" t="s">
        <v>6754</v>
      </c>
      <c r="G119" s="183" t="s">
        <v>4621</v>
      </c>
      <c r="H119" s="184">
        <v>1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5951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5951</v>
      </c>
      <c r="BM119" s="191" t="s">
        <v>6755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6756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12" customFormat="1" ht="22.8" customHeight="1">
      <c r="A121" s="12"/>
      <c r="B121" s="166"/>
      <c r="C121" s="12"/>
      <c r="D121" s="167" t="s">
        <v>71</v>
      </c>
      <c r="E121" s="177" t="s">
        <v>6757</v>
      </c>
      <c r="F121" s="177" t="s">
        <v>3633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SUM(P122:P128)</f>
        <v>0</v>
      </c>
      <c r="Q121" s="172"/>
      <c r="R121" s="173">
        <f>SUM(R122:R128)</f>
        <v>0</v>
      </c>
      <c r="S121" s="172"/>
      <c r="T121" s="174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487</v>
      </c>
      <c r="AT121" s="175" t="s">
        <v>71</v>
      </c>
      <c r="AU121" s="175" t="s">
        <v>79</v>
      </c>
      <c r="AY121" s="167" t="s">
        <v>458</v>
      </c>
      <c r="BK121" s="176">
        <f>SUM(BK122:BK128)</f>
        <v>0</v>
      </c>
    </row>
    <row r="122" s="2" customFormat="1" ht="16.5" customHeight="1">
      <c r="A122" s="41"/>
      <c r="B122" s="179"/>
      <c r="C122" s="180" t="s">
        <v>531</v>
      </c>
      <c r="D122" s="180" t="s">
        <v>462</v>
      </c>
      <c r="E122" s="181" t="s">
        <v>6758</v>
      </c>
      <c r="F122" s="182" t="s">
        <v>6759</v>
      </c>
      <c r="G122" s="183" t="s">
        <v>708</v>
      </c>
      <c r="H122" s="184">
        <v>1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5951</v>
      </c>
      <c r="AT122" s="191" t="s">
        <v>462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5951</v>
      </c>
      <c r="BM122" s="191" t="s">
        <v>6760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6761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76</v>
      </c>
    </row>
    <row r="124" s="2" customFormat="1">
      <c r="A124" s="41"/>
      <c r="B124" s="42"/>
      <c r="C124" s="41"/>
      <c r="D124" s="199" t="s">
        <v>475</v>
      </c>
      <c r="E124" s="41"/>
      <c r="F124" s="207" t="s">
        <v>6762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475</v>
      </c>
      <c r="AU124" s="22" t="s">
        <v>76</v>
      </c>
    </row>
    <row r="125" s="2" customFormat="1" ht="16.5" customHeight="1">
      <c r="A125" s="41"/>
      <c r="B125" s="179"/>
      <c r="C125" s="180" t="s">
        <v>567</v>
      </c>
      <c r="D125" s="180" t="s">
        <v>462</v>
      </c>
      <c r="E125" s="181" t="s">
        <v>6763</v>
      </c>
      <c r="F125" s="182" t="s">
        <v>6764</v>
      </c>
      <c r="G125" s="183" t="s">
        <v>4621</v>
      </c>
      <c r="H125" s="184">
        <v>1</v>
      </c>
      <c r="I125" s="185"/>
      <c r="J125" s="186">
        <f>ROUND(I125*H125,2)</f>
        <v>0</v>
      </c>
      <c r="K125" s="182" t="s">
        <v>465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5951</v>
      </c>
      <c r="AT125" s="191" t="s">
        <v>462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5951</v>
      </c>
      <c r="BM125" s="191" t="s">
        <v>6765</v>
      </c>
    </row>
    <row r="126" s="2" customFormat="1">
      <c r="A126" s="41"/>
      <c r="B126" s="42"/>
      <c r="C126" s="41"/>
      <c r="D126" s="193" t="s">
        <v>467</v>
      </c>
      <c r="E126" s="41"/>
      <c r="F126" s="194" t="s">
        <v>6766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467</v>
      </c>
      <c r="AU126" s="22" t="s">
        <v>76</v>
      </c>
    </row>
    <row r="127" s="2" customFormat="1" ht="16.5" customHeight="1">
      <c r="A127" s="41"/>
      <c r="B127" s="179"/>
      <c r="C127" s="180" t="s">
        <v>574</v>
      </c>
      <c r="D127" s="180" t="s">
        <v>462</v>
      </c>
      <c r="E127" s="181" t="s">
        <v>6767</v>
      </c>
      <c r="F127" s="182" t="s">
        <v>6768</v>
      </c>
      <c r="G127" s="183" t="s">
        <v>708</v>
      </c>
      <c r="H127" s="184">
        <v>1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5951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5951</v>
      </c>
      <c r="BM127" s="191" t="s">
        <v>6769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6770</v>
      </c>
      <c r="G128" s="41"/>
      <c r="H128" s="41"/>
      <c r="I128" s="195"/>
      <c r="J128" s="41"/>
      <c r="K128" s="41"/>
      <c r="L128" s="42"/>
      <c r="M128" s="251"/>
      <c r="N128" s="252"/>
      <c r="O128" s="253"/>
      <c r="P128" s="253"/>
      <c r="Q128" s="253"/>
      <c r="R128" s="253"/>
      <c r="S128" s="253"/>
      <c r="T128" s="254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2" customFormat="1" ht="6.96" customHeight="1">
      <c r="A129" s="41"/>
      <c r="B129" s="58"/>
      <c r="C129" s="59"/>
      <c r="D129" s="59"/>
      <c r="E129" s="59"/>
      <c r="F129" s="59"/>
      <c r="G129" s="59"/>
      <c r="H129" s="59"/>
      <c r="I129" s="59"/>
      <c r="J129" s="59"/>
      <c r="K129" s="59"/>
      <c r="L129" s="42"/>
      <c r="M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</sheetData>
  <autoFilter ref="C85:K12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030001000"/>
    <hyperlink ref="F93" r:id="rId2" display="https://podminky.urs.cz/item/CS_URS_2024_02/033002000"/>
    <hyperlink ref="F95" r:id="rId3" display="https://podminky.urs.cz/item/CS_URS_2024_02/034103000"/>
    <hyperlink ref="F97" r:id="rId4" display="https://podminky.urs.cz/item/CS_URS_2024_02/039002000"/>
    <hyperlink ref="F100" r:id="rId5" display="https://podminky.urs.cz/item/CS_URS_2024_02/072002000"/>
    <hyperlink ref="F103" r:id="rId6" display="https://podminky.urs.cz/item/CS_URS_2024_02/012103000"/>
    <hyperlink ref="F105" r:id="rId7" display="https://podminky.urs.cz/item/CS_URS_2024_02/012303000"/>
    <hyperlink ref="F107" r:id="rId8" display="https://podminky.urs.cz/item/CS_URS_2024_02/013244000"/>
    <hyperlink ref="F109" r:id="rId9" display="https://podminky.urs.cz/item/CS_URS_2024_02/013254000"/>
    <hyperlink ref="F113" r:id="rId10" display="https://podminky.urs.cz/item/CS_URS_2024_02/043103000"/>
    <hyperlink ref="F115" r:id="rId11" display="https://podminky.urs.cz/item/CS_URS_2024_02/045002000"/>
    <hyperlink ref="F117" r:id="rId12" display="https://podminky.urs.cz/item/CS_URS_2024_02/091504000"/>
    <hyperlink ref="F120" r:id="rId13" display="https://podminky.urs.cz/item/CS_URS_2024_02/081002000"/>
    <hyperlink ref="F123" r:id="rId14" display="https://podminky.urs.cz/item/CS_URS_2024_02/034503000"/>
    <hyperlink ref="F126" r:id="rId15" display="https://podminky.urs.cz/item/CS_URS_2024_02/092203000"/>
    <hyperlink ref="F128" r:id="rId16" display="https://podminky.urs.cz/item/CS_URS_2024_02/09410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80</v>
      </c>
      <c r="AZ2" s="125" t="s">
        <v>134</v>
      </c>
      <c r="BA2" s="125" t="s">
        <v>135</v>
      </c>
      <c r="BB2" s="125" t="s">
        <v>136</v>
      </c>
      <c r="BC2" s="125" t="s">
        <v>137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  <c r="AZ3" s="125" t="s">
        <v>138</v>
      </c>
      <c r="BA3" s="125" t="s">
        <v>139</v>
      </c>
      <c r="BB3" s="125" t="s">
        <v>140</v>
      </c>
      <c r="BC3" s="125" t="s">
        <v>141</v>
      </c>
      <c r="BD3" s="125" t="s">
        <v>101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  <c r="AZ4" s="125" t="s">
        <v>143</v>
      </c>
      <c r="BA4" s="125" t="s">
        <v>144</v>
      </c>
      <c r="BB4" s="125" t="s">
        <v>140</v>
      </c>
      <c r="BC4" s="125" t="s">
        <v>145</v>
      </c>
      <c r="BD4" s="125" t="s">
        <v>101</v>
      </c>
    </row>
    <row r="5" s="1" customFormat="1" ht="6.96" customHeight="1">
      <c r="B5" s="25"/>
      <c r="L5" s="25"/>
      <c r="AZ5" s="125" t="s">
        <v>146</v>
      </c>
      <c r="BA5" s="125" t="s">
        <v>147</v>
      </c>
      <c r="BB5" s="125" t="s">
        <v>140</v>
      </c>
      <c r="BC5" s="125" t="s">
        <v>148</v>
      </c>
      <c r="BD5" s="125" t="s">
        <v>101</v>
      </c>
    </row>
    <row r="6" s="1" customFormat="1" ht="12" customHeight="1">
      <c r="B6" s="25"/>
      <c r="D6" s="35" t="s">
        <v>17</v>
      </c>
      <c r="L6" s="25"/>
      <c r="AZ6" s="125" t="s">
        <v>149</v>
      </c>
      <c r="BA6" s="125" t="s">
        <v>150</v>
      </c>
      <c r="BB6" s="125" t="s">
        <v>140</v>
      </c>
      <c r="BC6" s="125" t="s">
        <v>151</v>
      </c>
      <c r="BD6" s="125" t="s">
        <v>101</v>
      </c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  <c r="AZ7" s="125" t="s">
        <v>152</v>
      </c>
      <c r="BA7" s="125" t="s">
        <v>153</v>
      </c>
      <c r="BB7" s="125" t="s">
        <v>140</v>
      </c>
      <c r="BC7" s="125" t="s">
        <v>154</v>
      </c>
      <c r="BD7" s="125" t="s">
        <v>101</v>
      </c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125" t="s">
        <v>156</v>
      </c>
      <c r="BA8" s="125" t="s">
        <v>157</v>
      </c>
      <c r="BB8" s="125" t="s">
        <v>140</v>
      </c>
      <c r="BC8" s="125" t="s">
        <v>158</v>
      </c>
      <c r="BD8" s="125" t="s">
        <v>101</v>
      </c>
    </row>
    <row r="9" s="2" customFormat="1" ht="16.5" customHeight="1">
      <c r="A9" s="41"/>
      <c r="B9" s="42"/>
      <c r="C9" s="41"/>
      <c r="D9" s="41"/>
      <c r="E9" s="65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125" t="s">
        <v>160</v>
      </c>
      <c r="BA9" s="125" t="s">
        <v>161</v>
      </c>
      <c r="BB9" s="125" t="s">
        <v>140</v>
      </c>
      <c r="BC9" s="125" t="s">
        <v>162</v>
      </c>
      <c r="BD9" s="125" t="s">
        <v>101</v>
      </c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Z10" s="125" t="s">
        <v>163</v>
      </c>
      <c r="BA10" s="125" t="s">
        <v>164</v>
      </c>
      <c r="BB10" s="125" t="s">
        <v>140</v>
      </c>
      <c r="BC10" s="125" t="s">
        <v>165</v>
      </c>
      <c r="BD10" s="125" t="s">
        <v>101</v>
      </c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Z11" s="125" t="s">
        <v>166</v>
      </c>
      <c r="BA11" s="125" t="s">
        <v>167</v>
      </c>
      <c r="BB11" s="125" t="s">
        <v>140</v>
      </c>
      <c r="BC11" s="125" t="s">
        <v>168</v>
      </c>
      <c r="BD11" s="125" t="s">
        <v>101</v>
      </c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Z12" s="125" t="s">
        <v>169</v>
      </c>
      <c r="BA12" s="125" t="s">
        <v>170</v>
      </c>
      <c r="BB12" s="125" t="s">
        <v>140</v>
      </c>
      <c r="BC12" s="125" t="s">
        <v>171</v>
      </c>
      <c r="BD12" s="125" t="s">
        <v>101</v>
      </c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Z13" s="125" t="s">
        <v>172</v>
      </c>
      <c r="BA13" s="125" t="s">
        <v>173</v>
      </c>
      <c r="BB13" s="125" t="s">
        <v>140</v>
      </c>
      <c r="BC13" s="125" t="s">
        <v>174</v>
      </c>
      <c r="BD13" s="125" t="s">
        <v>101</v>
      </c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Z14" s="125" t="s">
        <v>175</v>
      </c>
      <c r="BA14" s="125" t="s">
        <v>176</v>
      </c>
      <c r="BB14" s="125" t="s">
        <v>140</v>
      </c>
      <c r="BC14" s="125" t="s">
        <v>177</v>
      </c>
      <c r="BD14" s="125" t="s">
        <v>101</v>
      </c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Z15" s="125" t="s">
        <v>178</v>
      </c>
      <c r="BA15" s="125" t="s">
        <v>179</v>
      </c>
      <c r="BB15" s="125" t="s">
        <v>140</v>
      </c>
      <c r="BC15" s="125" t="s">
        <v>180</v>
      </c>
      <c r="BD15" s="125" t="s">
        <v>101</v>
      </c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Z16" s="125" t="s">
        <v>181</v>
      </c>
      <c r="BA16" s="125" t="s">
        <v>182</v>
      </c>
      <c r="BB16" s="125" t="s">
        <v>140</v>
      </c>
      <c r="BC16" s="125" t="s">
        <v>183</v>
      </c>
      <c r="BD16" s="125" t="s">
        <v>101</v>
      </c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Z17" s="125" t="s">
        <v>184</v>
      </c>
      <c r="BA17" s="125" t="s">
        <v>185</v>
      </c>
      <c r="BB17" s="125" t="s">
        <v>140</v>
      </c>
      <c r="BC17" s="125" t="s">
        <v>186</v>
      </c>
      <c r="BD17" s="125" t="s">
        <v>101</v>
      </c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Z18" s="125" t="s">
        <v>187</v>
      </c>
      <c r="BA18" s="125" t="s">
        <v>188</v>
      </c>
      <c r="BB18" s="125" t="s">
        <v>140</v>
      </c>
      <c r="BC18" s="125" t="s">
        <v>189</v>
      </c>
      <c r="BD18" s="125" t="s">
        <v>101</v>
      </c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Z19" s="125" t="s">
        <v>190</v>
      </c>
      <c r="BA19" s="125" t="s">
        <v>191</v>
      </c>
      <c r="BB19" s="125" t="s">
        <v>140</v>
      </c>
      <c r="BC19" s="125" t="s">
        <v>192</v>
      </c>
      <c r="BD19" s="125" t="s">
        <v>101</v>
      </c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Z20" s="125" t="s">
        <v>193</v>
      </c>
      <c r="BA20" s="125" t="s">
        <v>194</v>
      </c>
      <c r="BB20" s="125" t="s">
        <v>140</v>
      </c>
      <c r="BC20" s="125" t="s">
        <v>195</v>
      </c>
      <c r="BD20" s="125" t="s">
        <v>101</v>
      </c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Z21" s="125" t="s">
        <v>196</v>
      </c>
      <c r="BA21" s="125" t="s">
        <v>197</v>
      </c>
      <c r="BB21" s="125" t="s">
        <v>140</v>
      </c>
      <c r="BC21" s="125" t="s">
        <v>198</v>
      </c>
      <c r="BD21" s="125" t="s">
        <v>101</v>
      </c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Z22" s="125" t="s">
        <v>199</v>
      </c>
      <c r="BA22" s="125" t="s">
        <v>200</v>
      </c>
      <c r="BB22" s="125" t="s">
        <v>140</v>
      </c>
      <c r="BC22" s="125" t="s">
        <v>201</v>
      </c>
      <c r="BD22" s="125" t="s">
        <v>101</v>
      </c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Z23" s="125" t="s">
        <v>202</v>
      </c>
      <c r="BA23" s="125" t="s">
        <v>203</v>
      </c>
      <c r="BB23" s="125" t="s">
        <v>140</v>
      </c>
      <c r="BC23" s="125" t="s">
        <v>204</v>
      </c>
      <c r="BD23" s="125" t="s">
        <v>101</v>
      </c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Z24" s="125" t="s">
        <v>205</v>
      </c>
      <c r="BA24" s="125" t="s">
        <v>206</v>
      </c>
      <c r="BB24" s="125" t="s">
        <v>140</v>
      </c>
      <c r="BC24" s="125" t="s">
        <v>207</v>
      </c>
      <c r="BD24" s="125" t="s">
        <v>101</v>
      </c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Z25" s="125" t="s">
        <v>208</v>
      </c>
      <c r="BA25" s="125" t="s">
        <v>209</v>
      </c>
      <c r="BB25" s="125" t="s">
        <v>140</v>
      </c>
      <c r="BC25" s="125" t="s">
        <v>210</v>
      </c>
      <c r="BD25" s="125" t="s">
        <v>101</v>
      </c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Z26" s="125" t="s">
        <v>211</v>
      </c>
      <c r="BA26" s="125" t="s">
        <v>212</v>
      </c>
      <c r="BB26" s="125" t="s">
        <v>140</v>
      </c>
      <c r="BC26" s="125" t="s">
        <v>213</v>
      </c>
      <c r="BD26" s="125" t="s">
        <v>101</v>
      </c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Z27" s="132" t="s">
        <v>214</v>
      </c>
      <c r="BA27" s="132" t="s">
        <v>215</v>
      </c>
      <c r="BB27" s="132" t="s">
        <v>140</v>
      </c>
      <c r="BC27" s="132" t="s">
        <v>216</v>
      </c>
      <c r="BD27" s="132" t="s">
        <v>101</v>
      </c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Z28" s="125" t="s">
        <v>217</v>
      </c>
      <c r="BA28" s="125" t="s">
        <v>218</v>
      </c>
      <c r="BB28" s="125" t="s">
        <v>140</v>
      </c>
      <c r="BC28" s="125" t="s">
        <v>101</v>
      </c>
      <c r="BD28" s="125" t="s">
        <v>101</v>
      </c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Z29" s="125" t="s">
        <v>219</v>
      </c>
      <c r="BA29" s="125" t="s">
        <v>220</v>
      </c>
      <c r="BB29" s="125" t="s">
        <v>136</v>
      </c>
      <c r="BC29" s="125" t="s">
        <v>221</v>
      </c>
      <c r="BD29" s="125" t="s">
        <v>101</v>
      </c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ROUND(J157,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Z30" s="125" t="s">
        <v>222</v>
      </c>
      <c r="BA30" s="125" t="s">
        <v>223</v>
      </c>
      <c r="BB30" s="125" t="s">
        <v>136</v>
      </c>
      <c r="BC30" s="125" t="s">
        <v>89</v>
      </c>
      <c r="BD30" s="125" t="s">
        <v>101</v>
      </c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Z31" s="125" t="s">
        <v>224</v>
      </c>
      <c r="BA31" s="125" t="s">
        <v>225</v>
      </c>
      <c r="BB31" s="125" t="s">
        <v>140</v>
      </c>
      <c r="BC31" s="125" t="s">
        <v>226</v>
      </c>
      <c r="BD31" s="125" t="s">
        <v>101</v>
      </c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Z32" s="125" t="s">
        <v>227</v>
      </c>
      <c r="BA32" s="125" t="s">
        <v>228</v>
      </c>
      <c r="BB32" s="125" t="s">
        <v>136</v>
      </c>
      <c r="BC32" s="125" t="s">
        <v>229</v>
      </c>
      <c r="BD32" s="125" t="s">
        <v>101</v>
      </c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ROUND((SUM(BE157:BE1960)),  2)</f>
        <v>0</v>
      </c>
      <c r="G33" s="41"/>
      <c r="H33" s="41"/>
      <c r="I33" s="136">
        <v>0.20999999999999999</v>
      </c>
      <c r="J33" s="135">
        <f>ROUND(((SUM(BE157:BE1960))*I33),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Z33" s="125" t="s">
        <v>230</v>
      </c>
      <c r="BA33" s="125" t="s">
        <v>231</v>
      </c>
      <c r="BB33" s="125" t="s">
        <v>140</v>
      </c>
      <c r="BC33" s="125" t="s">
        <v>232</v>
      </c>
      <c r="BD33" s="125" t="s">
        <v>101</v>
      </c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ROUND((SUM(BF157:BF1960)),  2)</f>
        <v>0</v>
      </c>
      <c r="G34" s="41"/>
      <c r="H34" s="41"/>
      <c r="I34" s="136">
        <v>0.12</v>
      </c>
      <c r="J34" s="135">
        <f>ROUND(((SUM(BF157:BF1960))*I34),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Z34" s="125" t="s">
        <v>233</v>
      </c>
      <c r="BA34" s="125" t="s">
        <v>234</v>
      </c>
      <c r="BB34" s="125" t="s">
        <v>140</v>
      </c>
      <c r="BC34" s="125" t="s">
        <v>235</v>
      </c>
      <c r="BD34" s="125" t="s">
        <v>101</v>
      </c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ROUND((SUM(BG157:BG1960)),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Z35" s="125" t="s">
        <v>236</v>
      </c>
      <c r="BA35" s="125" t="s">
        <v>237</v>
      </c>
      <c r="BB35" s="125" t="s">
        <v>136</v>
      </c>
      <c r="BC35" s="125" t="s">
        <v>131</v>
      </c>
      <c r="BD35" s="125" t="s">
        <v>101</v>
      </c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ROUND((SUM(BH157:BH1960)),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Z36" s="125" t="s">
        <v>238</v>
      </c>
      <c r="BA36" s="125" t="s">
        <v>239</v>
      </c>
      <c r="BB36" s="125" t="s">
        <v>136</v>
      </c>
      <c r="BC36" s="125" t="s">
        <v>240</v>
      </c>
      <c r="BD36" s="125" t="s">
        <v>101</v>
      </c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ROUND((SUM(BI157:BI1960)),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Z37" s="125" t="s">
        <v>241</v>
      </c>
      <c r="BA37" s="125" t="s">
        <v>242</v>
      </c>
      <c r="BB37" s="125" t="s">
        <v>136</v>
      </c>
      <c r="BC37" s="125" t="s">
        <v>243</v>
      </c>
      <c r="BD37" s="125" t="s">
        <v>101</v>
      </c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Z38" s="125" t="s">
        <v>244</v>
      </c>
      <c r="BA38" s="125" t="s">
        <v>245</v>
      </c>
      <c r="BB38" s="125" t="s">
        <v>140</v>
      </c>
      <c r="BC38" s="125" t="s">
        <v>246</v>
      </c>
      <c r="BD38" s="125" t="s">
        <v>101</v>
      </c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Z39" s="125" t="s">
        <v>247</v>
      </c>
      <c r="BA39" s="125" t="s">
        <v>248</v>
      </c>
      <c r="BB39" s="125" t="s">
        <v>136</v>
      </c>
      <c r="BC39" s="125" t="s">
        <v>249</v>
      </c>
      <c r="BD39" s="125" t="s">
        <v>101</v>
      </c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Z40" s="125" t="s">
        <v>250</v>
      </c>
      <c r="BA40" s="125" t="s">
        <v>251</v>
      </c>
      <c r="BB40" s="125" t="s">
        <v>136</v>
      </c>
      <c r="BC40" s="125" t="s">
        <v>252</v>
      </c>
      <c r="BD40" s="125" t="s">
        <v>101</v>
      </c>
    </row>
    <row r="41">
      <c r="AZ41" s="125" t="s">
        <v>253</v>
      </c>
      <c r="BA41" s="125" t="s">
        <v>254</v>
      </c>
      <c r="BB41" s="125" t="s">
        <v>136</v>
      </c>
      <c r="BC41" s="125" t="s">
        <v>255</v>
      </c>
      <c r="BD41" s="125" t="s">
        <v>101</v>
      </c>
    </row>
    <row r="42">
      <c r="AZ42" s="125" t="s">
        <v>256</v>
      </c>
      <c r="BA42" s="125" t="s">
        <v>257</v>
      </c>
      <c r="BB42" s="125" t="s">
        <v>140</v>
      </c>
      <c r="BC42" s="125" t="s">
        <v>258</v>
      </c>
      <c r="BD42" s="125" t="s">
        <v>101</v>
      </c>
    </row>
    <row r="43">
      <c r="AZ43" s="125" t="s">
        <v>259</v>
      </c>
      <c r="BA43" s="125" t="s">
        <v>260</v>
      </c>
      <c r="BB43" s="125" t="s">
        <v>136</v>
      </c>
      <c r="BC43" s="125" t="s">
        <v>261</v>
      </c>
      <c r="BD43" s="125" t="s">
        <v>101</v>
      </c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Z44" s="125" t="s">
        <v>262</v>
      </c>
      <c r="BA44" s="125" t="s">
        <v>263</v>
      </c>
      <c r="BB44" s="125" t="s">
        <v>136</v>
      </c>
      <c r="BC44" s="125" t="s">
        <v>264</v>
      </c>
      <c r="BD44" s="125" t="s">
        <v>101</v>
      </c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Z45" s="125" t="s">
        <v>266</v>
      </c>
      <c r="BA45" s="125" t="s">
        <v>267</v>
      </c>
      <c r="BB45" s="125" t="s">
        <v>136</v>
      </c>
      <c r="BC45" s="125" t="s">
        <v>268</v>
      </c>
      <c r="BD45" s="125" t="s">
        <v>101</v>
      </c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Z46" s="125" t="s">
        <v>269</v>
      </c>
      <c r="BA46" s="125" t="s">
        <v>270</v>
      </c>
      <c r="BB46" s="125" t="s">
        <v>136</v>
      </c>
      <c r="BC46" s="125" t="s">
        <v>271</v>
      </c>
      <c r="BD46" s="125" t="s">
        <v>101</v>
      </c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Z47" s="125" t="s">
        <v>272</v>
      </c>
      <c r="BA47" s="125" t="s">
        <v>273</v>
      </c>
      <c r="BB47" s="125" t="s">
        <v>136</v>
      </c>
      <c r="BC47" s="125" t="s">
        <v>274</v>
      </c>
      <c r="BD47" s="125" t="s">
        <v>101</v>
      </c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Z48" s="125" t="s">
        <v>275</v>
      </c>
      <c r="BA48" s="125" t="s">
        <v>276</v>
      </c>
      <c r="BB48" s="125" t="s">
        <v>136</v>
      </c>
      <c r="BC48" s="125" t="s">
        <v>277</v>
      </c>
      <c r="BD48" s="125" t="s">
        <v>101</v>
      </c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Z49" s="125" t="s">
        <v>278</v>
      </c>
      <c r="BA49" s="125" t="s">
        <v>279</v>
      </c>
      <c r="BB49" s="125" t="s">
        <v>136</v>
      </c>
      <c r="BC49" s="125" t="s">
        <v>280</v>
      </c>
      <c r="BD49" s="125" t="s">
        <v>101</v>
      </c>
    </row>
    <row r="50" s="2" customFormat="1" ht="16.5" customHeight="1">
      <c r="A50" s="41"/>
      <c r="B50" s="42"/>
      <c r="C50" s="41"/>
      <c r="D50" s="41"/>
      <c r="E50" s="65" t="str">
        <f>E9</f>
        <v>2 - SO02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Z50" s="125" t="s">
        <v>281</v>
      </c>
      <c r="BA50" s="125" t="s">
        <v>282</v>
      </c>
      <c r="BB50" s="125" t="s">
        <v>136</v>
      </c>
      <c r="BC50" s="125" t="s">
        <v>283</v>
      </c>
      <c r="BD50" s="125" t="s">
        <v>101</v>
      </c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Z51" s="125" t="s">
        <v>284</v>
      </c>
      <c r="BA51" s="125" t="s">
        <v>285</v>
      </c>
      <c r="BB51" s="125" t="s">
        <v>136</v>
      </c>
      <c r="BC51" s="125" t="s">
        <v>286</v>
      </c>
      <c r="BD51" s="125" t="s">
        <v>101</v>
      </c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Z52" s="125" t="s">
        <v>287</v>
      </c>
      <c r="BA52" s="125" t="s">
        <v>288</v>
      </c>
      <c r="BB52" s="125" t="s">
        <v>140</v>
      </c>
      <c r="BC52" s="125" t="s">
        <v>289</v>
      </c>
      <c r="BD52" s="125" t="s">
        <v>101</v>
      </c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Z53" s="125" t="s">
        <v>290</v>
      </c>
      <c r="BA53" s="125" t="s">
        <v>291</v>
      </c>
      <c r="BB53" s="125" t="s">
        <v>140</v>
      </c>
      <c r="BC53" s="125" t="s">
        <v>292</v>
      </c>
      <c r="BD53" s="125" t="s">
        <v>101</v>
      </c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Z54" s="125" t="s">
        <v>293</v>
      </c>
      <c r="BA54" s="125" t="s">
        <v>294</v>
      </c>
      <c r="BB54" s="125" t="s">
        <v>140</v>
      </c>
      <c r="BC54" s="125" t="s">
        <v>295</v>
      </c>
      <c r="BD54" s="125" t="s">
        <v>101</v>
      </c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Z55" s="125" t="s">
        <v>296</v>
      </c>
      <c r="BA55" s="125" t="s">
        <v>297</v>
      </c>
      <c r="BB55" s="125" t="s">
        <v>140</v>
      </c>
      <c r="BC55" s="125" t="s">
        <v>298</v>
      </c>
      <c r="BD55" s="125" t="s">
        <v>101</v>
      </c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Z56" s="125" t="s">
        <v>299</v>
      </c>
      <c r="BA56" s="125" t="s">
        <v>300</v>
      </c>
      <c r="BB56" s="125" t="s">
        <v>140</v>
      </c>
      <c r="BC56" s="125" t="s">
        <v>301</v>
      </c>
      <c r="BD56" s="125" t="s">
        <v>101</v>
      </c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Z57" s="125" t="s">
        <v>304</v>
      </c>
      <c r="BA57" s="125" t="s">
        <v>305</v>
      </c>
      <c r="BB57" s="125" t="s">
        <v>140</v>
      </c>
      <c r="BC57" s="125" t="s">
        <v>306</v>
      </c>
      <c r="BD57" s="125" t="s">
        <v>101</v>
      </c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Z58" s="125" t="s">
        <v>307</v>
      </c>
      <c r="BA58" s="125" t="s">
        <v>308</v>
      </c>
      <c r="BB58" s="125" t="s">
        <v>136</v>
      </c>
      <c r="BC58" s="125" t="s">
        <v>89</v>
      </c>
      <c r="BD58" s="125" t="s">
        <v>101</v>
      </c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J157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  <c r="AZ59" s="125" t="s">
        <v>310</v>
      </c>
      <c r="BA59" s="125" t="s">
        <v>311</v>
      </c>
      <c r="BB59" s="125" t="s">
        <v>136</v>
      </c>
      <c r="BC59" s="125" t="s">
        <v>312</v>
      </c>
      <c r="BD59" s="125" t="s">
        <v>101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J158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Z60" s="150" t="s">
        <v>314</v>
      </c>
      <c r="BA60" s="150" t="s">
        <v>315</v>
      </c>
      <c r="BB60" s="150" t="s">
        <v>136</v>
      </c>
      <c r="BC60" s="150" t="s">
        <v>316</v>
      </c>
      <c r="BD60" s="150" t="s">
        <v>101</v>
      </c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J159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Z61" s="155" t="s">
        <v>318</v>
      </c>
      <c r="BA61" s="155" t="s">
        <v>319</v>
      </c>
      <c r="BB61" s="155" t="s">
        <v>136</v>
      </c>
      <c r="BC61" s="155" t="s">
        <v>76</v>
      </c>
      <c r="BD61" s="155" t="s">
        <v>101</v>
      </c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J160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Z62" s="155" t="s">
        <v>321</v>
      </c>
      <c r="BA62" s="155" t="s">
        <v>322</v>
      </c>
      <c r="BB62" s="155" t="s">
        <v>136</v>
      </c>
      <c r="BC62" s="155" t="s">
        <v>323</v>
      </c>
      <c r="BD62" s="155" t="s">
        <v>101</v>
      </c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J172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Z63" s="155" t="s">
        <v>325</v>
      </c>
      <c r="BA63" s="155" t="s">
        <v>326</v>
      </c>
      <c r="BB63" s="155" t="s">
        <v>136</v>
      </c>
      <c r="BC63" s="155" t="s">
        <v>243</v>
      </c>
      <c r="BD63" s="155" t="s">
        <v>101</v>
      </c>
    </row>
    <row r="64" s="10" customFormat="1" ht="14.88" customHeight="1">
      <c r="A64" s="10"/>
      <c r="B64" s="151"/>
      <c r="C64" s="10"/>
      <c r="D64" s="152" t="s">
        <v>327</v>
      </c>
      <c r="E64" s="153"/>
      <c r="F64" s="153"/>
      <c r="G64" s="153"/>
      <c r="H64" s="153"/>
      <c r="I64" s="153"/>
      <c r="J64" s="154">
        <f>J200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Z64" s="155" t="s">
        <v>328</v>
      </c>
      <c r="BA64" s="155" t="s">
        <v>329</v>
      </c>
      <c r="BB64" s="155" t="s">
        <v>136</v>
      </c>
      <c r="BC64" s="155" t="s">
        <v>330</v>
      </c>
      <c r="BD64" s="155" t="s">
        <v>101</v>
      </c>
    </row>
    <row r="65" s="10" customFormat="1" ht="14.88" customHeight="1">
      <c r="A65" s="10"/>
      <c r="B65" s="151"/>
      <c r="C65" s="10"/>
      <c r="D65" s="152" t="s">
        <v>331</v>
      </c>
      <c r="E65" s="153"/>
      <c r="F65" s="153"/>
      <c r="G65" s="153"/>
      <c r="H65" s="153"/>
      <c r="I65" s="153"/>
      <c r="J65" s="154">
        <f>J214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Z65" s="155" t="s">
        <v>332</v>
      </c>
      <c r="BA65" s="155" t="s">
        <v>333</v>
      </c>
      <c r="BB65" s="155" t="s">
        <v>140</v>
      </c>
      <c r="BC65" s="155" t="s">
        <v>334</v>
      </c>
      <c r="BD65" s="155" t="s">
        <v>101</v>
      </c>
    </row>
    <row r="66" s="10" customFormat="1" ht="19.92" customHeight="1">
      <c r="A66" s="10"/>
      <c r="B66" s="151"/>
      <c r="C66" s="10"/>
      <c r="D66" s="152" t="s">
        <v>335</v>
      </c>
      <c r="E66" s="153"/>
      <c r="F66" s="153"/>
      <c r="G66" s="153"/>
      <c r="H66" s="153"/>
      <c r="I66" s="153"/>
      <c r="J66" s="154">
        <f>J228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Z66" s="155" t="s">
        <v>336</v>
      </c>
      <c r="BA66" s="155" t="s">
        <v>337</v>
      </c>
      <c r="BB66" s="155" t="s">
        <v>140</v>
      </c>
      <c r="BC66" s="155" t="s">
        <v>338</v>
      </c>
      <c r="BD66" s="155" t="s">
        <v>101</v>
      </c>
    </row>
    <row r="67" s="10" customFormat="1" ht="14.88" customHeight="1">
      <c r="A67" s="10"/>
      <c r="B67" s="151"/>
      <c r="C67" s="10"/>
      <c r="D67" s="152" t="s">
        <v>339</v>
      </c>
      <c r="E67" s="153"/>
      <c r="F67" s="153"/>
      <c r="G67" s="153"/>
      <c r="H67" s="153"/>
      <c r="I67" s="153"/>
      <c r="J67" s="154">
        <f>J229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Z67" s="155" t="s">
        <v>340</v>
      </c>
      <c r="BA67" s="155" t="s">
        <v>341</v>
      </c>
      <c r="BB67" s="155" t="s">
        <v>140</v>
      </c>
      <c r="BC67" s="155" t="s">
        <v>342</v>
      </c>
      <c r="BD67" s="155" t="s">
        <v>101</v>
      </c>
    </row>
    <row r="68" s="10" customFormat="1" ht="14.88" customHeight="1">
      <c r="A68" s="10"/>
      <c r="B68" s="151"/>
      <c r="C68" s="10"/>
      <c r="D68" s="152" t="s">
        <v>343</v>
      </c>
      <c r="E68" s="153"/>
      <c r="F68" s="153"/>
      <c r="G68" s="153"/>
      <c r="H68" s="153"/>
      <c r="I68" s="153"/>
      <c r="J68" s="154">
        <f>J239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Z68" s="155" t="s">
        <v>344</v>
      </c>
      <c r="BA68" s="155" t="s">
        <v>345</v>
      </c>
      <c r="BB68" s="155" t="s">
        <v>140</v>
      </c>
      <c r="BC68" s="155" t="s">
        <v>346</v>
      </c>
      <c r="BD68" s="155" t="s">
        <v>101</v>
      </c>
    </row>
    <row r="69" s="10" customFormat="1" ht="14.88" customHeight="1">
      <c r="A69" s="10"/>
      <c r="B69" s="151"/>
      <c r="C69" s="10"/>
      <c r="D69" s="152" t="s">
        <v>347</v>
      </c>
      <c r="E69" s="153"/>
      <c r="F69" s="153"/>
      <c r="G69" s="153"/>
      <c r="H69" s="153"/>
      <c r="I69" s="153"/>
      <c r="J69" s="154">
        <f>J289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Z69" s="155" t="s">
        <v>348</v>
      </c>
      <c r="BA69" s="155" t="s">
        <v>349</v>
      </c>
      <c r="BB69" s="155" t="s">
        <v>140</v>
      </c>
      <c r="BC69" s="155" t="s">
        <v>350</v>
      </c>
      <c r="BD69" s="155" t="s">
        <v>101</v>
      </c>
    </row>
    <row r="70" s="10" customFormat="1" ht="14.88" customHeight="1">
      <c r="A70" s="10"/>
      <c r="B70" s="151"/>
      <c r="C70" s="10"/>
      <c r="D70" s="152" t="s">
        <v>351</v>
      </c>
      <c r="E70" s="153"/>
      <c r="F70" s="153"/>
      <c r="G70" s="153"/>
      <c r="H70" s="153"/>
      <c r="I70" s="153"/>
      <c r="J70" s="154">
        <f>J302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Z70" s="155" t="s">
        <v>352</v>
      </c>
      <c r="BA70" s="155" t="s">
        <v>349</v>
      </c>
      <c r="BB70" s="155" t="s">
        <v>140</v>
      </c>
      <c r="BC70" s="155" t="s">
        <v>353</v>
      </c>
      <c r="BD70" s="155" t="s">
        <v>101</v>
      </c>
    </row>
    <row r="71" s="10" customFormat="1" ht="14.88" customHeight="1">
      <c r="A71" s="10"/>
      <c r="B71" s="151"/>
      <c r="C71" s="10"/>
      <c r="D71" s="152" t="s">
        <v>354</v>
      </c>
      <c r="E71" s="153"/>
      <c r="F71" s="153"/>
      <c r="G71" s="153"/>
      <c r="H71" s="153"/>
      <c r="I71" s="153"/>
      <c r="J71" s="154">
        <f>J319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Z71" s="155" t="s">
        <v>355</v>
      </c>
      <c r="BA71" s="155" t="s">
        <v>356</v>
      </c>
      <c r="BB71" s="155" t="s">
        <v>140</v>
      </c>
      <c r="BC71" s="155" t="s">
        <v>357</v>
      </c>
      <c r="BD71" s="155" t="s">
        <v>101</v>
      </c>
    </row>
    <row r="72" s="10" customFormat="1" ht="14.88" customHeight="1">
      <c r="A72" s="10"/>
      <c r="B72" s="151"/>
      <c r="C72" s="10"/>
      <c r="D72" s="152" t="s">
        <v>358</v>
      </c>
      <c r="E72" s="153"/>
      <c r="F72" s="153"/>
      <c r="G72" s="153"/>
      <c r="H72" s="153"/>
      <c r="I72" s="153"/>
      <c r="J72" s="154">
        <f>J329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Z72" s="155" t="s">
        <v>359</v>
      </c>
      <c r="BA72" s="155" t="s">
        <v>360</v>
      </c>
      <c r="BB72" s="155" t="s">
        <v>136</v>
      </c>
      <c r="BC72" s="155" t="s">
        <v>361</v>
      </c>
      <c r="BD72" s="155" t="s">
        <v>101</v>
      </c>
    </row>
    <row r="73" s="10" customFormat="1" ht="14.88" customHeight="1">
      <c r="A73" s="10"/>
      <c r="B73" s="151"/>
      <c r="C73" s="10"/>
      <c r="D73" s="152" t="s">
        <v>362</v>
      </c>
      <c r="E73" s="153"/>
      <c r="F73" s="153"/>
      <c r="G73" s="153"/>
      <c r="H73" s="153"/>
      <c r="I73" s="153"/>
      <c r="J73" s="154">
        <f>J357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Z73" s="155" t="s">
        <v>363</v>
      </c>
      <c r="BA73" s="155" t="s">
        <v>364</v>
      </c>
      <c r="BB73" s="155" t="s">
        <v>140</v>
      </c>
      <c r="BC73" s="155" t="s">
        <v>365</v>
      </c>
      <c r="BD73" s="155" t="s">
        <v>101</v>
      </c>
    </row>
    <row r="74" s="10" customFormat="1" ht="19.92" customHeight="1">
      <c r="A74" s="10"/>
      <c r="B74" s="151"/>
      <c r="C74" s="10"/>
      <c r="D74" s="152" t="s">
        <v>366</v>
      </c>
      <c r="E74" s="153"/>
      <c r="F74" s="153"/>
      <c r="G74" s="153"/>
      <c r="H74" s="153"/>
      <c r="I74" s="153"/>
      <c r="J74" s="154">
        <f>J372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Z74" s="155" t="s">
        <v>367</v>
      </c>
      <c r="BA74" s="155" t="s">
        <v>368</v>
      </c>
      <c r="BB74" s="155" t="s">
        <v>136</v>
      </c>
      <c r="BC74" s="155" t="s">
        <v>369</v>
      </c>
      <c r="BD74" s="155" t="s">
        <v>101</v>
      </c>
    </row>
    <row r="75" s="10" customFormat="1" ht="14.88" customHeight="1">
      <c r="A75" s="10"/>
      <c r="B75" s="151"/>
      <c r="C75" s="10"/>
      <c r="D75" s="152" t="s">
        <v>370</v>
      </c>
      <c r="E75" s="153"/>
      <c r="F75" s="153"/>
      <c r="G75" s="153"/>
      <c r="H75" s="153"/>
      <c r="I75" s="153"/>
      <c r="J75" s="154">
        <f>J423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Z75" s="155" t="s">
        <v>371</v>
      </c>
      <c r="BA75" s="155" t="s">
        <v>372</v>
      </c>
      <c r="BB75" s="155" t="s">
        <v>136</v>
      </c>
      <c r="BC75" s="155" t="s">
        <v>373</v>
      </c>
      <c r="BD75" s="155" t="s">
        <v>101</v>
      </c>
    </row>
    <row r="76" s="10" customFormat="1" ht="14.88" customHeight="1">
      <c r="A76" s="10"/>
      <c r="B76" s="151"/>
      <c r="C76" s="10"/>
      <c r="D76" s="152" t="s">
        <v>374</v>
      </c>
      <c r="E76" s="153"/>
      <c r="F76" s="153"/>
      <c r="G76" s="153"/>
      <c r="H76" s="153"/>
      <c r="I76" s="153"/>
      <c r="J76" s="154">
        <f>J433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Z76" s="155" t="s">
        <v>375</v>
      </c>
      <c r="BA76" s="155" t="s">
        <v>376</v>
      </c>
      <c r="BB76" s="155" t="s">
        <v>136</v>
      </c>
      <c r="BC76" s="155" t="s">
        <v>377</v>
      </c>
      <c r="BD76" s="155" t="s">
        <v>101</v>
      </c>
    </row>
    <row r="77" s="10" customFormat="1" ht="14.88" customHeight="1">
      <c r="A77" s="10"/>
      <c r="B77" s="151"/>
      <c r="C77" s="10"/>
      <c r="D77" s="152" t="s">
        <v>378</v>
      </c>
      <c r="E77" s="153"/>
      <c r="F77" s="153"/>
      <c r="G77" s="153"/>
      <c r="H77" s="153"/>
      <c r="I77" s="153"/>
      <c r="J77" s="154">
        <f>J467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Z77" s="155" t="s">
        <v>379</v>
      </c>
      <c r="BA77" s="155" t="s">
        <v>380</v>
      </c>
      <c r="BB77" s="155" t="s">
        <v>136</v>
      </c>
      <c r="BC77" s="155" t="s">
        <v>369</v>
      </c>
      <c r="BD77" s="155" t="s">
        <v>101</v>
      </c>
    </row>
    <row r="78" s="10" customFormat="1" ht="19.92" customHeight="1">
      <c r="A78" s="10"/>
      <c r="B78" s="151"/>
      <c r="C78" s="10"/>
      <c r="D78" s="152" t="s">
        <v>381</v>
      </c>
      <c r="E78" s="153"/>
      <c r="F78" s="153"/>
      <c r="G78" s="153"/>
      <c r="H78" s="153"/>
      <c r="I78" s="153"/>
      <c r="J78" s="154">
        <f>J567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Z78" s="155" t="s">
        <v>382</v>
      </c>
      <c r="BA78" s="155" t="s">
        <v>383</v>
      </c>
      <c r="BB78" s="155" t="s">
        <v>140</v>
      </c>
      <c r="BC78" s="155" t="s">
        <v>128</v>
      </c>
      <c r="BD78" s="155" t="s">
        <v>101</v>
      </c>
    </row>
    <row r="79" s="10" customFormat="1" ht="14.88" customHeight="1">
      <c r="A79" s="10"/>
      <c r="B79" s="151"/>
      <c r="C79" s="10"/>
      <c r="D79" s="152" t="s">
        <v>384</v>
      </c>
      <c r="E79" s="153"/>
      <c r="F79" s="153"/>
      <c r="G79" s="153"/>
      <c r="H79" s="153"/>
      <c r="I79" s="153"/>
      <c r="J79" s="154">
        <f>J570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51"/>
      <c r="C80" s="10"/>
      <c r="D80" s="152" t="s">
        <v>385</v>
      </c>
      <c r="E80" s="153"/>
      <c r="F80" s="153"/>
      <c r="G80" s="153"/>
      <c r="H80" s="153"/>
      <c r="I80" s="153"/>
      <c r="J80" s="154">
        <f>J599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51"/>
      <c r="C81" s="10"/>
      <c r="D81" s="152" t="s">
        <v>386</v>
      </c>
      <c r="E81" s="153"/>
      <c r="F81" s="153"/>
      <c r="G81" s="153"/>
      <c r="H81" s="153"/>
      <c r="I81" s="153"/>
      <c r="J81" s="154">
        <f>J653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51"/>
      <c r="C82" s="10"/>
      <c r="D82" s="152" t="s">
        <v>387</v>
      </c>
      <c r="E82" s="153"/>
      <c r="F82" s="153"/>
      <c r="G82" s="153"/>
      <c r="H82" s="153"/>
      <c r="I82" s="153"/>
      <c r="J82" s="154">
        <f>J680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51"/>
      <c r="C83" s="10"/>
      <c r="D83" s="152" t="s">
        <v>388</v>
      </c>
      <c r="E83" s="153"/>
      <c r="F83" s="153"/>
      <c r="G83" s="153"/>
      <c r="H83" s="153"/>
      <c r="I83" s="153"/>
      <c r="J83" s="154">
        <f>J697</f>
        <v>0</v>
      </c>
      <c r="K83" s="10"/>
      <c r="L83" s="15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51"/>
      <c r="C84" s="10"/>
      <c r="D84" s="152" t="s">
        <v>389</v>
      </c>
      <c r="E84" s="153"/>
      <c r="F84" s="153"/>
      <c r="G84" s="153"/>
      <c r="H84" s="153"/>
      <c r="I84" s="153"/>
      <c r="J84" s="154">
        <f>J698</f>
        <v>0</v>
      </c>
      <c r="K84" s="10"/>
      <c r="L84" s="151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21.84" customHeight="1">
      <c r="A85" s="10"/>
      <c r="B85" s="151"/>
      <c r="C85" s="10"/>
      <c r="D85" s="152" t="s">
        <v>390</v>
      </c>
      <c r="E85" s="153"/>
      <c r="F85" s="153"/>
      <c r="G85" s="153"/>
      <c r="H85" s="153"/>
      <c r="I85" s="153"/>
      <c r="J85" s="154">
        <f>J734</f>
        <v>0</v>
      </c>
      <c r="K85" s="10"/>
      <c r="L85" s="151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21.84" customHeight="1">
      <c r="A86" s="10"/>
      <c r="B86" s="151"/>
      <c r="C86" s="10"/>
      <c r="D86" s="152" t="s">
        <v>391</v>
      </c>
      <c r="E86" s="153"/>
      <c r="F86" s="153"/>
      <c r="G86" s="153"/>
      <c r="H86" s="153"/>
      <c r="I86" s="153"/>
      <c r="J86" s="154">
        <f>J738</f>
        <v>0</v>
      </c>
      <c r="K86" s="10"/>
      <c r="L86" s="151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4.88" customHeight="1">
      <c r="A87" s="10"/>
      <c r="B87" s="151"/>
      <c r="C87" s="10"/>
      <c r="D87" s="152" t="s">
        <v>392</v>
      </c>
      <c r="E87" s="153"/>
      <c r="F87" s="153"/>
      <c r="G87" s="153"/>
      <c r="H87" s="153"/>
      <c r="I87" s="153"/>
      <c r="J87" s="154">
        <f>J747</f>
        <v>0</v>
      </c>
      <c r="K87" s="10"/>
      <c r="L87" s="151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21.84" customHeight="1">
      <c r="A88" s="10"/>
      <c r="B88" s="151"/>
      <c r="C88" s="10"/>
      <c r="D88" s="152" t="s">
        <v>393</v>
      </c>
      <c r="E88" s="153"/>
      <c r="F88" s="153"/>
      <c r="G88" s="153"/>
      <c r="H88" s="153"/>
      <c r="I88" s="153"/>
      <c r="J88" s="154">
        <f>J748</f>
        <v>0</v>
      </c>
      <c r="K88" s="10"/>
      <c r="L88" s="151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21.84" customHeight="1">
      <c r="A89" s="10"/>
      <c r="B89" s="151"/>
      <c r="C89" s="10"/>
      <c r="D89" s="152" t="s">
        <v>394</v>
      </c>
      <c r="E89" s="153"/>
      <c r="F89" s="153"/>
      <c r="G89" s="153"/>
      <c r="H89" s="153"/>
      <c r="I89" s="153"/>
      <c r="J89" s="154">
        <f>J758</f>
        <v>0</v>
      </c>
      <c r="K89" s="10"/>
      <c r="L89" s="151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21.84" customHeight="1">
      <c r="A90" s="10"/>
      <c r="B90" s="151"/>
      <c r="C90" s="10"/>
      <c r="D90" s="152" t="s">
        <v>395</v>
      </c>
      <c r="E90" s="153"/>
      <c r="F90" s="153"/>
      <c r="G90" s="153"/>
      <c r="H90" s="153"/>
      <c r="I90" s="153"/>
      <c r="J90" s="154">
        <f>J781</f>
        <v>0</v>
      </c>
      <c r="K90" s="10"/>
      <c r="L90" s="151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21.84" customHeight="1">
      <c r="A91" s="10"/>
      <c r="B91" s="151"/>
      <c r="C91" s="10"/>
      <c r="D91" s="152" t="s">
        <v>396</v>
      </c>
      <c r="E91" s="153"/>
      <c r="F91" s="153"/>
      <c r="G91" s="153"/>
      <c r="H91" s="153"/>
      <c r="I91" s="153"/>
      <c r="J91" s="154">
        <f>J805</f>
        <v>0</v>
      </c>
      <c r="K91" s="10"/>
      <c r="L91" s="151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21.84" customHeight="1">
      <c r="A92" s="10"/>
      <c r="B92" s="151"/>
      <c r="C92" s="10"/>
      <c r="D92" s="152" t="s">
        <v>397</v>
      </c>
      <c r="E92" s="153"/>
      <c r="F92" s="153"/>
      <c r="G92" s="153"/>
      <c r="H92" s="153"/>
      <c r="I92" s="153"/>
      <c r="J92" s="154">
        <f>J819</f>
        <v>0</v>
      </c>
      <c r="K92" s="10"/>
      <c r="L92" s="151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21.84" customHeight="1">
      <c r="A93" s="10"/>
      <c r="B93" s="151"/>
      <c r="C93" s="10"/>
      <c r="D93" s="152" t="s">
        <v>398</v>
      </c>
      <c r="E93" s="153"/>
      <c r="F93" s="153"/>
      <c r="G93" s="153"/>
      <c r="H93" s="153"/>
      <c r="I93" s="153"/>
      <c r="J93" s="154">
        <f>J831</f>
        <v>0</v>
      </c>
      <c r="K93" s="10"/>
      <c r="L93" s="151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14.88" customHeight="1">
      <c r="A94" s="10"/>
      <c r="B94" s="151"/>
      <c r="C94" s="10"/>
      <c r="D94" s="152" t="s">
        <v>399</v>
      </c>
      <c r="E94" s="153"/>
      <c r="F94" s="153"/>
      <c r="G94" s="153"/>
      <c r="H94" s="153"/>
      <c r="I94" s="153"/>
      <c r="J94" s="154">
        <f>J848</f>
        <v>0</v>
      </c>
      <c r="K94" s="10"/>
      <c r="L94" s="151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21.84" customHeight="1">
      <c r="A95" s="10"/>
      <c r="B95" s="151"/>
      <c r="C95" s="10"/>
      <c r="D95" s="152" t="s">
        <v>400</v>
      </c>
      <c r="E95" s="153"/>
      <c r="F95" s="153"/>
      <c r="G95" s="153"/>
      <c r="H95" s="153"/>
      <c r="I95" s="153"/>
      <c r="J95" s="154">
        <f>J878</f>
        <v>0</v>
      </c>
      <c r="K95" s="10"/>
      <c r="L95" s="151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21.84" customHeight="1">
      <c r="A96" s="10"/>
      <c r="B96" s="151"/>
      <c r="C96" s="10"/>
      <c r="D96" s="152" t="s">
        <v>401</v>
      </c>
      <c r="E96" s="153"/>
      <c r="F96" s="153"/>
      <c r="G96" s="153"/>
      <c r="H96" s="153"/>
      <c r="I96" s="153"/>
      <c r="J96" s="154">
        <f>J892</f>
        <v>0</v>
      </c>
      <c r="K96" s="10"/>
      <c r="L96" s="15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21.84" customHeight="1">
      <c r="A97" s="10"/>
      <c r="B97" s="151"/>
      <c r="C97" s="10"/>
      <c r="D97" s="152" t="s">
        <v>402</v>
      </c>
      <c r="E97" s="153"/>
      <c r="F97" s="153"/>
      <c r="G97" s="153"/>
      <c r="H97" s="153"/>
      <c r="I97" s="153"/>
      <c r="J97" s="154">
        <f>J903</f>
        <v>0</v>
      </c>
      <c r="K97" s="10"/>
      <c r="L97" s="15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151"/>
      <c r="C98" s="10"/>
      <c r="D98" s="152" t="s">
        <v>403</v>
      </c>
      <c r="E98" s="153"/>
      <c r="F98" s="153"/>
      <c r="G98" s="153"/>
      <c r="H98" s="153"/>
      <c r="I98" s="153"/>
      <c r="J98" s="154">
        <f>J912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404</v>
      </c>
      <c r="E99" s="153"/>
      <c r="F99" s="153"/>
      <c r="G99" s="153"/>
      <c r="H99" s="153"/>
      <c r="I99" s="153"/>
      <c r="J99" s="154">
        <f>J979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405</v>
      </c>
      <c r="E100" s="153"/>
      <c r="F100" s="153"/>
      <c r="G100" s="153"/>
      <c r="H100" s="153"/>
      <c r="I100" s="153"/>
      <c r="J100" s="154">
        <f>J999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406</v>
      </c>
      <c r="E101" s="153"/>
      <c r="F101" s="153"/>
      <c r="G101" s="153"/>
      <c r="H101" s="153"/>
      <c r="I101" s="153"/>
      <c r="J101" s="154">
        <f>J1031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6"/>
      <c r="C102" s="9"/>
      <c r="D102" s="147" t="s">
        <v>407</v>
      </c>
      <c r="E102" s="148"/>
      <c r="F102" s="148"/>
      <c r="G102" s="148"/>
      <c r="H102" s="148"/>
      <c r="I102" s="148"/>
      <c r="J102" s="149">
        <f>J1034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1"/>
      <c r="C103" s="10"/>
      <c r="D103" s="152" t="s">
        <v>408</v>
      </c>
      <c r="E103" s="153"/>
      <c r="F103" s="153"/>
      <c r="G103" s="153"/>
      <c r="H103" s="153"/>
      <c r="I103" s="153"/>
      <c r="J103" s="154">
        <f>J1035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1"/>
      <c r="C104" s="10"/>
      <c r="D104" s="152" t="s">
        <v>409</v>
      </c>
      <c r="E104" s="153"/>
      <c r="F104" s="153"/>
      <c r="G104" s="153"/>
      <c r="H104" s="153"/>
      <c r="I104" s="153"/>
      <c r="J104" s="154">
        <f>J1041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410</v>
      </c>
      <c r="E105" s="153"/>
      <c r="F105" s="153"/>
      <c r="G105" s="153"/>
      <c r="H105" s="153"/>
      <c r="I105" s="153"/>
      <c r="J105" s="154">
        <f>J1071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411</v>
      </c>
      <c r="E106" s="153"/>
      <c r="F106" s="153"/>
      <c r="G106" s="153"/>
      <c r="H106" s="153"/>
      <c r="I106" s="153"/>
      <c r="J106" s="154">
        <f>J1080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51"/>
      <c r="C107" s="10"/>
      <c r="D107" s="152" t="s">
        <v>412</v>
      </c>
      <c r="E107" s="153"/>
      <c r="F107" s="153"/>
      <c r="G107" s="153"/>
      <c r="H107" s="153"/>
      <c r="I107" s="153"/>
      <c r="J107" s="154">
        <f>J1089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51"/>
      <c r="C108" s="10"/>
      <c r="D108" s="152" t="s">
        <v>413</v>
      </c>
      <c r="E108" s="153"/>
      <c r="F108" s="153"/>
      <c r="G108" s="153"/>
      <c r="H108" s="153"/>
      <c r="I108" s="153"/>
      <c r="J108" s="154">
        <f>J1134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51"/>
      <c r="C109" s="10"/>
      <c r="D109" s="152" t="s">
        <v>414</v>
      </c>
      <c r="E109" s="153"/>
      <c r="F109" s="153"/>
      <c r="G109" s="153"/>
      <c r="H109" s="153"/>
      <c r="I109" s="153"/>
      <c r="J109" s="154">
        <f>J1153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1"/>
      <c r="C110" s="10"/>
      <c r="D110" s="152" t="s">
        <v>415</v>
      </c>
      <c r="E110" s="153"/>
      <c r="F110" s="153"/>
      <c r="G110" s="153"/>
      <c r="H110" s="153"/>
      <c r="I110" s="153"/>
      <c r="J110" s="154">
        <f>J1159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1"/>
      <c r="C111" s="10"/>
      <c r="D111" s="152" t="s">
        <v>416</v>
      </c>
      <c r="E111" s="153"/>
      <c r="F111" s="153"/>
      <c r="G111" s="153"/>
      <c r="H111" s="153"/>
      <c r="I111" s="153"/>
      <c r="J111" s="154">
        <f>J1167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51"/>
      <c r="C112" s="10"/>
      <c r="D112" s="152" t="s">
        <v>417</v>
      </c>
      <c r="E112" s="153"/>
      <c r="F112" s="153"/>
      <c r="G112" s="153"/>
      <c r="H112" s="153"/>
      <c r="I112" s="153"/>
      <c r="J112" s="154">
        <f>J1174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4.88" customHeight="1">
      <c r="A113" s="10"/>
      <c r="B113" s="151"/>
      <c r="C113" s="10"/>
      <c r="D113" s="152" t="s">
        <v>418</v>
      </c>
      <c r="E113" s="153"/>
      <c r="F113" s="153"/>
      <c r="G113" s="153"/>
      <c r="H113" s="153"/>
      <c r="I113" s="153"/>
      <c r="J113" s="154">
        <f>J1231</f>
        <v>0</v>
      </c>
      <c r="K113" s="10"/>
      <c r="L113" s="15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1"/>
      <c r="C114" s="10"/>
      <c r="D114" s="152" t="s">
        <v>419</v>
      </c>
      <c r="E114" s="153"/>
      <c r="F114" s="153"/>
      <c r="G114" s="153"/>
      <c r="H114" s="153"/>
      <c r="I114" s="153"/>
      <c r="J114" s="154">
        <f>J1256</f>
        <v>0</v>
      </c>
      <c r="K114" s="10"/>
      <c r="L114" s="15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51"/>
      <c r="C115" s="10"/>
      <c r="D115" s="152" t="s">
        <v>420</v>
      </c>
      <c r="E115" s="153"/>
      <c r="F115" s="153"/>
      <c r="G115" s="153"/>
      <c r="H115" s="153"/>
      <c r="I115" s="153"/>
      <c r="J115" s="154">
        <f>J1263</f>
        <v>0</v>
      </c>
      <c r="K115" s="10"/>
      <c r="L115" s="15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4.88" customHeight="1">
      <c r="A116" s="10"/>
      <c r="B116" s="151"/>
      <c r="C116" s="10"/>
      <c r="D116" s="152" t="s">
        <v>421</v>
      </c>
      <c r="E116" s="153"/>
      <c r="F116" s="153"/>
      <c r="G116" s="153"/>
      <c r="H116" s="153"/>
      <c r="I116" s="153"/>
      <c r="J116" s="154">
        <f>J1297</f>
        <v>0</v>
      </c>
      <c r="K116" s="10"/>
      <c r="L116" s="15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1"/>
      <c r="C117" s="10"/>
      <c r="D117" s="152" t="s">
        <v>422</v>
      </c>
      <c r="E117" s="153"/>
      <c r="F117" s="153"/>
      <c r="G117" s="153"/>
      <c r="H117" s="153"/>
      <c r="I117" s="153"/>
      <c r="J117" s="154">
        <f>J1314</f>
        <v>0</v>
      </c>
      <c r="K117" s="10"/>
      <c r="L117" s="15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4.88" customHeight="1">
      <c r="A118" s="10"/>
      <c r="B118" s="151"/>
      <c r="C118" s="10"/>
      <c r="D118" s="152" t="s">
        <v>423</v>
      </c>
      <c r="E118" s="153"/>
      <c r="F118" s="153"/>
      <c r="G118" s="153"/>
      <c r="H118" s="153"/>
      <c r="I118" s="153"/>
      <c r="J118" s="154">
        <f>J1317</f>
        <v>0</v>
      </c>
      <c r="K118" s="10"/>
      <c r="L118" s="15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4.88" customHeight="1">
      <c r="A119" s="10"/>
      <c r="B119" s="151"/>
      <c r="C119" s="10"/>
      <c r="D119" s="152" t="s">
        <v>424</v>
      </c>
      <c r="E119" s="153"/>
      <c r="F119" s="153"/>
      <c r="G119" s="153"/>
      <c r="H119" s="153"/>
      <c r="I119" s="153"/>
      <c r="J119" s="154">
        <f>J1354</f>
        <v>0</v>
      </c>
      <c r="K119" s="10"/>
      <c r="L119" s="15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4.88" customHeight="1">
      <c r="A120" s="10"/>
      <c r="B120" s="151"/>
      <c r="C120" s="10"/>
      <c r="D120" s="152" t="s">
        <v>425</v>
      </c>
      <c r="E120" s="153"/>
      <c r="F120" s="153"/>
      <c r="G120" s="153"/>
      <c r="H120" s="153"/>
      <c r="I120" s="153"/>
      <c r="J120" s="154">
        <f>J1377</f>
        <v>0</v>
      </c>
      <c r="K120" s="10"/>
      <c r="L120" s="15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1"/>
      <c r="C121" s="10"/>
      <c r="D121" s="152" t="s">
        <v>426</v>
      </c>
      <c r="E121" s="153"/>
      <c r="F121" s="153"/>
      <c r="G121" s="153"/>
      <c r="H121" s="153"/>
      <c r="I121" s="153"/>
      <c r="J121" s="154">
        <f>J1387</f>
        <v>0</v>
      </c>
      <c r="K121" s="10"/>
      <c r="L121" s="151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4.88" customHeight="1">
      <c r="A122" s="10"/>
      <c r="B122" s="151"/>
      <c r="C122" s="10"/>
      <c r="D122" s="152" t="s">
        <v>427</v>
      </c>
      <c r="E122" s="153"/>
      <c r="F122" s="153"/>
      <c r="G122" s="153"/>
      <c r="H122" s="153"/>
      <c r="I122" s="153"/>
      <c r="J122" s="154">
        <f>J1390</f>
        <v>0</v>
      </c>
      <c r="K122" s="10"/>
      <c r="L122" s="15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1"/>
      <c r="C123" s="10"/>
      <c r="D123" s="152" t="s">
        <v>428</v>
      </c>
      <c r="E123" s="153"/>
      <c r="F123" s="153"/>
      <c r="G123" s="153"/>
      <c r="H123" s="153"/>
      <c r="I123" s="153"/>
      <c r="J123" s="154">
        <f>J1412</f>
        <v>0</v>
      </c>
      <c r="K123" s="10"/>
      <c r="L123" s="151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4.88" customHeight="1">
      <c r="A124" s="10"/>
      <c r="B124" s="151"/>
      <c r="C124" s="10"/>
      <c r="D124" s="152" t="s">
        <v>429</v>
      </c>
      <c r="E124" s="153"/>
      <c r="F124" s="153"/>
      <c r="G124" s="153"/>
      <c r="H124" s="153"/>
      <c r="I124" s="153"/>
      <c r="J124" s="154">
        <f>J1417</f>
        <v>0</v>
      </c>
      <c r="K124" s="10"/>
      <c r="L124" s="151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4.88" customHeight="1">
      <c r="A125" s="10"/>
      <c r="B125" s="151"/>
      <c r="C125" s="10"/>
      <c r="D125" s="152" t="s">
        <v>430</v>
      </c>
      <c r="E125" s="153"/>
      <c r="F125" s="153"/>
      <c r="G125" s="153"/>
      <c r="H125" s="153"/>
      <c r="I125" s="153"/>
      <c r="J125" s="154">
        <f>J1447</f>
        <v>0</v>
      </c>
      <c r="K125" s="10"/>
      <c r="L125" s="151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51"/>
      <c r="C126" s="10"/>
      <c r="D126" s="152" t="s">
        <v>431</v>
      </c>
      <c r="E126" s="153"/>
      <c r="F126" s="153"/>
      <c r="G126" s="153"/>
      <c r="H126" s="153"/>
      <c r="I126" s="153"/>
      <c r="J126" s="154">
        <f>J1548</f>
        <v>0</v>
      </c>
      <c r="K126" s="10"/>
      <c r="L126" s="151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4.88" customHeight="1">
      <c r="A127" s="10"/>
      <c r="B127" s="151"/>
      <c r="C127" s="10"/>
      <c r="D127" s="152" t="s">
        <v>432</v>
      </c>
      <c r="E127" s="153"/>
      <c r="F127" s="153"/>
      <c r="G127" s="153"/>
      <c r="H127" s="153"/>
      <c r="I127" s="153"/>
      <c r="J127" s="154">
        <f>J1571</f>
        <v>0</v>
      </c>
      <c r="K127" s="10"/>
      <c r="L127" s="151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4.88" customHeight="1">
      <c r="A128" s="10"/>
      <c r="B128" s="151"/>
      <c r="C128" s="10"/>
      <c r="D128" s="152" t="s">
        <v>433</v>
      </c>
      <c r="E128" s="153"/>
      <c r="F128" s="153"/>
      <c r="G128" s="153"/>
      <c r="H128" s="153"/>
      <c r="I128" s="153"/>
      <c r="J128" s="154">
        <f>J1637</f>
        <v>0</v>
      </c>
      <c r="K128" s="10"/>
      <c r="L128" s="151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51"/>
      <c r="C129" s="10"/>
      <c r="D129" s="152" t="s">
        <v>434</v>
      </c>
      <c r="E129" s="153"/>
      <c r="F129" s="153"/>
      <c r="G129" s="153"/>
      <c r="H129" s="153"/>
      <c r="I129" s="153"/>
      <c r="J129" s="154">
        <f>J1651</f>
        <v>0</v>
      </c>
      <c r="K129" s="10"/>
      <c r="L129" s="151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4.88" customHeight="1">
      <c r="A130" s="10"/>
      <c r="B130" s="151"/>
      <c r="C130" s="10"/>
      <c r="D130" s="152" t="s">
        <v>435</v>
      </c>
      <c r="E130" s="153"/>
      <c r="F130" s="153"/>
      <c r="G130" s="153"/>
      <c r="H130" s="153"/>
      <c r="I130" s="153"/>
      <c r="J130" s="154">
        <f>J1694</f>
        <v>0</v>
      </c>
      <c r="K130" s="10"/>
      <c r="L130" s="151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4.88" customHeight="1">
      <c r="A131" s="10"/>
      <c r="B131" s="151"/>
      <c r="C131" s="10"/>
      <c r="D131" s="152" t="s">
        <v>436</v>
      </c>
      <c r="E131" s="153"/>
      <c r="F131" s="153"/>
      <c r="G131" s="153"/>
      <c r="H131" s="153"/>
      <c r="I131" s="153"/>
      <c r="J131" s="154">
        <f>J1728</f>
        <v>0</v>
      </c>
      <c r="K131" s="10"/>
      <c r="L131" s="151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9.92" customHeight="1">
      <c r="A132" s="10"/>
      <c r="B132" s="151"/>
      <c r="C132" s="10"/>
      <c r="D132" s="152" t="s">
        <v>437</v>
      </c>
      <c r="E132" s="153"/>
      <c r="F132" s="153"/>
      <c r="G132" s="153"/>
      <c r="H132" s="153"/>
      <c r="I132" s="153"/>
      <c r="J132" s="154">
        <f>J1763</f>
        <v>0</v>
      </c>
      <c r="K132" s="10"/>
      <c r="L132" s="151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9.92" customHeight="1">
      <c r="A133" s="10"/>
      <c r="B133" s="151"/>
      <c r="C133" s="10"/>
      <c r="D133" s="152" t="s">
        <v>438</v>
      </c>
      <c r="E133" s="153"/>
      <c r="F133" s="153"/>
      <c r="G133" s="153"/>
      <c r="H133" s="153"/>
      <c r="I133" s="153"/>
      <c r="J133" s="154">
        <f>J1795</f>
        <v>0</v>
      </c>
      <c r="K133" s="10"/>
      <c r="L133" s="151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4.88" customHeight="1">
      <c r="A134" s="10"/>
      <c r="B134" s="151"/>
      <c r="C134" s="10"/>
      <c r="D134" s="152" t="s">
        <v>439</v>
      </c>
      <c r="E134" s="153"/>
      <c r="F134" s="153"/>
      <c r="G134" s="153"/>
      <c r="H134" s="153"/>
      <c r="I134" s="153"/>
      <c r="J134" s="154">
        <f>J1849</f>
        <v>0</v>
      </c>
      <c r="K134" s="10"/>
      <c r="L134" s="151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51"/>
      <c r="C135" s="10"/>
      <c r="D135" s="152" t="s">
        <v>440</v>
      </c>
      <c r="E135" s="153"/>
      <c r="F135" s="153"/>
      <c r="G135" s="153"/>
      <c r="H135" s="153"/>
      <c r="I135" s="153"/>
      <c r="J135" s="154">
        <f>J1863</f>
        <v>0</v>
      </c>
      <c r="K135" s="10"/>
      <c r="L135" s="151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51"/>
      <c r="C136" s="10"/>
      <c r="D136" s="152" t="s">
        <v>441</v>
      </c>
      <c r="E136" s="153"/>
      <c r="F136" s="153"/>
      <c r="G136" s="153"/>
      <c r="H136" s="153"/>
      <c r="I136" s="153"/>
      <c r="J136" s="154">
        <f>J1876</f>
        <v>0</v>
      </c>
      <c r="K136" s="10"/>
      <c r="L136" s="151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9.92" customHeight="1">
      <c r="A137" s="10"/>
      <c r="B137" s="151"/>
      <c r="C137" s="10"/>
      <c r="D137" s="152" t="s">
        <v>442</v>
      </c>
      <c r="E137" s="153"/>
      <c r="F137" s="153"/>
      <c r="G137" s="153"/>
      <c r="H137" s="153"/>
      <c r="I137" s="153"/>
      <c r="J137" s="154">
        <f>J1911</f>
        <v>0</v>
      </c>
      <c r="K137" s="10"/>
      <c r="L137" s="151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2" customFormat="1" ht="21.84" customHeight="1">
      <c r="A138" s="41"/>
      <c r="B138" s="42"/>
      <c r="C138" s="41"/>
      <c r="D138" s="41"/>
      <c r="E138" s="41"/>
      <c r="F138" s="41"/>
      <c r="G138" s="41"/>
      <c r="H138" s="41"/>
      <c r="I138" s="41"/>
      <c r="J138" s="41"/>
      <c r="K138" s="41"/>
      <c r="L138" s="128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</row>
    <row r="139" s="2" customFormat="1" ht="6.96" customHeight="1">
      <c r="A139" s="41"/>
      <c r="B139" s="58"/>
      <c r="C139" s="59"/>
      <c r="D139" s="59"/>
      <c r="E139" s="59"/>
      <c r="F139" s="59"/>
      <c r="G139" s="59"/>
      <c r="H139" s="59"/>
      <c r="I139" s="59"/>
      <c r="J139" s="59"/>
      <c r="K139" s="59"/>
      <c r="L139" s="128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</row>
    <row r="143" s="2" customFormat="1" ht="6.96" customHeight="1">
      <c r="A143" s="41"/>
      <c r="B143" s="60"/>
      <c r="C143" s="61"/>
      <c r="D143" s="61"/>
      <c r="E143" s="61"/>
      <c r="F143" s="61"/>
      <c r="G143" s="61"/>
      <c r="H143" s="61"/>
      <c r="I143" s="61"/>
      <c r="J143" s="61"/>
      <c r="K143" s="61"/>
      <c r="L143" s="128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</row>
    <row r="144" s="2" customFormat="1" ht="24.96" customHeight="1">
      <c r="A144" s="41"/>
      <c r="B144" s="42"/>
      <c r="C144" s="26" t="s">
        <v>443</v>
      </c>
      <c r="D144" s="41"/>
      <c r="E144" s="41"/>
      <c r="F144" s="41"/>
      <c r="G144" s="41"/>
      <c r="H144" s="41"/>
      <c r="I144" s="41"/>
      <c r="J144" s="41"/>
      <c r="K144" s="41"/>
      <c r="L144" s="128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</row>
    <row r="145" s="2" customFormat="1" ht="6.96" customHeight="1">
      <c r="A145" s="41"/>
      <c r="B145" s="42"/>
      <c r="C145" s="41"/>
      <c r="D145" s="41"/>
      <c r="E145" s="41"/>
      <c r="F145" s="41"/>
      <c r="G145" s="41"/>
      <c r="H145" s="41"/>
      <c r="I145" s="41"/>
      <c r="J145" s="41"/>
      <c r="K145" s="41"/>
      <c r="L145" s="128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</row>
    <row r="146" s="2" customFormat="1" ht="12" customHeight="1">
      <c r="A146" s="41"/>
      <c r="B146" s="42"/>
      <c r="C146" s="35" t="s">
        <v>17</v>
      </c>
      <c r="D146" s="41"/>
      <c r="E146" s="41"/>
      <c r="F146" s="41"/>
      <c r="G146" s="41"/>
      <c r="H146" s="41"/>
      <c r="I146" s="41"/>
      <c r="J146" s="41"/>
      <c r="K146" s="41"/>
      <c r="L146" s="128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</row>
    <row r="147" s="2" customFormat="1" ht="16.5" customHeight="1">
      <c r="A147" s="41"/>
      <c r="B147" s="42"/>
      <c r="C147" s="41"/>
      <c r="D147" s="41"/>
      <c r="E147" s="127" t="str">
        <f>E7</f>
        <v>Obecní dům Rudíkov smlouva č. 2 - SO02, 3,4,5,6,7,8,9,11,13,14</v>
      </c>
      <c r="F147" s="35"/>
      <c r="G147" s="35"/>
      <c r="H147" s="35"/>
      <c r="I147" s="41"/>
      <c r="J147" s="41"/>
      <c r="K147" s="41"/>
      <c r="L147" s="128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  <row r="148" s="2" customFormat="1" ht="12" customHeight="1">
      <c r="A148" s="41"/>
      <c r="B148" s="42"/>
      <c r="C148" s="35" t="s">
        <v>155</v>
      </c>
      <c r="D148" s="41"/>
      <c r="E148" s="41"/>
      <c r="F148" s="41"/>
      <c r="G148" s="41"/>
      <c r="H148" s="41"/>
      <c r="I148" s="41"/>
      <c r="J148" s="41"/>
      <c r="K148" s="41"/>
      <c r="L148" s="128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</row>
    <row r="149" s="2" customFormat="1" ht="16.5" customHeight="1">
      <c r="A149" s="41"/>
      <c r="B149" s="42"/>
      <c r="C149" s="41"/>
      <c r="D149" s="41"/>
      <c r="E149" s="65" t="str">
        <f>E9</f>
        <v>2 - SO02</v>
      </c>
      <c r="F149" s="41"/>
      <c r="G149" s="41"/>
      <c r="H149" s="41"/>
      <c r="I149" s="41"/>
      <c r="J149" s="41"/>
      <c r="K149" s="41"/>
      <c r="L149" s="128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</row>
    <row r="150" s="2" customFormat="1" ht="6.96" customHeight="1">
      <c r="A150" s="41"/>
      <c r="B150" s="42"/>
      <c r="C150" s="41"/>
      <c r="D150" s="41"/>
      <c r="E150" s="41"/>
      <c r="F150" s="41"/>
      <c r="G150" s="41"/>
      <c r="H150" s="41"/>
      <c r="I150" s="41"/>
      <c r="J150" s="41"/>
      <c r="K150" s="41"/>
      <c r="L150" s="128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</row>
    <row r="151" s="2" customFormat="1" ht="12" customHeight="1">
      <c r="A151" s="41"/>
      <c r="B151" s="42"/>
      <c r="C151" s="35" t="s">
        <v>21</v>
      </c>
      <c r="D151" s="41"/>
      <c r="E151" s="41"/>
      <c r="F151" s="30" t="str">
        <f>F12</f>
        <v xml:space="preserve"> </v>
      </c>
      <c r="G151" s="41"/>
      <c r="H151" s="41"/>
      <c r="I151" s="35" t="s">
        <v>23</v>
      </c>
      <c r="J151" s="67" t="str">
        <f>IF(J12="","",J12)</f>
        <v>10. 1. 2024</v>
      </c>
      <c r="K151" s="41"/>
      <c r="L151" s="128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</row>
    <row r="152" s="2" customFormat="1" ht="6.96" customHeight="1">
      <c r="A152" s="41"/>
      <c r="B152" s="42"/>
      <c r="C152" s="41"/>
      <c r="D152" s="41"/>
      <c r="E152" s="41"/>
      <c r="F152" s="41"/>
      <c r="G152" s="41"/>
      <c r="H152" s="41"/>
      <c r="I152" s="41"/>
      <c r="J152" s="41"/>
      <c r="K152" s="41"/>
      <c r="L152" s="128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</row>
    <row r="153" s="2" customFormat="1" ht="15.15" customHeight="1">
      <c r="A153" s="41"/>
      <c r="B153" s="42"/>
      <c r="C153" s="35" t="s">
        <v>25</v>
      </c>
      <c r="D153" s="41"/>
      <c r="E153" s="41"/>
      <c r="F153" s="30" t="str">
        <f>E15</f>
        <v xml:space="preserve"> </v>
      </c>
      <c r="G153" s="41"/>
      <c r="H153" s="41"/>
      <c r="I153" s="35" t="s">
        <v>31</v>
      </c>
      <c r="J153" s="39" t="str">
        <f>E21</f>
        <v xml:space="preserve">BS projekt s.r.o. </v>
      </c>
      <c r="K153" s="41"/>
      <c r="L153" s="128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</row>
    <row r="154" s="2" customFormat="1" ht="25.65" customHeight="1">
      <c r="A154" s="41"/>
      <c r="B154" s="42"/>
      <c r="C154" s="35" t="s">
        <v>29</v>
      </c>
      <c r="D154" s="41"/>
      <c r="E154" s="41"/>
      <c r="F154" s="30" t="str">
        <f>IF(E18="","",E18)</f>
        <v>Vyplň údaj</v>
      </c>
      <c r="G154" s="41"/>
      <c r="H154" s="41"/>
      <c r="I154" s="35" t="s">
        <v>34</v>
      </c>
      <c r="J154" s="39" t="str">
        <f>E24</f>
        <v>Ing. Tomáš Hrdlička, Jan Hajný</v>
      </c>
      <c r="K154" s="41"/>
      <c r="L154" s="128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</row>
    <row r="155" s="2" customFormat="1" ht="10.32" customHeight="1">
      <c r="A155" s="41"/>
      <c r="B155" s="42"/>
      <c r="C155" s="41"/>
      <c r="D155" s="41"/>
      <c r="E155" s="41"/>
      <c r="F155" s="41"/>
      <c r="G155" s="41"/>
      <c r="H155" s="41"/>
      <c r="I155" s="41"/>
      <c r="J155" s="41"/>
      <c r="K155" s="41"/>
      <c r="L155" s="128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</row>
    <row r="156" s="11" customFormat="1" ht="29.28" customHeight="1">
      <c r="A156" s="156"/>
      <c r="B156" s="157"/>
      <c r="C156" s="158" t="s">
        <v>444</v>
      </c>
      <c r="D156" s="159" t="s">
        <v>57</v>
      </c>
      <c r="E156" s="159" t="s">
        <v>53</v>
      </c>
      <c r="F156" s="159" t="s">
        <v>54</v>
      </c>
      <c r="G156" s="159" t="s">
        <v>445</v>
      </c>
      <c r="H156" s="159" t="s">
        <v>446</v>
      </c>
      <c r="I156" s="159" t="s">
        <v>447</v>
      </c>
      <c r="J156" s="159" t="s">
        <v>303</v>
      </c>
      <c r="K156" s="160" t="s">
        <v>448</v>
      </c>
      <c r="L156" s="161"/>
      <c r="M156" s="83" t="s">
        <v>3</v>
      </c>
      <c r="N156" s="84" t="s">
        <v>42</v>
      </c>
      <c r="O156" s="84" t="s">
        <v>449</v>
      </c>
      <c r="P156" s="84" t="s">
        <v>450</v>
      </c>
      <c r="Q156" s="84" t="s">
        <v>451</v>
      </c>
      <c r="R156" s="84" t="s">
        <v>452</v>
      </c>
      <c r="S156" s="84" t="s">
        <v>453</v>
      </c>
      <c r="T156" s="85" t="s">
        <v>454</v>
      </c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</row>
    <row r="157" s="2" customFormat="1" ht="22.8" customHeight="1">
      <c r="A157" s="41"/>
      <c r="B157" s="42"/>
      <c r="C157" s="90" t="s">
        <v>455</v>
      </c>
      <c r="D157" s="41"/>
      <c r="E157" s="41"/>
      <c r="F157" s="41"/>
      <c r="G157" s="41"/>
      <c r="H157" s="41"/>
      <c r="I157" s="41"/>
      <c r="J157" s="162">
        <f>BK157</f>
        <v>0</v>
      </c>
      <c r="K157" s="41"/>
      <c r="L157" s="42"/>
      <c r="M157" s="86"/>
      <c r="N157" s="71"/>
      <c r="O157" s="87"/>
      <c r="P157" s="163">
        <f>P158+P1034</f>
        <v>0</v>
      </c>
      <c r="Q157" s="87"/>
      <c r="R157" s="163">
        <f>R158+R1034</f>
        <v>1282.4907040166256</v>
      </c>
      <c r="S157" s="87"/>
      <c r="T157" s="164">
        <f>T158+T1034</f>
        <v>0.033082849999999997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2" t="s">
        <v>71</v>
      </c>
      <c r="AU157" s="22" t="s">
        <v>309</v>
      </c>
      <c r="BK157" s="165">
        <f>BK158+BK1034</f>
        <v>0</v>
      </c>
    </row>
    <row r="158" s="12" customFormat="1" ht="25.92" customHeight="1">
      <c r="A158" s="12"/>
      <c r="B158" s="166"/>
      <c r="C158" s="12"/>
      <c r="D158" s="167" t="s">
        <v>71</v>
      </c>
      <c r="E158" s="168" t="s">
        <v>456</v>
      </c>
      <c r="F158" s="168" t="s">
        <v>457</v>
      </c>
      <c r="G158" s="12"/>
      <c r="H158" s="12"/>
      <c r="I158" s="169"/>
      <c r="J158" s="170">
        <f>BK158</f>
        <v>0</v>
      </c>
      <c r="K158" s="12"/>
      <c r="L158" s="166"/>
      <c r="M158" s="171"/>
      <c r="N158" s="172"/>
      <c r="O158" s="172"/>
      <c r="P158" s="173">
        <f>P159+P228+P372+P567+P697+P979+P999+P1031</f>
        <v>0</v>
      </c>
      <c r="Q158" s="172"/>
      <c r="R158" s="173">
        <f>R159+R228+R372+R567+R697+R979+R999+R1031</f>
        <v>1211.918988048988</v>
      </c>
      <c r="S158" s="172"/>
      <c r="T158" s="174">
        <f>T159+T228+T372+T567+T697+T979+T999+T1031</f>
        <v>0.0018836300000000003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79</v>
      </c>
      <c r="AT158" s="175" t="s">
        <v>71</v>
      </c>
      <c r="AU158" s="175" t="s">
        <v>72</v>
      </c>
      <c r="AY158" s="167" t="s">
        <v>458</v>
      </c>
      <c r="BK158" s="176">
        <f>BK159+BK228+BK372+BK567+BK697+BK979+BK999+BK1031</f>
        <v>0</v>
      </c>
    </row>
    <row r="159" s="12" customFormat="1" ht="22.8" customHeight="1">
      <c r="A159" s="12"/>
      <c r="B159" s="166"/>
      <c r="C159" s="12"/>
      <c r="D159" s="167" t="s">
        <v>71</v>
      </c>
      <c r="E159" s="177" t="s">
        <v>79</v>
      </c>
      <c r="F159" s="177" t="s">
        <v>459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P160+P172+P200+P214</f>
        <v>0</v>
      </c>
      <c r="Q159" s="172"/>
      <c r="R159" s="173">
        <f>R160+R172+R200+R214</f>
        <v>0</v>
      </c>
      <c r="S159" s="172"/>
      <c r="T159" s="174">
        <f>T160+T172+T200+T214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79</v>
      </c>
      <c r="AT159" s="175" t="s">
        <v>71</v>
      </c>
      <c r="AU159" s="175" t="s">
        <v>79</v>
      </c>
      <c r="AY159" s="167" t="s">
        <v>458</v>
      </c>
      <c r="BK159" s="176">
        <f>BK160+BK172+BK200+BK214</f>
        <v>0</v>
      </c>
    </row>
    <row r="160" s="12" customFormat="1" ht="20.88" customHeight="1">
      <c r="A160" s="12"/>
      <c r="B160" s="166"/>
      <c r="C160" s="12"/>
      <c r="D160" s="167" t="s">
        <v>71</v>
      </c>
      <c r="E160" s="177" t="s">
        <v>460</v>
      </c>
      <c r="F160" s="177" t="s">
        <v>461</v>
      </c>
      <c r="G160" s="12"/>
      <c r="H160" s="12"/>
      <c r="I160" s="169"/>
      <c r="J160" s="178">
        <f>BK160</f>
        <v>0</v>
      </c>
      <c r="K160" s="12"/>
      <c r="L160" s="166"/>
      <c r="M160" s="171"/>
      <c r="N160" s="172"/>
      <c r="O160" s="172"/>
      <c r="P160" s="173">
        <f>SUM(P161:P171)</f>
        <v>0</v>
      </c>
      <c r="Q160" s="172"/>
      <c r="R160" s="173">
        <f>SUM(R161:R171)</f>
        <v>0</v>
      </c>
      <c r="S160" s="172"/>
      <c r="T160" s="174">
        <f>SUM(T161:T171)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7" t="s">
        <v>79</v>
      </c>
      <c r="AT160" s="175" t="s">
        <v>71</v>
      </c>
      <c r="AU160" s="175" t="s">
        <v>76</v>
      </c>
      <c r="AY160" s="167" t="s">
        <v>458</v>
      </c>
      <c r="BK160" s="176">
        <f>SUM(BK161:BK171)</f>
        <v>0</v>
      </c>
    </row>
    <row r="161" s="2" customFormat="1" ht="24.15" customHeight="1">
      <c r="A161" s="41"/>
      <c r="B161" s="179"/>
      <c r="C161" s="180" t="s">
        <v>79</v>
      </c>
      <c r="D161" s="180" t="s">
        <v>462</v>
      </c>
      <c r="E161" s="181" t="s">
        <v>463</v>
      </c>
      <c r="F161" s="182" t="s">
        <v>464</v>
      </c>
      <c r="G161" s="183" t="s">
        <v>140</v>
      </c>
      <c r="H161" s="184">
        <v>300</v>
      </c>
      <c r="I161" s="185"/>
      <c r="J161" s="186">
        <f>ROUND(I161*H161,2)</f>
        <v>0</v>
      </c>
      <c r="K161" s="182" t="s">
        <v>465</v>
      </c>
      <c r="L161" s="42"/>
      <c r="M161" s="187" t="s">
        <v>3</v>
      </c>
      <c r="N161" s="188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104</v>
      </c>
      <c r="AT161" s="191" t="s">
        <v>462</v>
      </c>
      <c r="AU161" s="191" t="s">
        <v>101</v>
      </c>
      <c r="AY161" s="22" t="s">
        <v>458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79</v>
      </c>
      <c r="BK161" s="192">
        <f>ROUND(I161*H161,2)</f>
        <v>0</v>
      </c>
      <c r="BL161" s="22" t="s">
        <v>104</v>
      </c>
      <c r="BM161" s="191" t="s">
        <v>466</v>
      </c>
    </row>
    <row r="162" s="2" customFormat="1">
      <c r="A162" s="41"/>
      <c r="B162" s="42"/>
      <c r="C162" s="41"/>
      <c r="D162" s="193" t="s">
        <v>467</v>
      </c>
      <c r="E162" s="41"/>
      <c r="F162" s="194" t="s">
        <v>468</v>
      </c>
      <c r="G162" s="41"/>
      <c r="H162" s="41"/>
      <c r="I162" s="195"/>
      <c r="J162" s="41"/>
      <c r="K162" s="41"/>
      <c r="L162" s="42"/>
      <c r="M162" s="196"/>
      <c r="N162" s="197"/>
      <c r="O162" s="75"/>
      <c r="P162" s="75"/>
      <c r="Q162" s="75"/>
      <c r="R162" s="75"/>
      <c r="S162" s="75"/>
      <c r="T162" s="76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2" t="s">
        <v>467</v>
      </c>
      <c r="AU162" s="22" t="s">
        <v>101</v>
      </c>
    </row>
    <row r="163" s="13" customFormat="1">
      <c r="A163" s="13"/>
      <c r="B163" s="198"/>
      <c r="C163" s="13"/>
      <c r="D163" s="199" t="s">
        <v>469</v>
      </c>
      <c r="E163" s="200" t="s">
        <v>3</v>
      </c>
      <c r="F163" s="201" t="s">
        <v>304</v>
      </c>
      <c r="G163" s="13"/>
      <c r="H163" s="202">
        <v>300</v>
      </c>
      <c r="I163" s="203"/>
      <c r="J163" s="13"/>
      <c r="K163" s="13"/>
      <c r="L163" s="198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0" t="s">
        <v>469</v>
      </c>
      <c r="AU163" s="200" t="s">
        <v>101</v>
      </c>
      <c r="AV163" s="13" t="s">
        <v>76</v>
      </c>
      <c r="AW163" s="13" t="s">
        <v>33</v>
      </c>
      <c r="AX163" s="13" t="s">
        <v>79</v>
      </c>
      <c r="AY163" s="200" t="s">
        <v>458</v>
      </c>
    </row>
    <row r="164" s="2" customFormat="1" ht="62.7" customHeight="1">
      <c r="A164" s="41"/>
      <c r="B164" s="179"/>
      <c r="C164" s="180" t="s">
        <v>76</v>
      </c>
      <c r="D164" s="180" t="s">
        <v>462</v>
      </c>
      <c r="E164" s="181" t="s">
        <v>470</v>
      </c>
      <c r="F164" s="182" t="s">
        <v>471</v>
      </c>
      <c r="G164" s="183" t="s">
        <v>472</v>
      </c>
      <c r="H164" s="184">
        <v>60</v>
      </c>
      <c r="I164" s="185"/>
      <c r="J164" s="186">
        <f>ROUND(I164*H164,2)</f>
        <v>0</v>
      </c>
      <c r="K164" s="182" t="s">
        <v>465</v>
      </c>
      <c r="L164" s="42"/>
      <c r="M164" s="187" t="s">
        <v>3</v>
      </c>
      <c r="N164" s="188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104</v>
      </c>
      <c r="AT164" s="191" t="s">
        <v>462</v>
      </c>
      <c r="AU164" s="191" t="s">
        <v>101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104</v>
      </c>
      <c r="BM164" s="191" t="s">
        <v>473</v>
      </c>
    </row>
    <row r="165" s="2" customFormat="1">
      <c r="A165" s="41"/>
      <c r="B165" s="42"/>
      <c r="C165" s="41"/>
      <c r="D165" s="193" t="s">
        <v>467</v>
      </c>
      <c r="E165" s="41"/>
      <c r="F165" s="194" t="s">
        <v>474</v>
      </c>
      <c r="G165" s="41"/>
      <c r="H165" s="41"/>
      <c r="I165" s="195"/>
      <c r="J165" s="41"/>
      <c r="K165" s="41"/>
      <c r="L165" s="42"/>
      <c r="M165" s="196"/>
      <c r="N165" s="197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2" t="s">
        <v>467</v>
      </c>
      <c r="AU165" s="22" t="s">
        <v>101</v>
      </c>
    </row>
    <row r="166" s="2" customFormat="1">
      <c r="A166" s="41"/>
      <c r="B166" s="42"/>
      <c r="C166" s="41"/>
      <c r="D166" s="199" t="s">
        <v>475</v>
      </c>
      <c r="E166" s="41"/>
      <c r="F166" s="207" t="s">
        <v>476</v>
      </c>
      <c r="G166" s="41"/>
      <c r="H166" s="41"/>
      <c r="I166" s="195"/>
      <c r="J166" s="41"/>
      <c r="K166" s="41"/>
      <c r="L166" s="42"/>
      <c r="M166" s="196"/>
      <c r="N166" s="197"/>
      <c r="O166" s="75"/>
      <c r="P166" s="75"/>
      <c r="Q166" s="75"/>
      <c r="R166" s="75"/>
      <c r="S166" s="75"/>
      <c r="T166" s="76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2" t="s">
        <v>475</v>
      </c>
      <c r="AU166" s="22" t="s">
        <v>101</v>
      </c>
    </row>
    <row r="167" s="13" customFormat="1">
      <c r="A167" s="13"/>
      <c r="B167" s="198"/>
      <c r="C167" s="13"/>
      <c r="D167" s="199" t="s">
        <v>469</v>
      </c>
      <c r="E167" s="200" t="s">
        <v>3</v>
      </c>
      <c r="F167" s="201" t="s">
        <v>477</v>
      </c>
      <c r="G167" s="13"/>
      <c r="H167" s="202">
        <v>60</v>
      </c>
      <c r="I167" s="203"/>
      <c r="J167" s="13"/>
      <c r="K167" s="13"/>
      <c r="L167" s="198"/>
      <c r="M167" s="204"/>
      <c r="N167" s="205"/>
      <c r="O167" s="205"/>
      <c r="P167" s="205"/>
      <c r="Q167" s="205"/>
      <c r="R167" s="205"/>
      <c r="S167" s="205"/>
      <c r="T167" s="20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0" t="s">
        <v>469</v>
      </c>
      <c r="AU167" s="200" t="s">
        <v>101</v>
      </c>
      <c r="AV167" s="13" t="s">
        <v>76</v>
      </c>
      <c r="AW167" s="13" t="s">
        <v>33</v>
      </c>
      <c r="AX167" s="13" t="s">
        <v>79</v>
      </c>
      <c r="AY167" s="200" t="s">
        <v>458</v>
      </c>
    </row>
    <row r="168" s="2" customFormat="1" ht="44.25" customHeight="1">
      <c r="A168" s="41"/>
      <c r="B168" s="179"/>
      <c r="C168" s="180" t="s">
        <v>101</v>
      </c>
      <c r="D168" s="180" t="s">
        <v>462</v>
      </c>
      <c r="E168" s="181" t="s">
        <v>478</v>
      </c>
      <c r="F168" s="182" t="s">
        <v>479</v>
      </c>
      <c r="G168" s="183" t="s">
        <v>472</v>
      </c>
      <c r="H168" s="184">
        <v>60</v>
      </c>
      <c r="I168" s="185"/>
      <c r="J168" s="186">
        <f>ROUND(I168*H168,2)</f>
        <v>0</v>
      </c>
      <c r="K168" s="182" t="s">
        <v>465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104</v>
      </c>
      <c r="AT168" s="191" t="s">
        <v>462</v>
      </c>
      <c r="AU168" s="191" t="s">
        <v>101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104</v>
      </c>
      <c r="BM168" s="191" t="s">
        <v>480</v>
      </c>
    </row>
    <row r="169" s="2" customFormat="1">
      <c r="A169" s="41"/>
      <c r="B169" s="42"/>
      <c r="C169" s="41"/>
      <c r="D169" s="193" t="s">
        <v>467</v>
      </c>
      <c r="E169" s="41"/>
      <c r="F169" s="194" t="s">
        <v>481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467</v>
      </c>
      <c r="AU169" s="22" t="s">
        <v>101</v>
      </c>
    </row>
    <row r="170" s="2" customFormat="1" ht="37.8" customHeight="1">
      <c r="A170" s="41"/>
      <c r="B170" s="179"/>
      <c r="C170" s="180" t="s">
        <v>104</v>
      </c>
      <c r="D170" s="180" t="s">
        <v>462</v>
      </c>
      <c r="E170" s="181" t="s">
        <v>482</v>
      </c>
      <c r="F170" s="182" t="s">
        <v>483</v>
      </c>
      <c r="G170" s="183" t="s">
        <v>140</v>
      </c>
      <c r="H170" s="184">
        <v>300</v>
      </c>
      <c r="I170" s="185"/>
      <c r="J170" s="186">
        <f>ROUND(I170*H170,2)</f>
        <v>0</v>
      </c>
      <c r="K170" s="182" t="s">
        <v>465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104</v>
      </c>
      <c r="AT170" s="191" t="s">
        <v>462</v>
      </c>
      <c r="AU170" s="191" t="s">
        <v>101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104</v>
      </c>
      <c r="BM170" s="191" t="s">
        <v>484</v>
      </c>
    </row>
    <row r="171" s="2" customFormat="1">
      <c r="A171" s="41"/>
      <c r="B171" s="42"/>
      <c r="C171" s="41"/>
      <c r="D171" s="193" t="s">
        <v>467</v>
      </c>
      <c r="E171" s="41"/>
      <c r="F171" s="194" t="s">
        <v>485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467</v>
      </c>
      <c r="AU171" s="22" t="s">
        <v>101</v>
      </c>
    </row>
    <row r="172" s="12" customFormat="1" ht="20.88" customHeight="1">
      <c r="A172" s="12"/>
      <c r="B172" s="166"/>
      <c r="C172" s="12"/>
      <c r="D172" s="167" t="s">
        <v>71</v>
      </c>
      <c r="E172" s="177" t="s">
        <v>9</v>
      </c>
      <c r="F172" s="177" t="s">
        <v>486</v>
      </c>
      <c r="G172" s="12"/>
      <c r="H172" s="12"/>
      <c r="I172" s="169"/>
      <c r="J172" s="178">
        <f>BK172</f>
        <v>0</v>
      </c>
      <c r="K172" s="12"/>
      <c r="L172" s="166"/>
      <c r="M172" s="171"/>
      <c r="N172" s="172"/>
      <c r="O172" s="172"/>
      <c r="P172" s="173">
        <f>SUM(P173:P199)</f>
        <v>0</v>
      </c>
      <c r="Q172" s="172"/>
      <c r="R172" s="173">
        <f>SUM(R173:R199)</f>
        <v>0</v>
      </c>
      <c r="S172" s="172"/>
      <c r="T172" s="174">
        <f>SUM(T173:T199)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7" t="s">
        <v>79</v>
      </c>
      <c r="AT172" s="175" t="s">
        <v>71</v>
      </c>
      <c r="AU172" s="175" t="s">
        <v>76</v>
      </c>
      <c r="AY172" s="167" t="s">
        <v>458</v>
      </c>
      <c r="BK172" s="176">
        <f>SUM(BK173:BK199)</f>
        <v>0</v>
      </c>
    </row>
    <row r="173" s="2" customFormat="1" ht="49.05" customHeight="1">
      <c r="A173" s="41"/>
      <c r="B173" s="179"/>
      <c r="C173" s="180" t="s">
        <v>487</v>
      </c>
      <c r="D173" s="180" t="s">
        <v>462</v>
      </c>
      <c r="E173" s="181" t="s">
        <v>488</v>
      </c>
      <c r="F173" s="182" t="s">
        <v>489</v>
      </c>
      <c r="G173" s="183" t="s">
        <v>472</v>
      </c>
      <c r="H173" s="184">
        <v>641.70000000000005</v>
      </c>
      <c r="I173" s="185"/>
      <c r="J173" s="186">
        <f>ROUND(I173*H173,2)</f>
        <v>0</v>
      </c>
      <c r="K173" s="182" t="s">
        <v>465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104</v>
      </c>
      <c r="AT173" s="191" t="s">
        <v>462</v>
      </c>
      <c r="AU173" s="191" t="s">
        <v>101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104</v>
      </c>
      <c r="BM173" s="191" t="s">
        <v>490</v>
      </c>
    </row>
    <row r="174" s="2" customFormat="1">
      <c r="A174" s="41"/>
      <c r="B174" s="42"/>
      <c r="C174" s="41"/>
      <c r="D174" s="193" t="s">
        <v>467</v>
      </c>
      <c r="E174" s="41"/>
      <c r="F174" s="194" t="s">
        <v>491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467</v>
      </c>
      <c r="AU174" s="22" t="s">
        <v>101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492</v>
      </c>
      <c r="G175" s="13"/>
      <c r="H175" s="202">
        <v>475.19999999999999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101</v>
      </c>
      <c r="AV175" s="13" t="s">
        <v>76</v>
      </c>
      <c r="AW175" s="13" t="s">
        <v>33</v>
      </c>
      <c r="AX175" s="13" t="s">
        <v>72</v>
      </c>
      <c r="AY175" s="200" t="s">
        <v>458</v>
      </c>
    </row>
    <row r="176" s="14" customFormat="1">
      <c r="A176" s="14"/>
      <c r="B176" s="208"/>
      <c r="C176" s="14"/>
      <c r="D176" s="199" t="s">
        <v>469</v>
      </c>
      <c r="E176" s="209" t="s">
        <v>3</v>
      </c>
      <c r="F176" s="210" t="s">
        <v>493</v>
      </c>
      <c r="G176" s="14"/>
      <c r="H176" s="209" t="s">
        <v>3</v>
      </c>
      <c r="I176" s="211"/>
      <c r="J176" s="14"/>
      <c r="K176" s="14"/>
      <c r="L176" s="208"/>
      <c r="M176" s="212"/>
      <c r="N176" s="213"/>
      <c r="O176" s="213"/>
      <c r="P176" s="213"/>
      <c r="Q176" s="213"/>
      <c r="R176" s="213"/>
      <c r="S176" s="213"/>
      <c r="T176" s="2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9" t="s">
        <v>469</v>
      </c>
      <c r="AU176" s="209" t="s">
        <v>101</v>
      </c>
      <c r="AV176" s="14" t="s">
        <v>79</v>
      </c>
      <c r="AW176" s="14" t="s">
        <v>33</v>
      </c>
      <c r="AX176" s="14" t="s">
        <v>72</v>
      </c>
      <c r="AY176" s="209" t="s">
        <v>458</v>
      </c>
    </row>
    <row r="177" s="13" customFormat="1">
      <c r="A177" s="13"/>
      <c r="B177" s="198"/>
      <c r="C177" s="13"/>
      <c r="D177" s="199" t="s">
        <v>469</v>
      </c>
      <c r="E177" s="200" t="s">
        <v>3</v>
      </c>
      <c r="F177" s="201" t="s">
        <v>494</v>
      </c>
      <c r="G177" s="13"/>
      <c r="H177" s="202">
        <v>34.5</v>
      </c>
      <c r="I177" s="203"/>
      <c r="J177" s="13"/>
      <c r="K177" s="13"/>
      <c r="L177" s="198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0" t="s">
        <v>469</v>
      </c>
      <c r="AU177" s="200" t="s">
        <v>101</v>
      </c>
      <c r="AV177" s="13" t="s">
        <v>76</v>
      </c>
      <c r="AW177" s="13" t="s">
        <v>33</v>
      </c>
      <c r="AX177" s="13" t="s">
        <v>72</v>
      </c>
      <c r="AY177" s="200" t="s">
        <v>458</v>
      </c>
    </row>
    <row r="178" s="13" customFormat="1">
      <c r="A178" s="13"/>
      <c r="B178" s="198"/>
      <c r="C178" s="13"/>
      <c r="D178" s="199" t="s">
        <v>469</v>
      </c>
      <c r="E178" s="200" t="s">
        <v>3</v>
      </c>
      <c r="F178" s="201" t="s">
        <v>494</v>
      </c>
      <c r="G178" s="13"/>
      <c r="H178" s="202">
        <v>34.5</v>
      </c>
      <c r="I178" s="203"/>
      <c r="J178" s="13"/>
      <c r="K178" s="13"/>
      <c r="L178" s="198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0" t="s">
        <v>469</v>
      </c>
      <c r="AU178" s="200" t="s">
        <v>101</v>
      </c>
      <c r="AV178" s="13" t="s">
        <v>76</v>
      </c>
      <c r="AW178" s="13" t="s">
        <v>33</v>
      </c>
      <c r="AX178" s="13" t="s">
        <v>72</v>
      </c>
      <c r="AY178" s="200" t="s">
        <v>458</v>
      </c>
    </row>
    <row r="179" s="13" customFormat="1">
      <c r="A179" s="13"/>
      <c r="B179" s="198"/>
      <c r="C179" s="13"/>
      <c r="D179" s="199" t="s">
        <v>469</v>
      </c>
      <c r="E179" s="200" t="s">
        <v>3</v>
      </c>
      <c r="F179" s="201" t="s">
        <v>495</v>
      </c>
      <c r="G179" s="13"/>
      <c r="H179" s="202">
        <v>47.5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469</v>
      </c>
      <c r="AU179" s="200" t="s">
        <v>101</v>
      </c>
      <c r="AV179" s="13" t="s">
        <v>76</v>
      </c>
      <c r="AW179" s="13" t="s">
        <v>33</v>
      </c>
      <c r="AX179" s="13" t="s">
        <v>72</v>
      </c>
      <c r="AY179" s="200" t="s">
        <v>458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496</v>
      </c>
      <c r="G180" s="13"/>
      <c r="H180" s="202">
        <v>50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101</v>
      </c>
      <c r="AV180" s="13" t="s">
        <v>76</v>
      </c>
      <c r="AW180" s="13" t="s">
        <v>33</v>
      </c>
      <c r="AX180" s="13" t="s">
        <v>72</v>
      </c>
      <c r="AY180" s="200" t="s">
        <v>458</v>
      </c>
    </row>
    <row r="181" s="15" customFormat="1">
      <c r="A181" s="15"/>
      <c r="B181" s="215"/>
      <c r="C181" s="15"/>
      <c r="D181" s="199" t="s">
        <v>469</v>
      </c>
      <c r="E181" s="216" t="s">
        <v>3</v>
      </c>
      <c r="F181" s="217" t="s">
        <v>497</v>
      </c>
      <c r="G181" s="15"/>
      <c r="H181" s="218">
        <v>641.70000000000005</v>
      </c>
      <c r="I181" s="219"/>
      <c r="J181" s="15"/>
      <c r="K181" s="15"/>
      <c r="L181" s="215"/>
      <c r="M181" s="220"/>
      <c r="N181" s="221"/>
      <c r="O181" s="221"/>
      <c r="P181" s="221"/>
      <c r="Q181" s="221"/>
      <c r="R181" s="221"/>
      <c r="S181" s="221"/>
      <c r="T181" s="222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16" t="s">
        <v>469</v>
      </c>
      <c r="AU181" s="216" t="s">
        <v>101</v>
      </c>
      <c r="AV181" s="15" t="s">
        <v>104</v>
      </c>
      <c r="AW181" s="15" t="s">
        <v>33</v>
      </c>
      <c r="AX181" s="15" t="s">
        <v>79</v>
      </c>
      <c r="AY181" s="216" t="s">
        <v>458</v>
      </c>
    </row>
    <row r="182" s="2" customFormat="1" ht="44.25" customHeight="1">
      <c r="A182" s="41"/>
      <c r="B182" s="179"/>
      <c r="C182" s="180" t="s">
        <v>128</v>
      </c>
      <c r="D182" s="180" t="s">
        <v>462</v>
      </c>
      <c r="E182" s="181" t="s">
        <v>498</v>
      </c>
      <c r="F182" s="182" t="s">
        <v>499</v>
      </c>
      <c r="G182" s="183" t="s">
        <v>472</v>
      </c>
      <c r="H182" s="184">
        <v>2</v>
      </c>
      <c r="I182" s="185"/>
      <c r="J182" s="186">
        <f>ROUND(I182*H182,2)</f>
        <v>0</v>
      </c>
      <c r="K182" s="182" t="s">
        <v>465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104</v>
      </c>
      <c r="AT182" s="191" t="s">
        <v>462</v>
      </c>
      <c r="AU182" s="191" t="s">
        <v>101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104</v>
      </c>
      <c r="BM182" s="191" t="s">
        <v>500</v>
      </c>
    </row>
    <row r="183" s="2" customFormat="1">
      <c r="A183" s="41"/>
      <c r="B183" s="42"/>
      <c r="C183" s="41"/>
      <c r="D183" s="193" t="s">
        <v>467</v>
      </c>
      <c r="E183" s="41"/>
      <c r="F183" s="194" t="s">
        <v>501</v>
      </c>
      <c r="G183" s="41"/>
      <c r="H183" s="41"/>
      <c r="I183" s="195"/>
      <c r="J183" s="41"/>
      <c r="K183" s="41"/>
      <c r="L183" s="42"/>
      <c r="M183" s="196"/>
      <c r="N183" s="197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2" t="s">
        <v>467</v>
      </c>
      <c r="AU183" s="22" t="s">
        <v>101</v>
      </c>
    </row>
    <row r="184" s="13" customFormat="1">
      <c r="A184" s="13"/>
      <c r="B184" s="198"/>
      <c r="C184" s="13"/>
      <c r="D184" s="199" t="s">
        <v>469</v>
      </c>
      <c r="E184" s="200" t="s">
        <v>3</v>
      </c>
      <c r="F184" s="201" t="s">
        <v>502</v>
      </c>
      <c r="G184" s="13"/>
      <c r="H184" s="202">
        <v>2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101</v>
      </c>
      <c r="AV184" s="13" t="s">
        <v>76</v>
      </c>
      <c r="AW184" s="13" t="s">
        <v>33</v>
      </c>
      <c r="AX184" s="13" t="s">
        <v>72</v>
      </c>
      <c r="AY184" s="200" t="s">
        <v>458</v>
      </c>
    </row>
    <row r="185" s="15" customFormat="1">
      <c r="A185" s="15"/>
      <c r="B185" s="215"/>
      <c r="C185" s="15"/>
      <c r="D185" s="199" t="s">
        <v>469</v>
      </c>
      <c r="E185" s="216" t="s">
        <v>3</v>
      </c>
      <c r="F185" s="217" t="s">
        <v>497</v>
      </c>
      <c r="G185" s="15"/>
      <c r="H185" s="218">
        <v>2</v>
      </c>
      <c r="I185" s="219"/>
      <c r="J185" s="15"/>
      <c r="K185" s="15"/>
      <c r="L185" s="215"/>
      <c r="M185" s="220"/>
      <c r="N185" s="221"/>
      <c r="O185" s="221"/>
      <c r="P185" s="221"/>
      <c r="Q185" s="221"/>
      <c r="R185" s="221"/>
      <c r="S185" s="221"/>
      <c r="T185" s="22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6" t="s">
        <v>469</v>
      </c>
      <c r="AU185" s="216" t="s">
        <v>101</v>
      </c>
      <c r="AV185" s="15" t="s">
        <v>104</v>
      </c>
      <c r="AW185" s="15" t="s">
        <v>33</v>
      </c>
      <c r="AX185" s="15" t="s">
        <v>79</v>
      </c>
      <c r="AY185" s="216" t="s">
        <v>458</v>
      </c>
    </row>
    <row r="186" s="2" customFormat="1" ht="44.25" customHeight="1">
      <c r="A186" s="41"/>
      <c r="B186" s="179"/>
      <c r="C186" s="180" t="s">
        <v>503</v>
      </c>
      <c r="D186" s="180" t="s">
        <v>462</v>
      </c>
      <c r="E186" s="181" t="s">
        <v>504</v>
      </c>
      <c r="F186" s="182" t="s">
        <v>505</v>
      </c>
      <c r="G186" s="183" t="s">
        <v>472</v>
      </c>
      <c r="H186" s="184">
        <v>30.414000000000001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104</v>
      </c>
      <c r="AT186" s="191" t="s">
        <v>462</v>
      </c>
      <c r="AU186" s="191" t="s">
        <v>101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104</v>
      </c>
      <c r="BM186" s="191" t="s">
        <v>506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507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101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508</v>
      </c>
      <c r="G188" s="13"/>
      <c r="H188" s="202">
        <v>1.6790000000000001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101</v>
      </c>
      <c r="AV188" s="13" t="s">
        <v>76</v>
      </c>
      <c r="AW188" s="13" t="s">
        <v>33</v>
      </c>
      <c r="AX188" s="13" t="s">
        <v>72</v>
      </c>
      <c r="AY188" s="200" t="s">
        <v>458</v>
      </c>
    </row>
    <row r="189" s="13" customFormat="1">
      <c r="A189" s="13"/>
      <c r="B189" s="198"/>
      <c r="C189" s="13"/>
      <c r="D189" s="199" t="s">
        <v>469</v>
      </c>
      <c r="E189" s="200" t="s">
        <v>3</v>
      </c>
      <c r="F189" s="201" t="s">
        <v>509</v>
      </c>
      <c r="G189" s="13"/>
      <c r="H189" s="202">
        <v>1.575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101</v>
      </c>
      <c r="AV189" s="13" t="s">
        <v>76</v>
      </c>
      <c r="AW189" s="13" t="s">
        <v>33</v>
      </c>
      <c r="AX189" s="13" t="s">
        <v>72</v>
      </c>
      <c r="AY189" s="200" t="s">
        <v>458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510</v>
      </c>
      <c r="G190" s="13"/>
      <c r="H190" s="202">
        <v>2.3399999999999999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101</v>
      </c>
      <c r="AV190" s="13" t="s">
        <v>76</v>
      </c>
      <c r="AW190" s="13" t="s">
        <v>33</v>
      </c>
      <c r="AX190" s="13" t="s">
        <v>72</v>
      </c>
      <c r="AY190" s="200" t="s">
        <v>458</v>
      </c>
    </row>
    <row r="191" s="13" customFormat="1">
      <c r="A191" s="13"/>
      <c r="B191" s="198"/>
      <c r="C191" s="13"/>
      <c r="D191" s="199" t="s">
        <v>469</v>
      </c>
      <c r="E191" s="200" t="s">
        <v>3</v>
      </c>
      <c r="F191" s="201" t="s">
        <v>511</v>
      </c>
      <c r="G191" s="13"/>
      <c r="H191" s="202">
        <v>6.1020000000000003</v>
      </c>
      <c r="I191" s="203"/>
      <c r="J191" s="13"/>
      <c r="K191" s="13"/>
      <c r="L191" s="198"/>
      <c r="M191" s="204"/>
      <c r="N191" s="205"/>
      <c r="O191" s="205"/>
      <c r="P191" s="205"/>
      <c r="Q191" s="205"/>
      <c r="R191" s="205"/>
      <c r="S191" s="205"/>
      <c r="T191" s="20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469</v>
      </c>
      <c r="AU191" s="200" t="s">
        <v>101</v>
      </c>
      <c r="AV191" s="13" t="s">
        <v>76</v>
      </c>
      <c r="AW191" s="13" t="s">
        <v>33</v>
      </c>
      <c r="AX191" s="13" t="s">
        <v>72</v>
      </c>
      <c r="AY191" s="200" t="s">
        <v>458</v>
      </c>
    </row>
    <row r="192" s="14" customFormat="1">
      <c r="A192" s="14"/>
      <c r="B192" s="208"/>
      <c r="C192" s="14"/>
      <c r="D192" s="199" t="s">
        <v>469</v>
      </c>
      <c r="E192" s="209" t="s">
        <v>3</v>
      </c>
      <c r="F192" s="210" t="s">
        <v>512</v>
      </c>
      <c r="G192" s="14"/>
      <c r="H192" s="209" t="s">
        <v>3</v>
      </c>
      <c r="I192" s="211"/>
      <c r="J192" s="14"/>
      <c r="K192" s="14"/>
      <c r="L192" s="208"/>
      <c r="M192" s="212"/>
      <c r="N192" s="213"/>
      <c r="O192" s="213"/>
      <c r="P192" s="213"/>
      <c r="Q192" s="213"/>
      <c r="R192" s="213"/>
      <c r="S192" s="213"/>
      <c r="T192" s="2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9" t="s">
        <v>469</v>
      </c>
      <c r="AU192" s="209" t="s">
        <v>101</v>
      </c>
      <c r="AV192" s="14" t="s">
        <v>79</v>
      </c>
      <c r="AW192" s="14" t="s">
        <v>33</v>
      </c>
      <c r="AX192" s="14" t="s">
        <v>72</v>
      </c>
      <c r="AY192" s="209" t="s">
        <v>458</v>
      </c>
    </row>
    <row r="193" s="13" customFormat="1">
      <c r="A193" s="13"/>
      <c r="B193" s="198"/>
      <c r="C193" s="13"/>
      <c r="D193" s="199" t="s">
        <v>469</v>
      </c>
      <c r="E193" s="200" t="s">
        <v>3</v>
      </c>
      <c r="F193" s="201" t="s">
        <v>513</v>
      </c>
      <c r="G193" s="13"/>
      <c r="H193" s="202">
        <v>1.96</v>
      </c>
      <c r="I193" s="203"/>
      <c r="J193" s="13"/>
      <c r="K193" s="13"/>
      <c r="L193" s="198"/>
      <c r="M193" s="204"/>
      <c r="N193" s="205"/>
      <c r="O193" s="205"/>
      <c r="P193" s="205"/>
      <c r="Q193" s="205"/>
      <c r="R193" s="205"/>
      <c r="S193" s="205"/>
      <c r="T193" s="20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00" t="s">
        <v>469</v>
      </c>
      <c r="AU193" s="200" t="s">
        <v>101</v>
      </c>
      <c r="AV193" s="13" t="s">
        <v>76</v>
      </c>
      <c r="AW193" s="13" t="s">
        <v>33</v>
      </c>
      <c r="AX193" s="13" t="s">
        <v>72</v>
      </c>
      <c r="AY193" s="200" t="s">
        <v>458</v>
      </c>
    </row>
    <row r="194" s="14" customFormat="1">
      <c r="A194" s="14"/>
      <c r="B194" s="208"/>
      <c r="C194" s="14"/>
      <c r="D194" s="199" t="s">
        <v>469</v>
      </c>
      <c r="E194" s="209" t="s">
        <v>3</v>
      </c>
      <c r="F194" s="210" t="s">
        <v>514</v>
      </c>
      <c r="G194" s="14"/>
      <c r="H194" s="209" t="s">
        <v>3</v>
      </c>
      <c r="I194" s="211"/>
      <c r="J194" s="14"/>
      <c r="K194" s="14"/>
      <c r="L194" s="208"/>
      <c r="M194" s="212"/>
      <c r="N194" s="213"/>
      <c r="O194" s="213"/>
      <c r="P194" s="213"/>
      <c r="Q194" s="213"/>
      <c r="R194" s="213"/>
      <c r="S194" s="213"/>
      <c r="T194" s="2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9" t="s">
        <v>469</v>
      </c>
      <c r="AU194" s="209" t="s">
        <v>101</v>
      </c>
      <c r="AV194" s="14" t="s">
        <v>79</v>
      </c>
      <c r="AW194" s="14" t="s">
        <v>33</v>
      </c>
      <c r="AX194" s="14" t="s">
        <v>72</v>
      </c>
      <c r="AY194" s="209" t="s">
        <v>458</v>
      </c>
    </row>
    <row r="195" s="13" customFormat="1">
      <c r="A195" s="13"/>
      <c r="B195" s="198"/>
      <c r="C195" s="13"/>
      <c r="D195" s="199" t="s">
        <v>469</v>
      </c>
      <c r="E195" s="200" t="s">
        <v>3</v>
      </c>
      <c r="F195" s="201" t="s">
        <v>515</v>
      </c>
      <c r="G195" s="13"/>
      <c r="H195" s="202">
        <v>12.65</v>
      </c>
      <c r="I195" s="203"/>
      <c r="J195" s="13"/>
      <c r="K195" s="13"/>
      <c r="L195" s="198"/>
      <c r="M195" s="204"/>
      <c r="N195" s="205"/>
      <c r="O195" s="205"/>
      <c r="P195" s="205"/>
      <c r="Q195" s="205"/>
      <c r="R195" s="205"/>
      <c r="S195" s="205"/>
      <c r="T195" s="20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0" t="s">
        <v>469</v>
      </c>
      <c r="AU195" s="200" t="s">
        <v>101</v>
      </c>
      <c r="AV195" s="13" t="s">
        <v>76</v>
      </c>
      <c r="AW195" s="13" t="s">
        <v>33</v>
      </c>
      <c r="AX195" s="13" t="s">
        <v>72</v>
      </c>
      <c r="AY195" s="200" t="s">
        <v>458</v>
      </c>
    </row>
    <row r="196" s="13" customFormat="1">
      <c r="A196" s="13"/>
      <c r="B196" s="198"/>
      <c r="C196" s="13"/>
      <c r="D196" s="199" t="s">
        <v>469</v>
      </c>
      <c r="E196" s="200" t="s">
        <v>3</v>
      </c>
      <c r="F196" s="201" t="s">
        <v>516</v>
      </c>
      <c r="G196" s="13"/>
      <c r="H196" s="202">
        <v>1.099</v>
      </c>
      <c r="I196" s="203"/>
      <c r="J196" s="13"/>
      <c r="K196" s="13"/>
      <c r="L196" s="198"/>
      <c r="M196" s="204"/>
      <c r="N196" s="205"/>
      <c r="O196" s="205"/>
      <c r="P196" s="205"/>
      <c r="Q196" s="205"/>
      <c r="R196" s="205"/>
      <c r="S196" s="205"/>
      <c r="T196" s="20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0" t="s">
        <v>469</v>
      </c>
      <c r="AU196" s="200" t="s">
        <v>101</v>
      </c>
      <c r="AV196" s="13" t="s">
        <v>76</v>
      </c>
      <c r="AW196" s="13" t="s">
        <v>33</v>
      </c>
      <c r="AX196" s="13" t="s">
        <v>72</v>
      </c>
      <c r="AY196" s="200" t="s">
        <v>458</v>
      </c>
    </row>
    <row r="197" s="13" customFormat="1">
      <c r="A197" s="13"/>
      <c r="B197" s="198"/>
      <c r="C197" s="13"/>
      <c r="D197" s="199" t="s">
        <v>469</v>
      </c>
      <c r="E197" s="200" t="s">
        <v>3</v>
      </c>
      <c r="F197" s="201" t="s">
        <v>517</v>
      </c>
      <c r="G197" s="13"/>
      <c r="H197" s="202">
        <v>1.44</v>
      </c>
      <c r="I197" s="203"/>
      <c r="J197" s="13"/>
      <c r="K197" s="13"/>
      <c r="L197" s="198"/>
      <c r="M197" s="204"/>
      <c r="N197" s="205"/>
      <c r="O197" s="205"/>
      <c r="P197" s="205"/>
      <c r="Q197" s="205"/>
      <c r="R197" s="205"/>
      <c r="S197" s="205"/>
      <c r="T197" s="20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0" t="s">
        <v>469</v>
      </c>
      <c r="AU197" s="200" t="s">
        <v>101</v>
      </c>
      <c r="AV197" s="13" t="s">
        <v>76</v>
      </c>
      <c r="AW197" s="13" t="s">
        <v>33</v>
      </c>
      <c r="AX197" s="13" t="s">
        <v>72</v>
      </c>
      <c r="AY197" s="200" t="s">
        <v>458</v>
      </c>
    </row>
    <row r="198" s="13" customFormat="1">
      <c r="A198" s="13"/>
      <c r="B198" s="198"/>
      <c r="C198" s="13"/>
      <c r="D198" s="199" t="s">
        <v>469</v>
      </c>
      <c r="E198" s="200" t="s">
        <v>3</v>
      </c>
      <c r="F198" s="201" t="s">
        <v>518</v>
      </c>
      <c r="G198" s="13"/>
      <c r="H198" s="202">
        <v>1.569</v>
      </c>
      <c r="I198" s="203"/>
      <c r="J198" s="13"/>
      <c r="K198" s="13"/>
      <c r="L198" s="198"/>
      <c r="M198" s="204"/>
      <c r="N198" s="205"/>
      <c r="O198" s="205"/>
      <c r="P198" s="205"/>
      <c r="Q198" s="205"/>
      <c r="R198" s="205"/>
      <c r="S198" s="205"/>
      <c r="T198" s="20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0" t="s">
        <v>469</v>
      </c>
      <c r="AU198" s="200" t="s">
        <v>101</v>
      </c>
      <c r="AV198" s="13" t="s">
        <v>76</v>
      </c>
      <c r="AW198" s="13" t="s">
        <v>33</v>
      </c>
      <c r="AX198" s="13" t="s">
        <v>72</v>
      </c>
      <c r="AY198" s="200" t="s">
        <v>458</v>
      </c>
    </row>
    <row r="199" s="15" customFormat="1">
      <c r="A199" s="15"/>
      <c r="B199" s="215"/>
      <c r="C199" s="15"/>
      <c r="D199" s="199" t="s">
        <v>469</v>
      </c>
      <c r="E199" s="216" t="s">
        <v>3</v>
      </c>
      <c r="F199" s="217" t="s">
        <v>497</v>
      </c>
      <c r="G199" s="15"/>
      <c r="H199" s="218">
        <v>30.414000000000001</v>
      </c>
      <c r="I199" s="219"/>
      <c r="J199" s="15"/>
      <c r="K199" s="15"/>
      <c r="L199" s="215"/>
      <c r="M199" s="220"/>
      <c r="N199" s="221"/>
      <c r="O199" s="221"/>
      <c r="P199" s="221"/>
      <c r="Q199" s="221"/>
      <c r="R199" s="221"/>
      <c r="S199" s="221"/>
      <c r="T199" s="22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16" t="s">
        <v>469</v>
      </c>
      <c r="AU199" s="216" t="s">
        <v>101</v>
      </c>
      <c r="AV199" s="15" t="s">
        <v>104</v>
      </c>
      <c r="AW199" s="15" t="s">
        <v>33</v>
      </c>
      <c r="AX199" s="15" t="s">
        <v>79</v>
      </c>
      <c r="AY199" s="216" t="s">
        <v>458</v>
      </c>
    </row>
    <row r="200" s="12" customFormat="1" ht="20.88" customHeight="1">
      <c r="A200" s="12"/>
      <c r="B200" s="166"/>
      <c r="C200" s="12"/>
      <c r="D200" s="167" t="s">
        <v>71</v>
      </c>
      <c r="E200" s="177" t="s">
        <v>519</v>
      </c>
      <c r="F200" s="177" t="s">
        <v>520</v>
      </c>
      <c r="G200" s="12"/>
      <c r="H200" s="12"/>
      <c r="I200" s="169"/>
      <c r="J200" s="178">
        <f>BK200</f>
        <v>0</v>
      </c>
      <c r="K200" s="12"/>
      <c r="L200" s="166"/>
      <c r="M200" s="171"/>
      <c r="N200" s="172"/>
      <c r="O200" s="172"/>
      <c r="P200" s="173">
        <f>SUM(P201:P213)</f>
        <v>0</v>
      </c>
      <c r="Q200" s="172"/>
      <c r="R200" s="173">
        <f>SUM(R201:R213)</f>
        <v>0</v>
      </c>
      <c r="S200" s="172"/>
      <c r="T200" s="174">
        <f>SUM(T201:T213)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7" t="s">
        <v>79</v>
      </c>
      <c r="AT200" s="175" t="s">
        <v>71</v>
      </c>
      <c r="AU200" s="175" t="s">
        <v>76</v>
      </c>
      <c r="AY200" s="167" t="s">
        <v>458</v>
      </c>
      <c r="BK200" s="176">
        <f>SUM(BK201:BK213)</f>
        <v>0</v>
      </c>
    </row>
    <row r="201" s="2" customFormat="1" ht="44.25" customHeight="1">
      <c r="A201" s="41"/>
      <c r="B201" s="179"/>
      <c r="C201" s="180" t="s">
        <v>521</v>
      </c>
      <c r="D201" s="180" t="s">
        <v>462</v>
      </c>
      <c r="E201" s="181" t="s">
        <v>522</v>
      </c>
      <c r="F201" s="182" t="s">
        <v>523</v>
      </c>
      <c r="G201" s="183" t="s">
        <v>472</v>
      </c>
      <c r="H201" s="184">
        <v>141.5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104</v>
      </c>
      <c r="AT201" s="191" t="s">
        <v>462</v>
      </c>
      <c r="AU201" s="191" t="s">
        <v>101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104</v>
      </c>
      <c r="BM201" s="191" t="s">
        <v>524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525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101</v>
      </c>
    </row>
    <row r="203" s="14" customFormat="1">
      <c r="A203" s="14"/>
      <c r="B203" s="208"/>
      <c r="C203" s="14"/>
      <c r="D203" s="199" t="s">
        <v>469</v>
      </c>
      <c r="E203" s="209" t="s">
        <v>3</v>
      </c>
      <c r="F203" s="210" t="s">
        <v>493</v>
      </c>
      <c r="G203" s="14"/>
      <c r="H203" s="209" t="s">
        <v>3</v>
      </c>
      <c r="I203" s="211"/>
      <c r="J203" s="14"/>
      <c r="K203" s="14"/>
      <c r="L203" s="208"/>
      <c r="M203" s="212"/>
      <c r="N203" s="213"/>
      <c r="O203" s="213"/>
      <c r="P203" s="213"/>
      <c r="Q203" s="213"/>
      <c r="R203" s="213"/>
      <c r="S203" s="213"/>
      <c r="T203" s="2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9" t="s">
        <v>469</v>
      </c>
      <c r="AU203" s="209" t="s">
        <v>101</v>
      </c>
      <c r="AV203" s="14" t="s">
        <v>79</v>
      </c>
      <c r="AW203" s="14" t="s">
        <v>33</v>
      </c>
      <c r="AX203" s="14" t="s">
        <v>72</v>
      </c>
      <c r="AY203" s="209" t="s">
        <v>458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494</v>
      </c>
      <c r="G204" s="13"/>
      <c r="H204" s="202">
        <v>34.5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101</v>
      </c>
      <c r="AV204" s="13" t="s">
        <v>76</v>
      </c>
      <c r="AW204" s="13" t="s">
        <v>33</v>
      </c>
      <c r="AX204" s="13" t="s">
        <v>72</v>
      </c>
      <c r="AY204" s="200" t="s">
        <v>458</v>
      </c>
    </row>
    <row r="205" s="13" customFormat="1">
      <c r="A205" s="13"/>
      <c r="B205" s="198"/>
      <c r="C205" s="13"/>
      <c r="D205" s="199" t="s">
        <v>469</v>
      </c>
      <c r="E205" s="200" t="s">
        <v>3</v>
      </c>
      <c r="F205" s="201" t="s">
        <v>494</v>
      </c>
      <c r="G205" s="13"/>
      <c r="H205" s="202">
        <v>34.5</v>
      </c>
      <c r="I205" s="203"/>
      <c r="J205" s="13"/>
      <c r="K205" s="13"/>
      <c r="L205" s="198"/>
      <c r="M205" s="204"/>
      <c r="N205" s="205"/>
      <c r="O205" s="205"/>
      <c r="P205" s="205"/>
      <c r="Q205" s="205"/>
      <c r="R205" s="205"/>
      <c r="S205" s="205"/>
      <c r="T205" s="20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0" t="s">
        <v>469</v>
      </c>
      <c r="AU205" s="200" t="s">
        <v>101</v>
      </c>
      <c r="AV205" s="13" t="s">
        <v>76</v>
      </c>
      <c r="AW205" s="13" t="s">
        <v>33</v>
      </c>
      <c r="AX205" s="13" t="s">
        <v>72</v>
      </c>
      <c r="AY205" s="200" t="s">
        <v>458</v>
      </c>
    </row>
    <row r="206" s="13" customFormat="1">
      <c r="A206" s="13"/>
      <c r="B206" s="198"/>
      <c r="C206" s="13"/>
      <c r="D206" s="199" t="s">
        <v>469</v>
      </c>
      <c r="E206" s="200" t="s">
        <v>3</v>
      </c>
      <c r="F206" s="201" t="s">
        <v>495</v>
      </c>
      <c r="G206" s="13"/>
      <c r="H206" s="202">
        <v>47.5</v>
      </c>
      <c r="I206" s="203"/>
      <c r="J206" s="13"/>
      <c r="K206" s="13"/>
      <c r="L206" s="198"/>
      <c r="M206" s="204"/>
      <c r="N206" s="205"/>
      <c r="O206" s="205"/>
      <c r="P206" s="205"/>
      <c r="Q206" s="205"/>
      <c r="R206" s="205"/>
      <c r="S206" s="205"/>
      <c r="T206" s="20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0" t="s">
        <v>469</v>
      </c>
      <c r="AU206" s="200" t="s">
        <v>101</v>
      </c>
      <c r="AV206" s="13" t="s">
        <v>76</v>
      </c>
      <c r="AW206" s="13" t="s">
        <v>33</v>
      </c>
      <c r="AX206" s="13" t="s">
        <v>72</v>
      </c>
      <c r="AY206" s="200" t="s">
        <v>458</v>
      </c>
    </row>
    <row r="207" s="13" customFormat="1">
      <c r="A207" s="13"/>
      <c r="B207" s="198"/>
      <c r="C207" s="13"/>
      <c r="D207" s="199" t="s">
        <v>469</v>
      </c>
      <c r="E207" s="200" t="s">
        <v>3</v>
      </c>
      <c r="F207" s="201" t="s">
        <v>526</v>
      </c>
      <c r="G207" s="13"/>
      <c r="H207" s="202">
        <v>5</v>
      </c>
      <c r="I207" s="203"/>
      <c r="J207" s="13"/>
      <c r="K207" s="13"/>
      <c r="L207" s="198"/>
      <c r="M207" s="204"/>
      <c r="N207" s="205"/>
      <c r="O207" s="205"/>
      <c r="P207" s="205"/>
      <c r="Q207" s="205"/>
      <c r="R207" s="205"/>
      <c r="S207" s="205"/>
      <c r="T207" s="20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0" t="s">
        <v>469</v>
      </c>
      <c r="AU207" s="200" t="s">
        <v>101</v>
      </c>
      <c r="AV207" s="13" t="s">
        <v>76</v>
      </c>
      <c r="AW207" s="13" t="s">
        <v>33</v>
      </c>
      <c r="AX207" s="13" t="s">
        <v>72</v>
      </c>
      <c r="AY207" s="200" t="s">
        <v>458</v>
      </c>
    </row>
    <row r="208" s="13" customFormat="1">
      <c r="A208" s="13"/>
      <c r="B208" s="198"/>
      <c r="C208" s="13"/>
      <c r="D208" s="199" t="s">
        <v>469</v>
      </c>
      <c r="E208" s="200" t="s">
        <v>3</v>
      </c>
      <c r="F208" s="201" t="s">
        <v>527</v>
      </c>
      <c r="G208" s="13"/>
      <c r="H208" s="202">
        <v>20</v>
      </c>
      <c r="I208" s="203"/>
      <c r="J208" s="13"/>
      <c r="K208" s="13"/>
      <c r="L208" s="198"/>
      <c r="M208" s="204"/>
      <c r="N208" s="205"/>
      <c r="O208" s="205"/>
      <c r="P208" s="205"/>
      <c r="Q208" s="205"/>
      <c r="R208" s="205"/>
      <c r="S208" s="205"/>
      <c r="T208" s="20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0" t="s">
        <v>469</v>
      </c>
      <c r="AU208" s="200" t="s">
        <v>101</v>
      </c>
      <c r="AV208" s="13" t="s">
        <v>76</v>
      </c>
      <c r="AW208" s="13" t="s">
        <v>33</v>
      </c>
      <c r="AX208" s="13" t="s">
        <v>72</v>
      </c>
      <c r="AY208" s="200" t="s">
        <v>458</v>
      </c>
    </row>
    <row r="209" s="15" customFormat="1">
      <c r="A209" s="15"/>
      <c r="B209" s="215"/>
      <c r="C209" s="15"/>
      <c r="D209" s="199" t="s">
        <v>469</v>
      </c>
      <c r="E209" s="216" t="s">
        <v>3</v>
      </c>
      <c r="F209" s="217" t="s">
        <v>497</v>
      </c>
      <c r="G209" s="15"/>
      <c r="H209" s="218">
        <v>141.5</v>
      </c>
      <c r="I209" s="219"/>
      <c r="J209" s="15"/>
      <c r="K209" s="15"/>
      <c r="L209" s="215"/>
      <c r="M209" s="220"/>
      <c r="N209" s="221"/>
      <c r="O209" s="221"/>
      <c r="P209" s="221"/>
      <c r="Q209" s="221"/>
      <c r="R209" s="221"/>
      <c r="S209" s="221"/>
      <c r="T209" s="222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16" t="s">
        <v>469</v>
      </c>
      <c r="AU209" s="216" t="s">
        <v>101</v>
      </c>
      <c r="AV209" s="15" t="s">
        <v>104</v>
      </c>
      <c r="AW209" s="15" t="s">
        <v>33</v>
      </c>
      <c r="AX209" s="15" t="s">
        <v>79</v>
      </c>
      <c r="AY209" s="216" t="s">
        <v>458</v>
      </c>
    </row>
    <row r="210" s="2" customFormat="1" ht="62.7" customHeight="1">
      <c r="A210" s="41"/>
      <c r="B210" s="179"/>
      <c r="C210" s="180" t="s">
        <v>131</v>
      </c>
      <c r="D210" s="180" t="s">
        <v>462</v>
      </c>
      <c r="E210" s="181" t="s">
        <v>470</v>
      </c>
      <c r="F210" s="182" t="s">
        <v>471</v>
      </c>
      <c r="G210" s="183" t="s">
        <v>472</v>
      </c>
      <c r="H210" s="184">
        <v>141.5</v>
      </c>
      <c r="I210" s="185"/>
      <c r="J210" s="186">
        <f>ROUND(I210*H210,2)</f>
        <v>0</v>
      </c>
      <c r="K210" s="182" t="s">
        <v>465</v>
      </c>
      <c r="L210" s="42"/>
      <c r="M210" s="187" t="s">
        <v>3</v>
      </c>
      <c r="N210" s="188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104</v>
      </c>
      <c r="AT210" s="191" t="s">
        <v>462</v>
      </c>
      <c r="AU210" s="191" t="s">
        <v>101</v>
      </c>
      <c r="AY210" s="22" t="s">
        <v>458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79</v>
      </c>
      <c r="BK210" s="192">
        <f>ROUND(I210*H210,2)</f>
        <v>0</v>
      </c>
      <c r="BL210" s="22" t="s">
        <v>104</v>
      </c>
      <c r="BM210" s="191" t="s">
        <v>528</v>
      </c>
    </row>
    <row r="211" s="2" customFormat="1">
      <c r="A211" s="41"/>
      <c r="B211" s="42"/>
      <c r="C211" s="41"/>
      <c r="D211" s="193" t="s">
        <v>467</v>
      </c>
      <c r="E211" s="41"/>
      <c r="F211" s="194" t="s">
        <v>474</v>
      </c>
      <c r="G211" s="41"/>
      <c r="H211" s="41"/>
      <c r="I211" s="195"/>
      <c r="J211" s="41"/>
      <c r="K211" s="41"/>
      <c r="L211" s="42"/>
      <c r="M211" s="196"/>
      <c r="N211" s="197"/>
      <c r="O211" s="75"/>
      <c r="P211" s="75"/>
      <c r="Q211" s="75"/>
      <c r="R211" s="75"/>
      <c r="S211" s="75"/>
      <c r="T211" s="76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2" t="s">
        <v>467</v>
      </c>
      <c r="AU211" s="22" t="s">
        <v>101</v>
      </c>
    </row>
    <row r="212" s="2" customFormat="1" ht="44.25" customHeight="1">
      <c r="A212" s="41"/>
      <c r="B212" s="179"/>
      <c r="C212" s="180" t="s">
        <v>529</v>
      </c>
      <c r="D212" s="180" t="s">
        <v>462</v>
      </c>
      <c r="E212" s="181" t="s">
        <v>478</v>
      </c>
      <c r="F212" s="182" t="s">
        <v>479</v>
      </c>
      <c r="G212" s="183" t="s">
        <v>472</v>
      </c>
      <c r="H212" s="184">
        <v>141.5</v>
      </c>
      <c r="I212" s="185"/>
      <c r="J212" s="186">
        <f>ROUND(I212*H212,2)</f>
        <v>0</v>
      </c>
      <c r="K212" s="182" t="s">
        <v>465</v>
      </c>
      <c r="L212" s="42"/>
      <c r="M212" s="187" t="s">
        <v>3</v>
      </c>
      <c r="N212" s="188" t="s">
        <v>43</v>
      </c>
      <c r="O212" s="75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104</v>
      </c>
      <c r="AT212" s="191" t="s">
        <v>462</v>
      </c>
      <c r="AU212" s="191" t="s">
        <v>101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104</v>
      </c>
      <c r="BM212" s="191" t="s">
        <v>530</v>
      </c>
    </row>
    <row r="213" s="2" customFormat="1">
      <c r="A213" s="41"/>
      <c r="B213" s="42"/>
      <c r="C213" s="41"/>
      <c r="D213" s="193" t="s">
        <v>467</v>
      </c>
      <c r="E213" s="41"/>
      <c r="F213" s="194" t="s">
        <v>481</v>
      </c>
      <c r="G213" s="41"/>
      <c r="H213" s="41"/>
      <c r="I213" s="195"/>
      <c r="J213" s="41"/>
      <c r="K213" s="41"/>
      <c r="L213" s="42"/>
      <c r="M213" s="196"/>
      <c r="N213" s="197"/>
      <c r="O213" s="75"/>
      <c r="P213" s="75"/>
      <c r="Q213" s="75"/>
      <c r="R213" s="75"/>
      <c r="S213" s="75"/>
      <c r="T213" s="76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2" t="s">
        <v>467</v>
      </c>
      <c r="AU213" s="22" t="s">
        <v>101</v>
      </c>
    </row>
    <row r="214" s="12" customFormat="1" ht="20.88" customHeight="1">
      <c r="A214" s="12"/>
      <c r="B214" s="166"/>
      <c r="C214" s="12"/>
      <c r="D214" s="167" t="s">
        <v>71</v>
      </c>
      <c r="E214" s="177" t="s">
        <v>531</v>
      </c>
      <c r="F214" s="177" t="s">
        <v>532</v>
      </c>
      <c r="G214" s="12"/>
      <c r="H214" s="12"/>
      <c r="I214" s="169"/>
      <c r="J214" s="178">
        <f>BK214</f>
        <v>0</v>
      </c>
      <c r="K214" s="12"/>
      <c r="L214" s="166"/>
      <c r="M214" s="171"/>
      <c r="N214" s="172"/>
      <c r="O214" s="172"/>
      <c r="P214" s="173">
        <f>SUM(P215:P227)</f>
        <v>0</v>
      </c>
      <c r="Q214" s="172"/>
      <c r="R214" s="173">
        <f>SUM(R215:R227)</f>
        <v>0</v>
      </c>
      <c r="S214" s="172"/>
      <c r="T214" s="174">
        <f>SUM(T215:T227)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67" t="s">
        <v>79</v>
      </c>
      <c r="AT214" s="175" t="s">
        <v>71</v>
      </c>
      <c r="AU214" s="175" t="s">
        <v>76</v>
      </c>
      <c r="AY214" s="167" t="s">
        <v>458</v>
      </c>
      <c r="BK214" s="176">
        <f>SUM(BK215:BK227)</f>
        <v>0</v>
      </c>
    </row>
    <row r="215" s="2" customFormat="1" ht="62.7" customHeight="1">
      <c r="A215" s="41"/>
      <c r="B215" s="179"/>
      <c r="C215" s="180" t="s">
        <v>460</v>
      </c>
      <c r="D215" s="180" t="s">
        <v>462</v>
      </c>
      <c r="E215" s="181" t="s">
        <v>533</v>
      </c>
      <c r="F215" s="182" t="s">
        <v>534</v>
      </c>
      <c r="G215" s="183" t="s">
        <v>472</v>
      </c>
      <c r="H215" s="184">
        <v>531.63999999999999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104</v>
      </c>
      <c r="AT215" s="191" t="s">
        <v>462</v>
      </c>
      <c r="AU215" s="191" t="s">
        <v>101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104</v>
      </c>
      <c r="BM215" s="191" t="s">
        <v>535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536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101</v>
      </c>
    </row>
    <row r="217" s="14" customFormat="1">
      <c r="A217" s="14"/>
      <c r="B217" s="208"/>
      <c r="C217" s="14"/>
      <c r="D217" s="199" t="s">
        <v>469</v>
      </c>
      <c r="E217" s="209" t="s">
        <v>3</v>
      </c>
      <c r="F217" s="210" t="s">
        <v>537</v>
      </c>
      <c r="G217" s="14"/>
      <c r="H217" s="209" t="s">
        <v>3</v>
      </c>
      <c r="I217" s="211"/>
      <c r="J217" s="14"/>
      <c r="K217" s="14"/>
      <c r="L217" s="208"/>
      <c r="M217" s="212"/>
      <c r="N217" s="213"/>
      <c r="O217" s="213"/>
      <c r="P217" s="213"/>
      <c r="Q217" s="213"/>
      <c r="R217" s="213"/>
      <c r="S217" s="213"/>
      <c r="T217" s="2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9" t="s">
        <v>469</v>
      </c>
      <c r="AU217" s="209" t="s">
        <v>101</v>
      </c>
      <c r="AV217" s="14" t="s">
        <v>79</v>
      </c>
      <c r="AW217" s="14" t="s">
        <v>33</v>
      </c>
      <c r="AX217" s="14" t="s">
        <v>72</v>
      </c>
      <c r="AY217" s="209" t="s">
        <v>458</v>
      </c>
    </row>
    <row r="218" s="14" customFormat="1">
      <c r="A218" s="14"/>
      <c r="B218" s="208"/>
      <c r="C218" s="14"/>
      <c r="D218" s="199" t="s">
        <v>469</v>
      </c>
      <c r="E218" s="209" t="s">
        <v>3</v>
      </c>
      <c r="F218" s="210" t="s">
        <v>538</v>
      </c>
      <c r="G218" s="14"/>
      <c r="H218" s="209" t="s">
        <v>3</v>
      </c>
      <c r="I218" s="211"/>
      <c r="J218" s="14"/>
      <c r="K218" s="14"/>
      <c r="L218" s="208"/>
      <c r="M218" s="212"/>
      <c r="N218" s="213"/>
      <c r="O218" s="213"/>
      <c r="P218" s="213"/>
      <c r="Q218" s="213"/>
      <c r="R218" s="213"/>
      <c r="S218" s="213"/>
      <c r="T218" s="2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9" t="s">
        <v>469</v>
      </c>
      <c r="AU218" s="209" t="s">
        <v>101</v>
      </c>
      <c r="AV218" s="14" t="s">
        <v>79</v>
      </c>
      <c r="AW218" s="14" t="s">
        <v>33</v>
      </c>
      <c r="AX218" s="14" t="s">
        <v>72</v>
      </c>
      <c r="AY218" s="209" t="s">
        <v>458</v>
      </c>
    </row>
    <row r="219" s="13" customFormat="1">
      <c r="A219" s="13"/>
      <c r="B219" s="198"/>
      <c r="C219" s="13"/>
      <c r="D219" s="199" t="s">
        <v>469</v>
      </c>
      <c r="E219" s="200" t="s">
        <v>3</v>
      </c>
      <c r="F219" s="201" t="s">
        <v>539</v>
      </c>
      <c r="G219" s="13"/>
      <c r="H219" s="202">
        <v>673.13999999999999</v>
      </c>
      <c r="I219" s="203"/>
      <c r="J219" s="13"/>
      <c r="K219" s="13"/>
      <c r="L219" s="198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0" t="s">
        <v>469</v>
      </c>
      <c r="AU219" s="200" t="s">
        <v>101</v>
      </c>
      <c r="AV219" s="13" t="s">
        <v>76</v>
      </c>
      <c r="AW219" s="13" t="s">
        <v>33</v>
      </c>
      <c r="AX219" s="13" t="s">
        <v>72</v>
      </c>
      <c r="AY219" s="200" t="s">
        <v>458</v>
      </c>
    </row>
    <row r="220" s="13" customFormat="1">
      <c r="A220" s="13"/>
      <c r="B220" s="198"/>
      <c r="C220" s="13"/>
      <c r="D220" s="199" t="s">
        <v>469</v>
      </c>
      <c r="E220" s="200" t="s">
        <v>3</v>
      </c>
      <c r="F220" s="201" t="s">
        <v>540</v>
      </c>
      <c r="G220" s="13"/>
      <c r="H220" s="202">
        <v>-141.5</v>
      </c>
      <c r="I220" s="203"/>
      <c r="J220" s="13"/>
      <c r="K220" s="13"/>
      <c r="L220" s="198"/>
      <c r="M220" s="204"/>
      <c r="N220" s="205"/>
      <c r="O220" s="205"/>
      <c r="P220" s="205"/>
      <c r="Q220" s="205"/>
      <c r="R220" s="205"/>
      <c r="S220" s="205"/>
      <c r="T220" s="20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0" t="s">
        <v>469</v>
      </c>
      <c r="AU220" s="200" t="s">
        <v>101</v>
      </c>
      <c r="AV220" s="13" t="s">
        <v>76</v>
      </c>
      <c r="AW220" s="13" t="s">
        <v>33</v>
      </c>
      <c r="AX220" s="13" t="s">
        <v>72</v>
      </c>
      <c r="AY220" s="200" t="s">
        <v>458</v>
      </c>
    </row>
    <row r="221" s="15" customFormat="1">
      <c r="A221" s="15"/>
      <c r="B221" s="215"/>
      <c r="C221" s="15"/>
      <c r="D221" s="199" t="s">
        <v>469</v>
      </c>
      <c r="E221" s="216" t="s">
        <v>3</v>
      </c>
      <c r="F221" s="217" t="s">
        <v>497</v>
      </c>
      <c r="G221" s="15"/>
      <c r="H221" s="218">
        <v>531.63999999999999</v>
      </c>
      <c r="I221" s="219"/>
      <c r="J221" s="15"/>
      <c r="K221" s="15"/>
      <c r="L221" s="215"/>
      <c r="M221" s="220"/>
      <c r="N221" s="221"/>
      <c r="O221" s="221"/>
      <c r="P221" s="221"/>
      <c r="Q221" s="221"/>
      <c r="R221" s="221"/>
      <c r="S221" s="221"/>
      <c r="T221" s="222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16" t="s">
        <v>469</v>
      </c>
      <c r="AU221" s="216" t="s">
        <v>101</v>
      </c>
      <c r="AV221" s="15" t="s">
        <v>104</v>
      </c>
      <c r="AW221" s="15" t="s">
        <v>33</v>
      </c>
      <c r="AX221" s="15" t="s">
        <v>79</v>
      </c>
      <c r="AY221" s="216" t="s">
        <v>458</v>
      </c>
    </row>
    <row r="222" s="2" customFormat="1" ht="66.75" customHeight="1">
      <c r="A222" s="41"/>
      <c r="B222" s="179"/>
      <c r="C222" s="180" t="s">
        <v>9</v>
      </c>
      <c r="D222" s="180" t="s">
        <v>462</v>
      </c>
      <c r="E222" s="181" t="s">
        <v>541</v>
      </c>
      <c r="F222" s="182" t="s">
        <v>542</v>
      </c>
      <c r="G222" s="183" t="s">
        <v>472</v>
      </c>
      <c r="H222" s="184">
        <v>2658.1999999999998</v>
      </c>
      <c r="I222" s="185"/>
      <c r="J222" s="186">
        <f>ROUND(I222*H222,2)</f>
        <v>0</v>
      </c>
      <c r="K222" s="182" t="s">
        <v>465</v>
      </c>
      <c r="L222" s="42"/>
      <c r="M222" s="187" t="s">
        <v>3</v>
      </c>
      <c r="N222" s="188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104</v>
      </c>
      <c r="AT222" s="191" t="s">
        <v>462</v>
      </c>
      <c r="AU222" s="191" t="s">
        <v>101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104</v>
      </c>
      <c r="BM222" s="191" t="s">
        <v>543</v>
      </c>
    </row>
    <row r="223" s="2" customFormat="1">
      <c r="A223" s="41"/>
      <c r="B223" s="42"/>
      <c r="C223" s="41"/>
      <c r="D223" s="193" t="s">
        <v>467</v>
      </c>
      <c r="E223" s="41"/>
      <c r="F223" s="194" t="s">
        <v>544</v>
      </c>
      <c r="G223" s="41"/>
      <c r="H223" s="41"/>
      <c r="I223" s="195"/>
      <c r="J223" s="41"/>
      <c r="K223" s="41"/>
      <c r="L223" s="42"/>
      <c r="M223" s="196"/>
      <c r="N223" s="197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2" t="s">
        <v>467</v>
      </c>
      <c r="AU223" s="22" t="s">
        <v>101</v>
      </c>
    </row>
    <row r="224" s="13" customFormat="1">
      <c r="A224" s="13"/>
      <c r="B224" s="198"/>
      <c r="C224" s="13"/>
      <c r="D224" s="199" t="s">
        <v>469</v>
      </c>
      <c r="E224" s="13"/>
      <c r="F224" s="201" t="s">
        <v>545</v>
      </c>
      <c r="G224" s="13"/>
      <c r="H224" s="202">
        <v>2658.1999999999998</v>
      </c>
      <c r="I224" s="203"/>
      <c r="J224" s="13"/>
      <c r="K224" s="13"/>
      <c r="L224" s="198"/>
      <c r="M224" s="204"/>
      <c r="N224" s="205"/>
      <c r="O224" s="205"/>
      <c r="P224" s="205"/>
      <c r="Q224" s="205"/>
      <c r="R224" s="205"/>
      <c r="S224" s="205"/>
      <c r="T224" s="20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0" t="s">
        <v>469</v>
      </c>
      <c r="AU224" s="200" t="s">
        <v>101</v>
      </c>
      <c r="AV224" s="13" t="s">
        <v>76</v>
      </c>
      <c r="AW224" s="13" t="s">
        <v>4</v>
      </c>
      <c r="AX224" s="13" t="s">
        <v>79</v>
      </c>
      <c r="AY224" s="200" t="s">
        <v>458</v>
      </c>
    </row>
    <row r="225" s="2" customFormat="1" ht="44.25" customHeight="1">
      <c r="A225" s="41"/>
      <c r="B225" s="179"/>
      <c r="C225" s="180" t="s">
        <v>519</v>
      </c>
      <c r="D225" s="180" t="s">
        <v>462</v>
      </c>
      <c r="E225" s="181" t="s">
        <v>546</v>
      </c>
      <c r="F225" s="182" t="s">
        <v>547</v>
      </c>
      <c r="G225" s="183" t="s">
        <v>548</v>
      </c>
      <c r="H225" s="184">
        <v>956.952</v>
      </c>
      <c r="I225" s="185"/>
      <c r="J225" s="186">
        <f>ROUND(I225*H225,2)</f>
        <v>0</v>
      </c>
      <c r="K225" s="182" t="s">
        <v>465</v>
      </c>
      <c r="L225" s="42"/>
      <c r="M225" s="187" t="s">
        <v>3</v>
      </c>
      <c r="N225" s="188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104</v>
      </c>
      <c r="AT225" s="191" t="s">
        <v>462</v>
      </c>
      <c r="AU225" s="191" t="s">
        <v>101</v>
      </c>
      <c r="AY225" s="22" t="s">
        <v>458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79</v>
      </c>
      <c r="BK225" s="192">
        <f>ROUND(I225*H225,2)</f>
        <v>0</v>
      </c>
      <c r="BL225" s="22" t="s">
        <v>104</v>
      </c>
      <c r="BM225" s="191" t="s">
        <v>549</v>
      </c>
    </row>
    <row r="226" s="2" customFormat="1">
      <c r="A226" s="41"/>
      <c r="B226" s="42"/>
      <c r="C226" s="41"/>
      <c r="D226" s="193" t="s">
        <v>467</v>
      </c>
      <c r="E226" s="41"/>
      <c r="F226" s="194" t="s">
        <v>550</v>
      </c>
      <c r="G226" s="41"/>
      <c r="H226" s="41"/>
      <c r="I226" s="195"/>
      <c r="J226" s="41"/>
      <c r="K226" s="41"/>
      <c r="L226" s="42"/>
      <c r="M226" s="196"/>
      <c r="N226" s="197"/>
      <c r="O226" s="75"/>
      <c r="P226" s="75"/>
      <c r="Q226" s="75"/>
      <c r="R226" s="75"/>
      <c r="S226" s="75"/>
      <c r="T226" s="76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2" t="s">
        <v>467</v>
      </c>
      <c r="AU226" s="22" t="s">
        <v>101</v>
      </c>
    </row>
    <row r="227" s="13" customFormat="1">
      <c r="A227" s="13"/>
      <c r="B227" s="198"/>
      <c r="C227" s="13"/>
      <c r="D227" s="199" t="s">
        <v>469</v>
      </c>
      <c r="E227" s="13"/>
      <c r="F227" s="201" t="s">
        <v>551</v>
      </c>
      <c r="G227" s="13"/>
      <c r="H227" s="202">
        <v>956.952</v>
      </c>
      <c r="I227" s="203"/>
      <c r="J227" s="13"/>
      <c r="K227" s="13"/>
      <c r="L227" s="198"/>
      <c r="M227" s="204"/>
      <c r="N227" s="205"/>
      <c r="O227" s="205"/>
      <c r="P227" s="205"/>
      <c r="Q227" s="205"/>
      <c r="R227" s="205"/>
      <c r="S227" s="205"/>
      <c r="T227" s="20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0" t="s">
        <v>469</v>
      </c>
      <c r="AU227" s="200" t="s">
        <v>101</v>
      </c>
      <c r="AV227" s="13" t="s">
        <v>76</v>
      </c>
      <c r="AW227" s="13" t="s">
        <v>4</v>
      </c>
      <c r="AX227" s="13" t="s">
        <v>79</v>
      </c>
      <c r="AY227" s="200" t="s">
        <v>458</v>
      </c>
    </row>
    <row r="228" s="12" customFormat="1" ht="22.8" customHeight="1">
      <c r="A228" s="12"/>
      <c r="B228" s="166"/>
      <c r="C228" s="12"/>
      <c r="D228" s="167" t="s">
        <v>71</v>
      </c>
      <c r="E228" s="177" t="s">
        <v>76</v>
      </c>
      <c r="F228" s="177" t="s">
        <v>552</v>
      </c>
      <c r="G228" s="12"/>
      <c r="H228" s="12"/>
      <c r="I228" s="169"/>
      <c r="J228" s="178">
        <f>BK228</f>
        <v>0</v>
      </c>
      <c r="K228" s="12"/>
      <c r="L228" s="166"/>
      <c r="M228" s="171"/>
      <c r="N228" s="172"/>
      <c r="O228" s="172"/>
      <c r="P228" s="173">
        <f>P229+P239+P289+P302+P319+P329+P357</f>
        <v>0</v>
      </c>
      <c r="Q228" s="172"/>
      <c r="R228" s="173">
        <f>R229+R239+R289+R302+R319+R329+R357</f>
        <v>470.33009565358043</v>
      </c>
      <c r="S228" s="172"/>
      <c r="T228" s="174">
        <f>T229+T239+T289+T302+T319+T329+T357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67" t="s">
        <v>79</v>
      </c>
      <c r="AT228" s="175" t="s">
        <v>71</v>
      </c>
      <c r="AU228" s="175" t="s">
        <v>79</v>
      </c>
      <c r="AY228" s="167" t="s">
        <v>458</v>
      </c>
      <c r="BK228" s="176">
        <f>BK229+BK239+BK289+BK302+BK319+BK329+BK357</f>
        <v>0</v>
      </c>
    </row>
    <row r="229" s="12" customFormat="1" ht="20.88" customHeight="1">
      <c r="A229" s="12"/>
      <c r="B229" s="166"/>
      <c r="C229" s="12"/>
      <c r="D229" s="167" t="s">
        <v>71</v>
      </c>
      <c r="E229" s="177" t="s">
        <v>553</v>
      </c>
      <c r="F229" s="177" t="s">
        <v>554</v>
      </c>
      <c r="G229" s="12"/>
      <c r="H229" s="12"/>
      <c r="I229" s="169"/>
      <c r="J229" s="178">
        <f>BK229</f>
        <v>0</v>
      </c>
      <c r="K229" s="12"/>
      <c r="L229" s="166"/>
      <c r="M229" s="171"/>
      <c r="N229" s="172"/>
      <c r="O229" s="172"/>
      <c r="P229" s="173">
        <f>SUM(P230:P238)</f>
        <v>0</v>
      </c>
      <c r="Q229" s="172"/>
      <c r="R229" s="173">
        <f>SUM(R230:R238)</f>
        <v>81.855507012000018</v>
      </c>
      <c r="S229" s="172"/>
      <c r="T229" s="174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67" t="s">
        <v>79</v>
      </c>
      <c r="AT229" s="175" t="s">
        <v>71</v>
      </c>
      <c r="AU229" s="175" t="s">
        <v>76</v>
      </c>
      <c r="AY229" s="167" t="s">
        <v>458</v>
      </c>
      <c r="BK229" s="176">
        <f>SUM(BK230:BK238)</f>
        <v>0</v>
      </c>
    </row>
    <row r="230" s="2" customFormat="1" ht="37.8" customHeight="1">
      <c r="A230" s="41"/>
      <c r="B230" s="179"/>
      <c r="C230" s="180" t="s">
        <v>555</v>
      </c>
      <c r="D230" s="180" t="s">
        <v>462</v>
      </c>
      <c r="E230" s="181" t="s">
        <v>556</v>
      </c>
      <c r="F230" s="182" t="s">
        <v>557</v>
      </c>
      <c r="G230" s="183" t="s">
        <v>140</v>
      </c>
      <c r="H230" s="184">
        <v>252.28800000000001</v>
      </c>
      <c r="I230" s="185"/>
      <c r="J230" s="186">
        <f>ROUND(I230*H230,2)</f>
        <v>0</v>
      </c>
      <c r="K230" s="182" t="s">
        <v>465</v>
      </c>
      <c r="L230" s="42"/>
      <c r="M230" s="187" t="s">
        <v>3</v>
      </c>
      <c r="N230" s="188" t="s">
        <v>43</v>
      </c>
      <c r="O230" s="75"/>
      <c r="P230" s="189">
        <f>O230*H230</f>
        <v>0</v>
      </c>
      <c r="Q230" s="189">
        <v>9.8999999999999994E-05</v>
      </c>
      <c r="R230" s="189">
        <f>Q230*H230</f>
        <v>0.024976511999999999</v>
      </c>
      <c r="S230" s="189">
        <v>0</v>
      </c>
      <c r="T230" s="190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191" t="s">
        <v>104</v>
      </c>
      <c r="AT230" s="191" t="s">
        <v>462</v>
      </c>
      <c r="AU230" s="191" t="s">
        <v>101</v>
      </c>
      <c r="AY230" s="22" t="s">
        <v>458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22" t="s">
        <v>79</v>
      </c>
      <c r="BK230" s="192">
        <f>ROUND(I230*H230,2)</f>
        <v>0</v>
      </c>
      <c r="BL230" s="22" t="s">
        <v>104</v>
      </c>
      <c r="BM230" s="191" t="s">
        <v>558</v>
      </c>
    </row>
    <row r="231" s="2" customFormat="1">
      <c r="A231" s="41"/>
      <c r="B231" s="42"/>
      <c r="C231" s="41"/>
      <c r="D231" s="193" t="s">
        <v>467</v>
      </c>
      <c r="E231" s="41"/>
      <c r="F231" s="194" t="s">
        <v>559</v>
      </c>
      <c r="G231" s="41"/>
      <c r="H231" s="41"/>
      <c r="I231" s="195"/>
      <c r="J231" s="41"/>
      <c r="K231" s="41"/>
      <c r="L231" s="42"/>
      <c r="M231" s="196"/>
      <c r="N231" s="197"/>
      <c r="O231" s="75"/>
      <c r="P231" s="75"/>
      <c r="Q231" s="75"/>
      <c r="R231" s="75"/>
      <c r="S231" s="75"/>
      <c r="T231" s="76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2" t="s">
        <v>467</v>
      </c>
      <c r="AU231" s="22" t="s">
        <v>101</v>
      </c>
    </row>
    <row r="232" s="2" customFormat="1">
      <c r="A232" s="41"/>
      <c r="B232" s="42"/>
      <c r="C232" s="41"/>
      <c r="D232" s="199" t="s">
        <v>475</v>
      </c>
      <c r="E232" s="41"/>
      <c r="F232" s="207" t="s">
        <v>560</v>
      </c>
      <c r="G232" s="41"/>
      <c r="H232" s="41"/>
      <c r="I232" s="195"/>
      <c r="J232" s="41"/>
      <c r="K232" s="41"/>
      <c r="L232" s="42"/>
      <c r="M232" s="196"/>
      <c r="N232" s="197"/>
      <c r="O232" s="75"/>
      <c r="P232" s="75"/>
      <c r="Q232" s="75"/>
      <c r="R232" s="75"/>
      <c r="S232" s="75"/>
      <c r="T232" s="76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2" t="s">
        <v>475</v>
      </c>
      <c r="AU232" s="22" t="s">
        <v>101</v>
      </c>
    </row>
    <row r="233" s="13" customFormat="1">
      <c r="A233" s="13"/>
      <c r="B233" s="198"/>
      <c r="C233" s="13"/>
      <c r="D233" s="199" t="s">
        <v>469</v>
      </c>
      <c r="E233" s="200" t="s">
        <v>3</v>
      </c>
      <c r="F233" s="201" t="s">
        <v>561</v>
      </c>
      <c r="G233" s="13"/>
      <c r="H233" s="202">
        <v>252.28800000000001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469</v>
      </c>
      <c r="AU233" s="200" t="s">
        <v>101</v>
      </c>
      <c r="AV233" s="13" t="s">
        <v>76</v>
      </c>
      <c r="AW233" s="13" t="s">
        <v>33</v>
      </c>
      <c r="AX233" s="13" t="s">
        <v>79</v>
      </c>
      <c r="AY233" s="200" t="s">
        <v>458</v>
      </c>
    </row>
    <row r="234" s="2" customFormat="1" ht="24.15" customHeight="1">
      <c r="A234" s="41"/>
      <c r="B234" s="179"/>
      <c r="C234" s="223" t="s">
        <v>531</v>
      </c>
      <c r="D234" s="223" t="s">
        <v>562</v>
      </c>
      <c r="E234" s="224" t="s">
        <v>563</v>
      </c>
      <c r="F234" s="225" t="s">
        <v>564</v>
      </c>
      <c r="G234" s="226" t="s">
        <v>140</v>
      </c>
      <c r="H234" s="227">
        <v>298.83499999999998</v>
      </c>
      <c r="I234" s="228"/>
      <c r="J234" s="229">
        <f>ROUND(I234*H234,2)</f>
        <v>0</v>
      </c>
      <c r="K234" s="225" t="s">
        <v>465</v>
      </c>
      <c r="L234" s="230"/>
      <c r="M234" s="231" t="s">
        <v>3</v>
      </c>
      <c r="N234" s="232" t="s">
        <v>43</v>
      </c>
      <c r="O234" s="75"/>
      <c r="P234" s="189">
        <f>O234*H234</f>
        <v>0</v>
      </c>
      <c r="Q234" s="189">
        <v>0.00029999999999999997</v>
      </c>
      <c r="R234" s="189">
        <f>Q234*H234</f>
        <v>0.08965049999999998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521</v>
      </c>
      <c r="AT234" s="191" t="s">
        <v>562</v>
      </c>
      <c r="AU234" s="191" t="s">
        <v>101</v>
      </c>
      <c r="AY234" s="22" t="s">
        <v>458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79</v>
      </c>
      <c r="BK234" s="192">
        <f>ROUND(I234*H234,2)</f>
        <v>0</v>
      </c>
      <c r="BL234" s="22" t="s">
        <v>104</v>
      </c>
      <c r="BM234" s="191" t="s">
        <v>565</v>
      </c>
    </row>
    <row r="235" s="13" customFormat="1">
      <c r="A235" s="13"/>
      <c r="B235" s="198"/>
      <c r="C235" s="13"/>
      <c r="D235" s="199" t="s">
        <v>469</v>
      </c>
      <c r="E235" s="13"/>
      <c r="F235" s="201" t="s">
        <v>566</v>
      </c>
      <c r="G235" s="13"/>
      <c r="H235" s="202">
        <v>298.83499999999998</v>
      </c>
      <c r="I235" s="203"/>
      <c r="J235" s="13"/>
      <c r="K235" s="13"/>
      <c r="L235" s="198"/>
      <c r="M235" s="204"/>
      <c r="N235" s="205"/>
      <c r="O235" s="205"/>
      <c r="P235" s="205"/>
      <c r="Q235" s="205"/>
      <c r="R235" s="205"/>
      <c r="S235" s="205"/>
      <c r="T235" s="20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0" t="s">
        <v>469</v>
      </c>
      <c r="AU235" s="200" t="s">
        <v>101</v>
      </c>
      <c r="AV235" s="13" t="s">
        <v>76</v>
      </c>
      <c r="AW235" s="13" t="s">
        <v>4</v>
      </c>
      <c r="AX235" s="13" t="s">
        <v>79</v>
      </c>
      <c r="AY235" s="200" t="s">
        <v>458</v>
      </c>
    </row>
    <row r="236" s="2" customFormat="1" ht="37.8" customHeight="1">
      <c r="A236" s="41"/>
      <c r="B236" s="179"/>
      <c r="C236" s="180" t="s">
        <v>567</v>
      </c>
      <c r="D236" s="180" t="s">
        <v>462</v>
      </c>
      <c r="E236" s="181" t="s">
        <v>568</v>
      </c>
      <c r="F236" s="182" t="s">
        <v>569</v>
      </c>
      <c r="G236" s="183" t="s">
        <v>472</v>
      </c>
      <c r="H236" s="184">
        <v>37.843000000000004</v>
      </c>
      <c r="I236" s="185"/>
      <c r="J236" s="186">
        <f>ROUND(I236*H236,2)</f>
        <v>0</v>
      </c>
      <c r="K236" s="182" t="s">
        <v>465</v>
      </c>
      <c r="L236" s="42"/>
      <c r="M236" s="187" t="s">
        <v>3</v>
      </c>
      <c r="N236" s="188" t="s">
        <v>43</v>
      </c>
      <c r="O236" s="75"/>
      <c r="P236" s="189">
        <f>O236*H236</f>
        <v>0</v>
      </c>
      <c r="Q236" s="189">
        <v>2.1600000000000001</v>
      </c>
      <c r="R236" s="189">
        <f>Q236*H236</f>
        <v>81.740880000000018</v>
      </c>
      <c r="S236" s="189">
        <v>0</v>
      </c>
      <c r="T236" s="19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91" t="s">
        <v>104</v>
      </c>
      <c r="AT236" s="191" t="s">
        <v>462</v>
      </c>
      <c r="AU236" s="191" t="s">
        <v>101</v>
      </c>
      <c r="AY236" s="22" t="s">
        <v>458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22" t="s">
        <v>79</v>
      </c>
      <c r="BK236" s="192">
        <f>ROUND(I236*H236,2)</f>
        <v>0</v>
      </c>
      <c r="BL236" s="22" t="s">
        <v>104</v>
      </c>
      <c r="BM236" s="191" t="s">
        <v>570</v>
      </c>
    </row>
    <row r="237" s="2" customFormat="1">
      <c r="A237" s="41"/>
      <c r="B237" s="42"/>
      <c r="C237" s="41"/>
      <c r="D237" s="193" t="s">
        <v>467</v>
      </c>
      <c r="E237" s="41"/>
      <c r="F237" s="194" t="s">
        <v>571</v>
      </c>
      <c r="G237" s="41"/>
      <c r="H237" s="41"/>
      <c r="I237" s="195"/>
      <c r="J237" s="41"/>
      <c r="K237" s="41"/>
      <c r="L237" s="42"/>
      <c r="M237" s="196"/>
      <c r="N237" s="197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2" t="s">
        <v>467</v>
      </c>
      <c r="AU237" s="22" t="s">
        <v>101</v>
      </c>
    </row>
    <row r="238" s="13" customFormat="1">
      <c r="A238" s="13"/>
      <c r="B238" s="198"/>
      <c r="C238" s="13"/>
      <c r="D238" s="199" t="s">
        <v>469</v>
      </c>
      <c r="E238" s="200" t="s">
        <v>3</v>
      </c>
      <c r="F238" s="201" t="s">
        <v>572</v>
      </c>
      <c r="G238" s="13"/>
      <c r="H238" s="202">
        <v>37.843000000000004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469</v>
      </c>
      <c r="AU238" s="200" t="s">
        <v>101</v>
      </c>
      <c r="AV238" s="13" t="s">
        <v>76</v>
      </c>
      <c r="AW238" s="13" t="s">
        <v>33</v>
      </c>
      <c r="AX238" s="13" t="s">
        <v>79</v>
      </c>
      <c r="AY238" s="200" t="s">
        <v>458</v>
      </c>
    </row>
    <row r="239" s="12" customFormat="1" ht="20.88" customHeight="1">
      <c r="A239" s="12"/>
      <c r="B239" s="166"/>
      <c r="C239" s="12"/>
      <c r="D239" s="167" t="s">
        <v>71</v>
      </c>
      <c r="E239" s="177" t="s">
        <v>86</v>
      </c>
      <c r="F239" s="177" t="s">
        <v>573</v>
      </c>
      <c r="G239" s="12"/>
      <c r="H239" s="12"/>
      <c r="I239" s="169"/>
      <c r="J239" s="178">
        <f>BK239</f>
        <v>0</v>
      </c>
      <c r="K239" s="12"/>
      <c r="L239" s="166"/>
      <c r="M239" s="171"/>
      <c r="N239" s="172"/>
      <c r="O239" s="172"/>
      <c r="P239" s="173">
        <f>SUM(P240:P288)</f>
        <v>0</v>
      </c>
      <c r="Q239" s="172"/>
      <c r="R239" s="173">
        <f>SUM(R240:R288)</f>
        <v>152.43593140043998</v>
      </c>
      <c r="S239" s="172"/>
      <c r="T239" s="174">
        <f>SUM(T240:T288)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167" t="s">
        <v>79</v>
      </c>
      <c r="AT239" s="175" t="s">
        <v>71</v>
      </c>
      <c r="AU239" s="175" t="s">
        <v>76</v>
      </c>
      <c r="AY239" s="167" t="s">
        <v>458</v>
      </c>
      <c r="BK239" s="176">
        <f>SUM(BK240:BK288)</f>
        <v>0</v>
      </c>
    </row>
    <row r="240" s="2" customFormat="1" ht="24.15" customHeight="1">
      <c r="A240" s="41"/>
      <c r="B240" s="179"/>
      <c r="C240" s="180" t="s">
        <v>574</v>
      </c>
      <c r="D240" s="180" t="s">
        <v>462</v>
      </c>
      <c r="E240" s="181" t="s">
        <v>575</v>
      </c>
      <c r="F240" s="182" t="s">
        <v>576</v>
      </c>
      <c r="G240" s="183" t="s">
        <v>472</v>
      </c>
      <c r="H240" s="184">
        <v>31.934999999999999</v>
      </c>
      <c r="I240" s="185"/>
      <c r="J240" s="186">
        <f>ROUND(I240*H240,2)</f>
        <v>0</v>
      </c>
      <c r="K240" s="182" t="s">
        <v>465</v>
      </c>
      <c r="L240" s="42"/>
      <c r="M240" s="187" t="s">
        <v>3</v>
      </c>
      <c r="N240" s="188" t="s">
        <v>43</v>
      </c>
      <c r="O240" s="75"/>
      <c r="P240" s="189">
        <f>O240*H240</f>
        <v>0</v>
      </c>
      <c r="Q240" s="189">
        <v>2.5018722040000001</v>
      </c>
      <c r="R240" s="189">
        <f>Q240*H240</f>
        <v>79.897288834739996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104</v>
      </c>
      <c r="AT240" s="191" t="s">
        <v>462</v>
      </c>
      <c r="AU240" s="191" t="s">
        <v>101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104</v>
      </c>
      <c r="BM240" s="191" t="s">
        <v>577</v>
      </c>
    </row>
    <row r="241" s="2" customFormat="1">
      <c r="A241" s="41"/>
      <c r="B241" s="42"/>
      <c r="C241" s="41"/>
      <c r="D241" s="193" t="s">
        <v>467</v>
      </c>
      <c r="E241" s="41"/>
      <c r="F241" s="194" t="s">
        <v>578</v>
      </c>
      <c r="G241" s="41"/>
      <c r="H241" s="41"/>
      <c r="I241" s="195"/>
      <c r="J241" s="41"/>
      <c r="K241" s="41"/>
      <c r="L241" s="42"/>
      <c r="M241" s="196"/>
      <c r="N241" s="197"/>
      <c r="O241" s="75"/>
      <c r="P241" s="75"/>
      <c r="Q241" s="75"/>
      <c r="R241" s="75"/>
      <c r="S241" s="75"/>
      <c r="T241" s="76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2" t="s">
        <v>467</v>
      </c>
      <c r="AU241" s="22" t="s">
        <v>101</v>
      </c>
    </row>
    <row r="242" s="13" customFormat="1">
      <c r="A242" s="13"/>
      <c r="B242" s="198"/>
      <c r="C242" s="13"/>
      <c r="D242" s="199" t="s">
        <v>469</v>
      </c>
      <c r="E242" s="200" t="s">
        <v>3</v>
      </c>
      <c r="F242" s="201" t="s">
        <v>508</v>
      </c>
      <c r="G242" s="13"/>
      <c r="H242" s="202">
        <v>1.6790000000000001</v>
      </c>
      <c r="I242" s="203"/>
      <c r="J242" s="13"/>
      <c r="K242" s="13"/>
      <c r="L242" s="198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0" t="s">
        <v>469</v>
      </c>
      <c r="AU242" s="200" t="s">
        <v>101</v>
      </c>
      <c r="AV242" s="13" t="s">
        <v>76</v>
      </c>
      <c r="AW242" s="13" t="s">
        <v>33</v>
      </c>
      <c r="AX242" s="13" t="s">
        <v>72</v>
      </c>
      <c r="AY242" s="200" t="s">
        <v>458</v>
      </c>
    </row>
    <row r="243" s="13" customFormat="1">
      <c r="A243" s="13"/>
      <c r="B243" s="198"/>
      <c r="C243" s="13"/>
      <c r="D243" s="199" t="s">
        <v>469</v>
      </c>
      <c r="E243" s="200" t="s">
        <v>3</v>
      </c>
      <c r="F243" s="201" t="s">
        <v>509</v>
      </c>
      <c r="G243" s="13"/>
      <c r="H243" s="202">
        <v>1.575</v>
      </c>
      <c r="I243" s="203"/>
      <c r="J243" s="13"/>
      <c r="K243" s="13"/>
      <c r="L243" s="198"/>
      <c r="M243" s="204"/>
      <c r="N243" s="205"/>
      <c r="O243" s="205"/>
      <c r="P243" s="205"/>
      <c r="Q243" s="205"/>
      <c r="R243" s="205"/>
      <c r="S243" s="205"/>
      <c r="T243" s="20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00" t="s">
        <v>469</v>
      </c>
      <c r="AU243" s="200" t="s">
        <v>101</v>
      </c>
      <c r="AV243" s="13" t="s">
        <v>76</v>
      </c>
      <c r="AW243" s="13" t="s">
        <v>33</v>
      </c>
      <c r="AX243" s="13" t="s">
        <v>72</v>
      </c>
      <c r="AY243" s="200" t="s">
        <v>458</v>
      </c>
    </row>
    <row r="244" s="13" customFormat="1">
      <c r="A244" s="13"/>
      <c r="B244" s="198"/>
      <c r="C244" s="13"/>
      <c r="D244" s="199" t="s">
        <v>469</v>
      </c>
      <c r="E244" s="200" t="s">
        <v>3</v>
      </c>
      <c r="F244" s="201" t="s">
        <v>510</v>
      </c>
      <c r="G244" s="13"/>
      <c r="H244" s="202">
        <v>2.3399999999999999</v>
      </c>
      <c r="I244" s="203"/>
      <c r="J244" s="13"/>
      <c r="K244" s="13"/>
      <c r="L244" s="198"/>
      <c r="M244" s="204"/>
      <c r="N244" s="205"/>
      <c r="O244" s="205"/>
      <c r="P244" s="205"/>
      <c r="Q244" s="205"/>
      <c r="R244" s="205"/>
      <c r="S244" s="205"/>
      <c r="T244" s="20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0" t="s">
        <v>469</v>
      </c>
      <c r="AU244" s="200" t="s">
        <v>101</v>
      </c>
      <c r="AV244" s="13" t="s">
        <v>76</v>
      </c>
      <c r="AW244" s="13" t="s">
        <v>33</v>
      </c>
      <c r="AX244" s="13" t="s">
        <v>72</v>
      </c>
      <c r="AY244" s="200" t="s">
        <v>458</v>
      </c>
    </row>
    <row r="245" s="13" customFormat="1">
      <c r="A245" s="13"/>
      <c r="B245" s="198"/>
      <c r="C245" s="13"/>
      <c r="D245" s="199" t="s">
        <v>469</v>
      </c>
      <c r="E245" s="200" t="s">
        <v>3</v>
      </c>
      <c r="F245" s="201" t="s">
        <v>511</v>
      </c>
      <c r="G245" s="13"/>
      <c r="H245" s="202">
        <v>6.1020000000000003</v>
      </c>
      <c r="I245" s="203"/>
      <c r="J245" s="13"/>
      <c r="K245" s="13"/>
      <c r="L245" s="198"/>
      <c r="M245" s="204"/>
      <c r="N245" s="205"/>
      <c r="O245" s="205"/>
      <c r="P245" s="205"/>
      <c r="Q245" s="205"/>
      <c r="R245" s="205"/>
      <c r="S245" s="205"/>
      <c r="T245" s="20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0" t="s">
        <v>469</v>
      </c>
      <c r="AU245" s="200" t="s">
        <v>101</v>
      </c>
      <c r="AV245" s="13" t="s">
        <v>76</v>
      </c>
      <c r="AW245" s="13" t="s">
        <v>33</v>
      </c>
      <c r="AX245" s="13" t="s">
        <v>72</v>
      </c>
      <c r="AY245" s="200" t="s">
        <v>458</v>
      </c>
    </row>
    <row r="246" s="14" customFormat="1">
      <c r="A246" s="14"/>
      <c r="B246" s="208"/>
      <c r="C246" s="14"/>
      <c r="D246" s="199" t="s">
        <v>469</v>
      </c>
      <c r="E246" s="209" t="s">
        <v>3</v>
      </c>
      <c r="F246" s="210" t="s">
        <v>512</v>
      </c>
      <c r="G246" s="14"/>
      <c r="H246" s="209" t="s">
        <v>3</v>
      </c>
      <c r="I246" s="211"/>
      <c r="J246" s="14"/>
      <c r="K246" s="14"/>
      <c r="L246" s="208"/>
      <c r="M246" s="212"/>
      <c r="N246" s="213"/>
      <c r="O246" s="213"/>
      <c r="P246" s="213"/>
      <c r="Q246" s="213"/>
      <c r="R246" s="213"/>
      <c r="S246" s="213"/>
      <c r="T246" s="2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9" t="s">
        <v>469</v>
      </c>
      <c r="AU246" s="209" t="s">
        <v>101</v>
      </c>
      <c r="AV246" s="14" t="s">
        <v>79</v>
      </c>
      <c r="AW246" s="14" t="s">
        <v>33</v>
      </c>
      <c r="AX246" s="14" t="s">
        <v>72</v>
      </c>
      <c r="AY246" s="209" t="s">
        <v>458</v>
      </c>
    </row>
    <row r="247" s="13" customFormat="1">
      <c r="A247" s="13"/>
      <c r="B247" s="198"/>
      <c r="C247" s="13"/>
      <c r="D247" s="199" t="s">
        <v>469</v>
      </c>
      <c r="E247" s="200" t="s">
        <v>3</v>
      </c>
      <c r="F247" s="201" t="s">
        <v>513</v>
      </c>
      <c r="G247" s="13"/>
      <c r="H247" s="202">
        <v>1.96</v>
      </c>
      <c r="I247" s="203"/>
      <c r="J247" s="13"/>
      <c r="K247" s="13"/>
      <c r="L247" s="198"/>
      <c r="M247" s="204"/>
      <c r="N247" s="205"/>
      <c r="O247" s="205"/>
      <c r="P247" s="205"/>
      <c r="Q247" s="205"/>
      <c r="R247" s="205"/>
      <c r="S247" s="205"/>
      <c r="T247" s="20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0" t="s">
        <v>469</v>
      </c>
      <c r="AU247" s="200" t="s">
        <v>101</v>
      </c>
      <c r="AV247" s="13" t="s">
        <v>76</v>
      </c>
      <c r="AW247" s="13" t="s">
        <v>33</v>
      </c>
      <c r="AX247" s="13" t="s">
        <v>72</v>
      </c>
      <c r="AY247" s="200" t="s">
        <v>458</v>
      </c>
    </row>
    <row r="248" s="14" customFormat="1">
      <c r="A248" s="14"/>
      <c r="B248" s="208"/>
      <c r="C248" s="14"/>
      <c r="D248" s="199" t="s">
        <v>469</v>
      </c>
      <c r="E248" s="209" t="s">
        <v>3</v>
      </c>
      <c r="F248" s="210" t="s">
        <v>514</v>
      </c>
      <c r="G248" s="14"/>
      <c r="H248" s="209" t="s">
        <v>3</v>
      </c>
      <c r="I248" s="211"/>
      <c r="J248" s="14"/>
      <c r="K248" s="14"/>
      <c r="L248" s="208"/>
      <c r="M248" s="212"/>
      <c r="N248" s="213"/>
      <c r="O248" s="213"/>
      <c r="P248" s="213"/>
      <c r="Q248" s="213"/>
      <c r="R248" s="213"/>
      <c r="S248" s="213"/>
      <c r="T248" s="2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9" t="s">
        <v>469</v>
      </c>
      <c r="AU248" s="209" t="s">
        <v>101</v>
      </c>
      <c r="AV248" s="14" t="s">
        <v>79</v>
      </c>
      <c r="AW248" s="14" t="s">
        <v>33</v>
      </c>
      <c r="AX248" s="14" t="s">
        <v>72</v>
      </c>
      <c r="AY248" s="209" t="s">
        <v>458</v>
      </c>
    </row>
    <row r="249" s="13" customFormat="1">
      <c r="A249" s="13"/>
      <c r="B249" s="198"/>
      <c r="C249" s="13"/>
      <c r="D249" s="199" t="s">
        <v>469</v>
      </c>
      <c r="E249" s="200" t="s">
        <v>3</v>
      </c>
      <c r="F249" s="201" t="s">
        <v>579</v>
      </c>
      <c r="G249" s="13"/>
      <c r="H249" s="202">
        <v>12.65</v>
      </c>
      <c r="I249" s="203"/>
      <c r="J249" s="13"/>
      <c r="K249" s="13"/>
      <c r="L249" s="198"/>
      <c r="M249" s="204"/>
      <c r="N249" s="205"/>
      <c r="O249" s="205"/>
      <c r="P249" s="205"/>
      <c r="Q249" s="205"/>
      <c r="R249" s="205"/>
      <c r="S249" s="205"/>
      <c r="T249" s="20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00" t="s">
        <v>469</v>
      </c>
      <c r="AU249" s="200" t="s">
        <v>101</v>
      </c>
      <c r="AV249" s="13" t="s">
        <v>76</v>
      </c>
      <c r="AW249" s="13" t="s">
        <v>33</v>
      </c>
      <c r="AX249" s="13" t="s">
        <v>72</v>
      </c>
      <c r="AY249" s="200" t="s">
        <v>458</v>
      </c>
    </row>
    <row r="250" s="13" customFormat="1">
      <c r="A250" s="13"/>
      <c r="B250" s="198"/>
      <c r="C250" s="13"/>
      <c r="D250" s="199" t="s">
        <v>469</v>
      </c>
      <c r="E250" s="200" t="s">
        <v>3</v>
      </c>
      <c r="F250" s="201" t="s">
        <v>516</v>
      </c>
      <c r="G250" s="13"/>
      <c r="H250" s="202">
        <v>1.099</v>
      </c>
      <c r="I250" s="203"/>
      <c r="J250" s="13"/>
      <c r="K250" s="13"/>
      <c r="L250" s="198"/>
      <c r="M250" s="204"/>
      <c r="N250" s="205"/>
      <c r="O250" s="205"/>
      <c r="P250" s="205"/>
      <c r="Q250" s="205"/>
      <c r="R250" s="205"/>
      <c r="S250" s="205"/>
      <c r="T250" s="20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0" t="s">
        <v>469</v>
      </c>
      <c r="AU250" s="200" t="s">
        <v>101</v>
      </c>
      <c r="AV250" s="13" t="s">
        <v>76</v>
      </c>
      <c r="AW250" s="13" t="s">
        <v>33</v>
      </c>
      <c r="AX250" s="13" t="s">
        <v>72</v>
      </c>
      <c r="AY250" s="200" t="s">
        <v>458</v>
      </c>
    </row>
    <row r="251" s="13" customFormat="1">
      <c r="A251" s="13"/>
      <c r="B251" s="198"/>
      <c r="C251" s="13"/>
      <c r="D251" s="199" t="s">
        <v>469</v>
      </c>
      <c r="E251" s="200" t="s">
        <v>3</v>
      </c>
      <c r="F251" s="201" t="s">
        <v>517</v>
      </c>
      <c r="G251" s="13"/>
      <c r="H251" s="202">
        <v>1.44</v>
      </c>
      <c r="I251" s="203"/>
      <c r="J251" s="13"/>
      <c r="K251" s="13"/>
      <c r="L251" s="198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0" t="s">
        <v>469</v>
      </c>
      <c r="AU251" s="200" t="s">
        <v>101</v>
      </c>
      <c r="AV251" s="13" t="s">
        <v>76</v>
      </c>
      <c r="AW251" s="13" t="s">
        <v>33</v>
      </c>
      <c r="AX251" s="13" t="s">
        <v>72</v>
      </c>
      <c r="AY251" s="200" t="s">
        <v>458</v>
      </c>
    </row>
    <row r="252" s="13" customFormat="1">
      <c r="A252" s="13"/>
      <c r="B252" s="198"/>
      <c r="C252" s="13"/>
      <c r="D252" s="199" t="s">
        <v>469</v>
      </c>
      <c r="E252" s="200" t="s">
        <v>3</v>
      </c>
      <c r="F252" s="201" t="s">
        <v>518</v>
      </c>
      <c r="G252" s="13"/>
      <c r="H252" s="202">
        <v>1.569</v>
      </c>
      <c r="I252" s="203"/>
      <c r="J252" s="13"/>
      <c r="K252" s="13"/>
      <c r="L252" s="198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0" t="s">
        <v>469</v>
      </c>
      <c r="AU252" s="200" t="s">
        <v>101</v>
      </c>
      <c r="AV252" s="13" t="s">
        <v>76</v>
      </c>
      <c r="AW252" s="13" t="s">
        <v>33</v>
      </c>
      <c r="AX252" s="13" t="s">
        <v>72</v>
      </c>
      <c r="AY252" s="200" t="s">
        <v>458</v>
      </c>
    </row>
    <row r="253" s="15" customFormat="1">
      <c r="A253" s="15"/>
      <c r="B253" s="215"/>
      <c r="C253" s="15"/>
      <c r="D253" s="199" t="s">
        <v>469</v>
      </c>
      <c r="E253" s="216" t="s">
        <v>3</v>
      </c>
      <c r="F253" s="217" t="s">
        <v>497</v>
      </c>
      <c r="G253" s="15"/>
      <c r="H253" s="218">
        <v>30.414000000000001</v>
      </c>
      <c r="I253" s="219"/>
      <c r="J253" s="15"/>
      <c r="K253" s="15"/>
      <c r="L253" s="215"/>
      <c r="M253" s="220"/>
      <c r="N253" s="221"/>
      <c r="O253" s="221"/>
      <c r="P253" s="221"/>
      <c r="Q253" s="221"/>
      <c r="R253" s="221"/>
      <c r="S253" s="221"/>
      <c r="T253" s="222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16" t="s">
        <v>469</v>
      </c>
      <c r="AU253" s="216" t="s">
        <v>101</v>
      </c>
      <c r="AV253" s="15" t="s">
        <v>104</v>
      </c>
      <c r="AW253" s="15" t="s">
        <v>33</v>
      </c>
      <c r="AX253" s="15" t="s">
        <v>79</v>
      </c>
      <c r="AY253" s="216" t="s">
        <v>458</v>
      </c>
    </row>
    <row r="254" s="13" customFormat="1">
      <c r="A254" s="13"/>
      <c r="B254" s="198"/>
      <c r="C254" s="13"/>
      <c r="D254" s="199" t="s">
        <v>469</v>
      </c>
      <c r="E254" s="13"/>
      <c r="F254" s="201" t="s">
        <v>580</v>
      </c>
      <c r="G254" s="13"/>
      <c r="H254" s="202">
        <v>31.934999999999999</v>
      </c>
      <c r="I254" s="203"/>
      <c r="J254" s="13"/>
      <c r="K254" s="13"/>
      <c r="L254" s="198"/>
      <c r="M254" s="204"/>
      <c r="N254" s="205"/>
      <c r="O254" s="205"/>
      <c r="P254" s="205"/>
      <c r="Q254" s="205"/>
      <c r="R254" s="205"/>
      <c r="S254" s="205"/>
      <c r="T254" s="20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0" t="s">
        <v>469</v>
      </c>
      <c r="AU254" s="200" t="s">
        <v>101</v>
      </c>
      <c r="AV254" s="13" t="s">
        <v>76</v>
      </c>
      <c r="AW254" s="13" t="s">
        <v>4</v>
      </c>
      <c r="AX254" s="13" t="s">
        <v>79</v>
      </c>
      <c r="AY254" s="200" t="s">
        <v>458</v>
      </c>
    </row>
    <row r="255" s="2" customFormat="1" ht="16.5" customHeight="1">
      <c r="A255" s="41"/>
      <c r="B255" s="179"/>
      <c r="C255" s="180" t="s">
        <v>581</v>
      </c>
      <c r="D255" s="180" t="s">
        <v>462</v>
      </c>
      <c r="E255" s="181" t="s">
        <v>582</v>
      </c>
      <c r="F255" s="182" t="s">
        <v>583</v>
      </c>
      <c r="G255" s="183" t="s">
        <v>140</v>
      </c>
      <c r="H255" s="184">
        <v>17.800000000000001</v>
      </c>
      <c r="I255" s="185"/>
      <c r="J255" s="186">
        <f>ROUND(I255*H255,2)</f>
        <v>0</v>
      </c>
      <c r="K255" s="182" t="s">
        <v>465</v>
      </c>
      <c r="L255" s="42"/>
      <c r="M255" s="187" t="s">
        <v>3</v>
      </c>
      <c r="N255" s="188" t="s">
        <v>43</v>
      </c>
      <c r="O255" s="75"/>
      <c r="P255" s="189">
        <f>O255*H255</f>
        <v>0</v>
      </c>
      <c r="Q255" s="189">
        <v>0.0026919000000000001</v>
      </c>
      <c r="R255" s="189">
        <f>Q255*H255</f>
        <v>0.047915820000000005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104</v>
      </c>
      <c r="AT255" s="191" t="s">
        <v>462</v>
      </c>
      <c r="AU255" s="191" t="s">
        <v>101</v>
      </c>
      <c r="AY255" s="22" t="s">
        <v>458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79</v>
      </c>
      <c r="BK255" s="192">
        <f>ROUND(I255*H255,2)</f>
        <v>0</v>
      </c>
      <c r="BL255" s="22" t="s">
        <v>104</v>
      </c>
      <c r="BM255" s="191" t="s">
        <v>584</v>
      </c>
    </row>
    <row r="256" s="2" customFormat="1">
      <c r="A256" s="41"/>
      <c r="B256" s="42"/>
      <c r="C256" s="41"/>
      <c r="D256" s="193" t="s">
        <v>467</v>
      </c>
      <c r="E256" s="41"/>
      <c r="F256" s="194" t="s">
        <v>585</v>
      </c>
      <c r="G256" s="41"/>
      <c r="H256" s="41"/>
      <c r="I256" s="195"/>
      <c r="J256" s="41"/>
      <c r="K256" s="41"/>
      <c r="L256" s="42"/>
      <c r="M256" s="196"/>
      <c r="N256" s="197"/>
      <c r="O256" s="75"/>
      <c r="P256" s="75"/>
      <c r="Q256" s="75"/>
      <c r="R256" s="75"/>
      <c r="S256" s="75"/>
      <c r="T256" s="76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2" t="s">
        <v>467</v>
      </c>
      <c r="AU256" s="22" t="s">
        <v>101</v>
      </c>
    </row>
    <row r="257" s="13" customFormat="1">
      <c r="A257" s="13"/>
      <c r="B257" s="198"/>
      <c r="C257" s="13"/>
      <c r="D257" s="199" t="s">
        <v>469</v>
      </c>
      <c r="E257" s="200" t="s">
        <v>3</v>
      </c>
      <c r="F257" s="201" t="s">
        <v>586</v>
      </c>
      <c r="G257" s="13"/>
      <c r="H257" s="202">
        <v>2.7999999999999998</v>
      </c>
      <c r="I257" s="203"/>
      <c r="J257" s="13"/>
      <c r="K257" s="13"/>
      <c r="L257" s="198"/>
      <c r="M257" s="204"/>
      <c r="N257" s="205"/>
      <c r="O257" s="205"/>
      <c r="P257" s="205"/>
      <c r="Q257" s="205"/>
      <c r="R257" s="205"/>
      <c r="S257" s="205"/>
      <c r="T257" s="20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0" t="s">
        <v>469</v>
      </c>
      <c r="AU257" s="200" t="s">
        <v>101</v>
      </c>
      <c r="AV257" s="13" t="s">
        <v>76</v>
      </c>
      <c r="AW257" s="13" t="s">
        <v>33</v>
      </c>
      <c r="AX257" s="13" t="s">
        <v>72</v>
      </c>
      <c r="AY257" s="200" t="s">
        <v>458</v>
      </c>
    </row>
    <row r="258" s="13" customFormat="1">
      <c r="A258" s="13"/>
      <c r="B258" s="198"/>
      <c r="C258" s="13"/>
      <c r="D258" s="199" t="s">
        <v>469</v>
      </c>
      <c r="E258" s="200" t="s">
        <v>3</v>
      </c>
      <c r="F258" s="201" t="s">
        <v>587</v>
      </c>
      <c r="G258" s="13"/>
      <c r="H258" s="202">
        <v>15</v>
      </c>
      <c r="I258" s="203"/>
      <c r="J258" s="13"/>
      <c r="K258" s="13"/>
      <c r="L258" s="198"/>
      <c r="M258" s="204"/>
      <c r="N258" s="205"/>
      <c r="O258" s="205"/>
      <c r="P258" s="205"/>
      <c r="Q258" s="205"/>
      <c r="R258" s="205"/>
      <c r="S258" s="205"/>
      <c r="T258" s="20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00" t="s">
        <v>469</v>
      </c>
      <c r="AU258" s="200" t="s">
        <v>101</v>
      </c>
      <c r="AV258" s="13" t="s">
        <v>76</v>
      </c>
      <c r="AW258" s="13" t="s">
        <v>33</v>
      </c>
      <c r="AX258" s="13" t="s">
        <v>72</v>
      </c>
      <c r="AY258" s="200" t="s">
        <v>458</v>
      </c>
    </row>
    <row r="259" s="15" customFormat="1">
      <c r="A259" s="15"/>
      <c r="B259" s="215"/>
      <c r="C259" s="15"/>
      <c r="D259" s="199" t="s">
        <v>469</v>
      </c>
      <c r="E259" s="216" t="s">
        <v>3</v>
      </c>
      <c r="F259" s="217" t="s">
        <v>497</v>
      </c>
      <c r="G259" s="15"/>
      <c r="H259" s="218">
        <v>17.800000000000001</v>
      </c>
      <c r="I259" s="219"/>
      <c r="J259" s="15"/>
      <c r="K259" s="15"/>
      <c r="L259" s="215"/>
      <c r="M259" s="220"/>
      <c r="N259" s="221"/>
      <c r="O259" s="221"/>
      <c r="P259" s="221"/>
      <c r="Q259" s="221"/>
      <c r="R259" s="221"/>
      <c r="S259" s="221"/>
      <c r="T259" s="222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16" t="s">
        <v>469</v>
      </c>
      <c r="AU259" s="216" t="s">
        <v>101</v>
      </c>
      <c r="AV259" s="15" t="s">
        <v>104</v>
      </c>
      <c r="AW259" s="15" t="s">
        <v>33</v>
      </c>
      <c r="AX259" s="15" t="s">
        <v>79</v>
      </c>
      <c r="AY259" s="216" t="s">
        <v>458</v>
      </c>
    </row>
    <row r="260" s="2" customFormat="1" ht="16.5" customHeight="1">
      <c r="A260" s="41"/>
      <c r="B260" s="179"/>
      <c r="C260" s="180" t="s">
        <v>588</v>
      </c>
      <c r="D260" s="180" t="s">
        <v>462</v>
      </c>
      <c r="E260" s="181" t="s">
        <v>589</v>
      </c>
      <c r="F260" s="182" t="s">
        <v>590</v>
      </c>
      <c r="G260" s="183" t="s">
        <v>140</v>
      </c>
      <c r="H260" s="184">
        <v>17.800000000000001</v>
      </c>
      <c r="I260" s="185"/>
      <c r="J260" s="186">
        <f>ROUND(I260*H260,2)</f>
        <v>0</v>
      </c>
      <c r="K260" s="182" t="s">
        <v>465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104</v>
      </c>
      <c r="AT260" s="191" t="s">
        <v>462</v>
      </c>
      <c r="AU260" s="191" t="s">
        <v>101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104</v>
      </c>
      <c r="BM260" s="191" t="s">
        <v>591</v>
      </c>
    </row>
    <row r="261" s="2" customFormat="1">
      <c r="A261" s="41"/>
      <c r="B261" s="42"/>
      <c r="C261" s="41"/>
      <c r="D261" s="193" t="s">
        <v>467</v>
      </c>
      <c r="E261" s="41"/>
      <c r="F261" s="194" t="s">
        <v>592</v>
      </c>
      <c r="G261" s="41"/>
      <c r="H261" s="41"/>
      <c r="I261" s="195"/>
      <c r="J261" s="41"/>
      <c r="K261" s="41"/>
      <c r="L261" s="42"/>
      <c r="M261" s="196"/>
      <c r="N261" s="197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2" t="s">
        <v>467</v>
      </c>
      <c r="AU261" s="22" t="s">
        <v>101</v>
      </c>
    </row>
    <row r="262" s="2" customFormat="1" ht="44.25" customHeight="1">
      <c r="A262" s="41"/>
      <c r="B262" s="179"/>
      <c r="C262" s="180" t="s">
        <v>593</v>
      </c>
      <c r="D262" s="180" t="s">
        <v>462</v>
      </c>
      <c r="E262" s="181" t="s">
        <v>594</v>
      </c>
      <c r="F262" s="182" t="s">
        <v>595</v>
      </c>
      <c r="G262" s="183" t="s">
        <v>140</v>
      </c>
      <c r="H262" s="184">
        <v>37.709000000000003</v>
      </c>
      <c r="I262" s="185"/>
      <c r="J262" s="186">
        <f>ROUND(I262*H262,2)</f>
        <v>0</v>
      </c>
      <c r="K262" s="182" t="s">
        <v>465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0.73558274000000001</v>
      </c>
      <c r="R262" s="189">
        <f>Q262*H262</f>
        <v>27.738089542660003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104</v>
      </c>
      <c r="AT262" s="191" t="s">
        <v>462</v>
      </c>
      <c r="AU262" s="191" t="s">
        <v>101</v>
      </c>
      <c r="AY262" s="22" t="s">
        <v>458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79</v>
      </c>
      <c r="BK262" s="192">
        <f>ROUND(I262*H262,2)</f>
        <v>0</v>
      </c>
      <c r="BL262" s="22" t="s">
        <v>104</v>
      </c>
      <c r="BM262" s="191" t="s">
        <v>596</v>
      </c>
    </row>
    <row r="263" s="2" customFormat="1">
      <c r="A263" s="41"/>
      <c r="B263" s="42"/>
      <c r="C263" s="41"/>
      <c r="D263" s="193" t="s">
        <v>467</v>
      </c>
      <c r="E263" s="41"/>
      <c r="F263" s="194" t="s">
        <v>597</v>
      </c>
      <c r="G263" s="41"/>
      <c r="H263" s="41"/>
      <c r="I263" s="195"/>
      <c r="J263" s="41"/>
      <c r="K263" s="41"/>
      <c r="L263" s="42"/>
      <c r="M263" s="196"/>
      <c r="N263" s="197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2" t="s">
        <v>467</v>
      </c>
      <c r="AU263" s="22" t="s">
        <v>101</v>
      </c>
    </row>
    <row r="264" s="13" customFormat="1">
      <c r="A264" s="13"/>
      <c r="B264" s="198"/>
      <c r="C264" s="13"/>
      <c r="D264" s="199" t="s">
        <v>469</v>
      </c>
      <c r="E264" s="200" t="s">
        <v>3</v>
      </c>
      <c r="F264" s="201" t="s">
        <v>598</v>
      </c>
      <c r="G264" s="13"/>
      <c r="H264" s="202">
        <v>10.5</v>
      </c>
      <c r="I264" s="203"/>
      <c r="J264" s="13"/>
      <c r="K264" s="13"/>
      <c r="L264" s="198"/>
      <c r="M264" s="204"/>
      <c r="N264" s="205"/>
      <c r="O264" s="205"/>
      <c r="P264" s="205"/>
      <c r="Q264" s="205"/>
      <c r="R264" s="205"/>
      <c r="S264" s="205"/>
      <c r="T264" s="20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0" t="s">
        <v>469</v>
      </c>
      <c r="AU264" s="200" t="s">
        <v>101</v>
      </c>
      <c r="AV264" s="13" t="s">
        <v>76</v>
      </c>
      <c r="AW264" s="13" t="s">
        <v>33</v>
      </c>
      <c r="AX264" s="13" t="s">
        <v>72</v>
      </c>
      <c r="AY264" s="200" t="s">
        <v>458</v>
      </c>
    </row>
    <row r="265" s="13" customFormat="1">
      <c r="A265" s="13"/>
      <c r="B265" s="198"/>
      <c r="C265" s="13"/>
      <c r="D265" s="199" t="s">
        <v>469</v>
      </c>
      <c r="E265" s="200" t="s">
        <v>3</v>
      </c>
      <c r="F265" s="201" t="s">
        <v>599</v>
      </c>
      <c r="G265" s="13"/>
      <c r="H265" s="202">
        <v>19.259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469</v>
      </c>
      <c r="AU265" s="200" t="s">
        <v>101</v>
      </c>
      <c r="AV265" s="13" t="s">
        <v>76</v>
      </c>
      <c r="AW265" s="13" t="s">
        <v>33</v>
      </c>
      <c r="AX265" s="13" t="s">
        <v>72</v>
      </c>
      <c r="AY265" s="200" t="s">
        <v>458</v>
      </c>
    </row>
    <row r="266" s="13" customFormat="1">
      <c r="A266" s="13"/>
      <c r="B266" s="198"/>
      <c r="C266" s="13"/>
      <c r="D266" s="199" t="s">
        <v>469</v>
      </c>
      <c r="E266" s="200" t="s">
        <v>3</v>
      </c>
      <c r="F266" s="201" t="s">
        <v>600</v>
      </c>
      <c r="G266" s="13"/>
      <c r="H266" s="202">
        <v>7.9500000000000002</v>
      </c>
      <c r="I266" s="203"/>
      <c r="J266" s="13"/>
      <c r="K266" s="13"/>
      <c r="L266" s="198"/>
      <c r="M266" s="204"/>
      <c r="N266" s="205"/>
      <c r="O266" s="205"/>
      <c r="P266" s="205"/>
      <c r="Q266" s="205"/>
      <c r="R266" s="205"/>
      <c r="S266" s="205"/>
      <c r="T266" s="20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0" t="s">
        <v>469</v>
      </c>
      <c r="AU266" s="200" t="s">
        <v>101</v>
      </c>
      <c r="AV266" s="13" t="s">
        <v>76</v>
      </c>
      <c r="AW266" s="13" t="s">
        <v>33</v>
      </c>
      <c r="AX266" s="13" t="s">
        <v>72</v>
      </c>
      <c r="AY266" s="200" t="s">
        <v>458</v>
      </c>
    </row>
    <row r="267" s="15" customFormat="1">
      <c r="A267" s="15"/>
      <c r="B267" s="215"/>
      <c r="C267" s="15"/>
      <c r="D267" s="199" t="s">
        <v>469</v>
      </c>
      <c r="E267" s="216" t="s">
        <v>3</v>
      </c>
      <c r="F267" s="217" t="s">
        <v>497</v>
      </c>
      <c r="G267" s="15"/>
      <c r="H267" s="218">
        <v>37.709000000000003</v>
      </c>
      <c r="I267" s="219"/>
      <c r="J267" s="15"/>
      <c r="K267" s="15"/>
      <c r="L267" s="215"/>
      <c r="M267" s="220"/>
      <c r="N267" s="221"/>
      <c r="O267" s="221"/>
      <c r="P267" s="221"/>
      <c r="Q267" s="221"/>
      <c r="R267" s="221"/>
      <c r="S267" s="221"/>
      <c r="T267" s="222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16" t="s">
        <v>469</v>
      </c>
      <c r="AU267" s="216" t="s">
        <v>101</v>
      </c>
      <c r="AV267" s="15" t="s">
        <v>104</v>
      </c>
      <c r="AW267" s="15" t="s">
        <v>33</v>
      </c>
      <c r="AX267" s="15" t="s">
        <v>79</v>
      </c>
      <c r="AY267" s="216" t="s">
        <v>458</v>
      </c>
    </row>
    <row r="268" s="2" customFormat="1" ht="44.25" customHeight="1">
      <c r="A268" s="41"/>
      <c r="B268" s="179"/>
      <c r="C268" s="180" t="s">
        <v>8</v>
      </c>
      <c r="D268" s="180" t="s">
        <v>462</v>
      </c>
      <c r="E268" s="181" t="s">
        <v>601</v>
      </c>
      <c r="F268" s="182" t="s">
        <v>602</v>
      </c>
      <c r="G268" s="183" t="s">
        <v>140</v>
      </c>
      <c r="H268" s="184">
        <v>36.143999999999998</v>
      </c>
      <c r="I268" s="185"/>
      <c r="J268" s="186">
        <f>ROUND(I268*H268,2)</f>
        <v>0</v>
      </c>
      <c r="K268" s="182" t="s">
        <v>465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0.99007999999999996</v>
      </c>
      <c r="R268" s="189">
        <f>Q268*H268</f>
        <v>35.785451519999995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104</v>
      </c>
      <c r="AT268" s="191" t="s">
        <v>462</v>
      </c>
      <c r="AU268" s="191" t="s">
        <v>101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104</v>
      </c>
      <c r="BM268" s="191" t="s">
        <v>603</v>
      </c>
    </row>
    <row r="269" s="2" customFormat="1">
      <c r="A269" s="41"/>
      <c r="B269" s="42"/>
      <c r="C269" s="41"/>
      <c r="D269" s="193" t="s">
        <v>467</v>
      </c>
      <c r="E269" s="41"/>
      <c r="F269" s="194" t="s">
        <v>604</v>
      </c>
      <c r="G269" s="41"/>
      <c r="H269" s="41"/>
      <c r="I269" s="195"/>
      <c r="J269" s="41"/>
      <c r="K269" s="41"/>
      <c r="L269" s="42"/>
      <c r="M269" s="196"/>
      <c r="N269" s="197"/>
      <c r="O269" s="75"/>
      <c r="P269" s="75"/>
      <c r="Q269" s="75"/>
      <c r="R269" s="75"/>
      <c r="S269" s="75"/>
      <c r="T269" s="76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2" t="s">
        <v>467</v>
      </c>
      <c r="AU269" s="22" t="s">
        <v>101</v>
      </c>
    </row>
    <row r="270" s="14" customFormat="1">
      <c r="A270" s="14"/>
      <c r="B270" s="208"/>
      <c r="C270" s="14"/>
      <c r="D270" s="199" t="s">
        <v>469</v>
      </c>
      <c r="E270" s="209" t="s">
        <v>3</v>
      </c>
      <c r="F270" s="210" t="s">
        <v>605</v>
      </c>
      <c r="G270" s="14"/>
      <c r="H270" s="209" t="s">
        <v>3</v>
      </c>
      <c r="I270" s="211"/>
      <c r="J270" s="14"/>
      <c r="K270" s="14"/>
      <c r="L270" s="208"/>
      <c r="M270" s="212"/>
      <c r="N270" s="213"/>
      <c r="O270" s="213"/>
      <c r="P270" s="213"/>
      <c r="Q270" s="213"/>
      <c r="R270" s="213"/>
      <c r="S270" s="213"/>
      <c r="T270" s="2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9" t="s">
        <v>469</v>
      </c>
      <c r="AU270" s="209" t="s">
        <v>101</v>
      </c>
      <c r="AV270" s="14" t="s">
        <v>79</v>
      </c>
      <c r="AW270" s="14" t="s">
        <v>33</v>
      </c>
      <c r="AX270" s="14" t="s">
        <v>72</v>
      </c>
      <c r="AY270" s="209" t="s">
        <v>458</v>
      </c>
    </row>
    <row r="271" s="13" customFormat="1">
      <c r="A271" s="13"/>
      <c r="B271" s="198"/>
      <c r="C271" s="13"/>
      <c r="D271" s="199" t="s">
        <v>469</v>
      </c>
      <c r="E271" s="200" t="s">
        <v>3</v>
      </c>
      <c r="F271" s="201" t="s">
        <v>606</v>
      </c>
      <c r="G271" s="13"/>
      <c r="H271" s="202">
        <v>36.143999999999998</v>
      </c>
      <c r="I271" s="203"/>
      <c r="J271" s="13"/>
      <c r="K271" s="13"/>
      <c r="L271" s="198"/>
      <c r="M271" s="204"/>
      <c r="N271" s="205"/>
      <c r="O271" s="205"/>
      <c r="P271" s="205"/>
      <c r="Q271" s="205"/>
      <c r="R271" s="205"/>
      <c r="S271" s="205"/>
      <c r="T271" s="20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00" t="s">
        <v>469</v>
      </c>
      <c r="AU271" s="200" t="s">
        <v>101</v>
      </c>
      <c r="AV271" s="13" t="s">
        <v>76</v>
      </c>
      <c r="AW271" s="13" t="s">
        <v>33</v>
      </c>
      <c r="AX271" s="13" t="s">
        <v>79</v>
      </c>
      <c r="AY271" s="200" t="s">
        <v>458</v>
      </c>
    </row>
    <row r="272" s="2" customFormat="1" ht="44.25" customHeight="1">
      <c r="A272" s="41"/>
      <c r="B272" s="179"/>
      <c r="C272" s="180" t="s">
        <v>86</v>
      </c>
      <c r="D272" s="180" t="s">
        <v>462</v>
      </c>
      <c r="E272" s="181" t="s">
        <v>607</v>
      </c>
      <c r="F272" s="182" t="s">
        <v>608</v>
      </c>
      <c r="G272" s="183" t="s">
        <v>140</v>
      </c>
      <c r="H272" s="184">
        <v>8.4480000000000004</v>
      </c>
      <c r="I272" s="185"/>
      <c r="J272" s="186">
        <f>ROUND(I272*H272,2)</f>
        <v>0</v>
      </c>
      <c r="K272" s="182" t="s">
        <v>465</v>
      </c>
      <c r="L272" s="42"/>
      <c r="M272" s="187" t="s">
        <v>3</v>
      </c>
      <c r="N272" s="188" t="s">
        <v>43</v>
      </c>
      <c r="O272" s="75"/>
      <c r="P272" s="189">
        <f>O272*H272</f>
        <v>0</v>
      </c>
      <c r="Q272" s="189">
        <v>0.61208119999999999</v>
      </c>
      <c r="R272" s="189">
        <f>Q272*H272</f>
        <v>5.1708619776000004</v>
      </c>
      <c r="S272" s="189">
        <v>0</v>
      </c>
      <c r="T272" s="190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91" t="s">
        <v>104</v>
      </c>
      <c r="AT272" s="191" t="s">
        <v>462</v>
      </c>
      <c r="AU272" s="191" t="s">
        <v>101</v>
      </c>
      <c r="AY272" s="22" t="s">
        <v>458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22" t="s">
        <v>79</v>
      </c>
      <c r="BK272" s="192">
        <f>ROUND(I272*H272,2)</f>
        <v>0</v>
      </c>
      <c r="BL272" s="22" t="s">
        <v>104</v>
      </c>
      <c r="BM272" s="191" t="s">
        <v>609</v>
      </c>
    </row>
    <row r="273" s="2" customFormat="1">
      <c r="A273" s="41"/>
      <c r="B273" s="42"/>
      <c r="C273" s="41"/>
      <c r="D273" s="193" t="s">
        <v>467</v>
      </c>
      <c r="E273" s="41"/>
      <c r="F273" s="194" t="s">
        <v>610</v>
      </c>
      <c r="G273" s="41"/>
      <c r="H273" s="41"/>
      <c r="I273" s="195"/>
      <c r="J273" s="41"/>
      <c r="K273" s="41"/>
      <c r="L273" s="42"/>
      <c r="M273" s="196"/>
      <c r="N273" s="197"/>
      <c r="O273" s="75"/>
      <c r="P273" s="75"/>
      <c r="Q273" s="75"/>
      <c r="R273" s="75"/>
      <c r="S273" s="75"/>
      <c r="T273" s="76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2" t="s">
        <v>467</v>
      </c>
      <c r="AU273" s="22" t="s">
        <v>101</v>
      </c>
    </row>
    <row r="274" s="14" customFormat="1">
      <c r="A274" s="14"/>
      <c r="B274" s="208"/>
      <c r="C274" s="14"/>
      <c r="D274" s="199" t="s">
        <v>469</v>
      </c>
      <c r="E274" s="209" t="s">
        <v>3</v>
      </c>
      <c r="F274" s="210" t="s">
        <v>611</v>
      </c>
      <c r="G274" s="14"/>
      <c r="H274" s="209" t="s">
        <v>3</v>
      </c>
      <c r="I274" s="211"/>
      <c r="J274" s="14"/>
      <c r="K274" s="14"/>
      <c r="L274" s="208"/>
      <c r="M274" s="212"/>
      <c r="N274" s="213"/>
      <c r="O274" s="213"/>
      <c r="P274" s="213"/>
      <c r="Q274" s="213"/>
      <c r="R274" s="213"/>
      <c r="S274" s="213"/>
      <c r="T274" s="2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9" t="s">
        <v>469</v>
      </c>
      <c r="AU274" s="209" t="s">
        <v>101</v>
      </c>
      <c r="AV274" s="14" t="s">
        <v>79</v>
      </c>
      <c r="AW274" s="14" t="s">
        <v>33</v>
      </c>
      <c r="AX274" s="14" t="s">
        <v>72</v>
      </c>
      <c r="AY274" s="209" t="s">
        <v>458</v>
      </c>
    </row>
    <row r="275" s="13" customFormat="1">
      <c r="A275" s="13"/>
      <c r="B275" s="198"/>
      <c r="C275" s="13"/>
      <c r="D275" s="199" t="s">
        <v>469</v>
      </c>
      <c r="E275" s="200" t="s">
        <v>3</v>
      </c>
      <c r="F275" s="201" t="s">
        <v>612</v>
      </c>
      <c r="G275" s="13"/>
      <c r="H275" s="202">
        <v>8.4480000000000004</v>
      </c>
      <c r="I275" s="203"/>
      <c r="J275" s="13"/>
      <c r="K275" s="13"/>
      <c r="L275" s="198"/>
      <c r="M275" s="204"/>
      <c r="N275" s="205"/>
      <c r="O275" s="205"/>
      <c r="P275" s="205"/>
      <c r="Q275" s="205"/>
      <c r="R275" s="205"/>
      <c r="S275" s="205"/>
      <c r="T275" s="2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0" t="s">
        <v>469</v>
      </c>
      <c r="AU275" s="200" t="s">
        <v>101</v>
      </c>
      <c r="AV275" s="13" t="s">
        <v>76</v>
      </c>
      <c r="AW275" s="13" t="s">
        <v>33</v>
      </c>
      <c r="AX275" s="13" t="s">
        <v>79</v>
      </c>
      <c r="AY275" s="200" t="s">
        <v>458</v>
      </c>
    </row>
    <row r="276" s="2" customFormat="1" ht="44.25" customHeight="1">
      <c r="A276" s="41"/>
      <c r="B276" s="179"/>
      <c r="C276" s="180" t="s">
        <v>89</v>
      </c>
      <c r="D276" s="180" t="s">
        <v>462</v>
      </c>
      <c r="E276" s="181" t="s">
        <v>613</v>
      </c>
      <c r="F276" s="182" t="s">
        <v>614</v>
      </c>
      <c r="G276" s="183" t="s">
        <v>140</v>
      </c>
      <c r="H276" s="184">
        <v>3</v>
      </c>
      <c r="I276" s="185"/>
      <c r="J276" s="186">
        <f>ROUND(I276*H276,2)</f>
        <v>0</v>
      </c>
      <c r="K276" s="182" t="s">
        <v>465</v>
      </c>
      <c r="L276" s="42"/>
      <c r="M276" s="187" t="s">
        <v>3</v>
      </c>
      <c r="N276" s="188" t="s">
        <v>43</v>
      </c>
      <c r="O276" s="75"/>
      <c r="P276" s="189">
        <f>O276*H276</f>
        <v>0</v>
      </c>
      <c r="Q276" s="189">
        <v>0.50101280000000004</v>
      </c>
      <c r="R276" s="189">
        <f>Q276*H276</f>
        <v>1.5030384000000001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104</v>
      </c>
      <c r="AT276" s="191" t="s">
        <v>462</v>
      </c>
      <c r="AU276" s="191" t="s">
        <v>101</v>
      </c>
      <c r="AY276" s="22" t="s">
        <v>458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79</v>
      </c>
      <c r="BK276" s="192">
        <f>ROUND(I276*H276,2)</f>
        <v>0</v>
      </c>
      <c r="BL276" s="22" t="s">
        <v>104</v>
      </c>
      <c r="BM276" s="191" t="s">
        <v>615</v>
      </c>
    </row>
    <row r="277" s="2" customFormat="1">
      <c r="A277" s="41"/>
      <c r="B277" s="42"/>
      <c r="C277" s="41"/>
      <c r="D277" s="193" t="s">
        <v>467</v>
      </c>
      <c r="E277" s="41"/>
      <c r="F277" s="194" t="s">
        <v>616</v>
      </c>
      <c r="G277" s="41"/>
      <c r="H277" s="41"/>
      <c r="I277" s="195"/>
      <c r="J277" s="41"/>
      <c r="K277" s="41"/>
      <c r="L277" s="42"/>
      <c r="M277" s="196"/>
      <c r="N277" s="197"/>
      <c r="O277" s="75"/>
      <c r="P277" s="75"/>
      <c r="Q277" s="75"/>
      <c r="R277" s="75"/>
      <c r="S277" s="75"/>
      <c r="T277" s="76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2" t="s">
        <v>467</v>
      </c>
      <c r="AU277" s="22" t="s">
        <v>101</v>
      </c>
    </row>
    <row r="278" s="13" customFormat="1">
      <c r="A278" s="13"/>
      <c r="B278" s="198"/>
      <c r="C278" s="13"/>
      <c r="D278" s="199" t="s">
        <v>469</v>
      </c>
      <c r="E278" s="200" t="s">
        <v>3</v>
      </c>
      <c r="F278" s="201" t="s">
        <v>617</v>
      </c>
      <c r="G278" s="13"/>
      <c r="H278" s="202">
        <v>3</v>
      </c>
      <c r="I278" s="203"/>
      <c r="J278" s="13"/>
      <c r="K278" s="13"/>
      <c r="L278" s="198"/>
      <c r="M278" s="204"/>
      <c r="N278" s="205"/>
      <c r="O278" s="205"/>
      <c r="P278" s="205"/>
      <c r="Q278" s="205"/>
      <c r="R278" s="205"/>
      <c r="S278" s="205"/>
      <c r="T278" s="20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0" t="s">
        <v>469</v>
      </c>
      <c r="AU278" s="200" t="s">
        <v>101</v>
      </c>
      <c r="AV278" s="13" t="s">
        <v>76</v>
      </c>
      <c r="AW278" s="13" t="s">
        <v>33</v>
      </c>
      <c r="AX278" s="13" t="s">
        <v>79</v>
      </c>
      <c r="AY278" s="200" t="s">
        <v>458</v>
      </c>
    </row>
    <row r="279" s="2" customFormat="1" ht="55.5" customHeight="1">
      <c r="A279" s="41"/>
      <c r="B279" s="179"/>
      <c r="C279" s="180" t="s">
        <v>92</v>
      </c>
      <c r="D279" s="180" t="s">
        <v>462</v>
      </c>
      <c r="E279" s="181" t="s">
        <v>618</v>
      </c>
      <c r="F279" s="182" t="s">
        <v>619</v>
      </c>
      <c r="G279" s="183" t="s">
        <v>548</v>
      </c>
      <c r="H279" s="184">
        <v>2.1619999999999999</v>
      </c>
      <c r="I279" s="185"/>
      <c r="J279" s="186">
        <f>ROUND(I279*H279,2)</f>
        <v>0</v>
      </c>
      <c r="K279" s="182" t="s">
        <v>465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1.05940312</v>
      </c>
      <c r="R279" s="189">
        <f>Q279*H279</f>
        <v>2.2904295454399999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104</v>
      </c>
      <c r="AT279" s="191" t="s">
        <v>462</v>
      </c>
      <c r="AU279" s="191" t="s">
        <v>101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104</v>
      </c>
      <c r="BM279" s="191" t="s">
        <v>620</v>
      </c>
    </row>
    <row r="280" s="2" customFormat="1">
      <c r="A280" s="41"/>
      <c r="B280" s="42"/>
      <c r="C280" s="41"/>
      <c r="D280" s="193" t="s">
        <v>467</v>
      </c>
      <c r="E280" s="41"/>
      <c r="F280" s="194" t="s">
        <v>621</v>
      </c>
      <c r="G280" s="41"/>
      <c r="H280" s="41"/>
      <c r="I280" s="195"/>
      <c r="J280" s="41"/>
      <c r="K280" s="41"/>
      <c r="L280" s="42"/>
      <c r="M280" s="196"/>
      <c r="N280" s="197"/>
      <c r="O280" s="75"/>
      <c r="P280" s="75"/>
      <c r="Q280" s="75"/>
      <c r="R280" s="75"/>
      <c r="S280" s="75"/>
      <c r="T280" s="76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2" t="s">
        <v>467</v>
      </c>
      <c r="AU280" s="22" t="s">
        <v>101</v>
      </c>
    </row>
    <row r="281" s="14" customFormat="1">
      <c r="A281" s="14"/>
      <c r="B281" s="208"/>
      <c r="C281" s="14"/>
      <c r="D281" s="199" t="s">
        <v>469</v>
      </c>
      <c r="E281" s="209" t="s">
        <v>3</v>
      </c>
      <c r="F281" s="210" t="s">
        <v>622</v>
      </c>
      <c r="G281" s="14"/>
      <c r="H281" s="209" t="s">
        <v>3</v>
      </c>
      <c r="I281" s="211"/>
      <c r="J281" s="14"/>
      <c r="K281" s="14"/>
      <c r="L281" s="208"/>
      <c r="M281" s="212"/>
      <c r="N281" s="213"/>
      <c r="O281" s="213"/>
      <c r="P281" s="213"/>
      <c r="Q281" s="213"/>
      <c r="R281" s="213"/>
      <c r="S281" s="213"/>
      <c r="T281" s="2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9" t="s">
        <v>469</v>
      </c>
      <c r="AU281" s="209" t="s">
        <v>101</v>
      </c>
      <c r="AV281" s="14" t="s">
        <v>79</v>
      </c>
      <c r="AW281" s="14" t="s">
        <v>33</v>
      </c>
      <c r="AX281" s="14" t="s">
        <v>72</v>
      </c>
      <c r="AY281" s="209" t="s">
        <v>458</v>
      </c>
    </row>
    <row r="282" s="13" customFormat="1">
      <c r="A282" s="13"/>
      <c r="B282" s="198"/>
      <c r="C282" s="13"/>
      <c r="D282" s="199" t="s">
        <v>469</v>
      </c>
      <c r="E282" s="200" t="s">
        <v>3</v>
      </c>
      <c r="F282" s="201" t="s">
        <v>623</v>
      </c>
      <c r="G282" s="13"/>
      <c r="H282" s="202">
        <v>1.012</v>
      </c>
      <c r="I282" s="203"/>
      <c r="J282" s="13"/>
      <c r="K282" s="13"/>
      <c r="L282" s="198"/>
      <c r="M282" s="204"/>
      <c r="N282" s="205"/>
      <c r="O282" s="205"/>
      <c r="P282" s="205"/>
      <c r="Q282" s="205"/>
      <c r="R282" s="205"/>
      <c r="S282" s="205"/>
      <c r="T282" s="20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0" t="s">
        <v>469</v>
      </c>
      <c r="AU282" s="200" t="s">
        <v>101</v>
      </c>
      <c r="AV282" s="13" t="s">
        <v>76</v>
      </c>
      <c r="AW282" s="13" t="s">
        <v>33</v>
      </c>
      <c r="AX282" s="13" t="s">
        <v>72</v>
      </c>
      <c r="AY282" s="200" t="s">
        <v>458</v>
      </c>
    </row>
    <row r="283" s="13" customFormat="1">
      <c r="A283" s="13"/>
      <c r="B283" s="198"/>
      <c r="C283" s="13"/>
      <c r="D283" s="199" t="s">
        <v>469</v>
      </c>
      <c r="E283" s="200" t="s">
        <v>3</v>
      </c>
      <c r="F283" s="201" t="s">
        <v>624</v>
      </c>
      <c r="G283" s="13"/>
      <c r="H283" s="202">
        <v>0.79200000000000004</v>
      </c>
      <c r="I283" s="203"/>
      <c r="J283" s="13"/>
      <c r="K283" s="13"/>
      <c r="L283" s="198"/>
      <c r="M283" s="204"/>
      <c r="N283" s="205"/>
      <c r="O283" s="205"/>
      <c r="P283" s="205"/>
      <c r="Q283" s="205"/>
      <c r="R283" s="205"/>
      <c r="S283" s="205"/>
      <c r="T283" s="20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0" t="s">
        <v>469</v>
      </c>
      <c r="AU283" s="200" t="s">
        <v>101</v>
      </c>
      <c r="AV283" s="13" t="s">
        <v>76</v>
      </c>
      <c r="AW283" s="13" t="s">
        <v>33</v>
      </c>
      <c r="AX283" s="13" t="s">
        <v>72</v>
      </c>
      <c r="AY283" s="200" t="s">
        <v>458</v>
      </c>
    </row>
    <row r="284" s="13" customFormat="1">
      <c r="A284" s="13"/>
      <c r="B284" s="198"/>
      <c r="C284" s="13"/>
      <c r="D284" s="199" t="s">
        <v>469</v>
      </c>
      <c r="E284" s="200" t="s">
        <v>3</v>
      </c>
      <c r="F284" s="201" t="s">
        <v>625</v>
      </c>
      <c r="G284" s="13"/>
      <c r="H284" s="202">
        <v>0.14799999999999999</v>
      </c>
      <c r="I284" s="203"/>
      <c r="J284" s="13"/>
      <c r="K284" s="13"/>
      <c r="L284" s="198"/>
      <c r="M284" s="204"/>
      <c r="N284" s="205"/>
      <c r="O284" s="205"/>
      <c r="P284" s="205"/>
      <c r="Q284" s="205"/>
      <c r="R284" s="205"/>
      <c r="S284" s="205"/>
      <c r="T284" s="20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0" t="s">
        <v>469</v>
      </c>
      <c r="AU284" s="200" t="s">
        <v>101</v>
      </c>
      <c r="AV284" s="13" t="s">
        <v>76</v>
      </c>
      <c r="AW284" s="13" t="s">
        <v>33</v>
      </c>
      <c r="AX284" s="13" t="s">
        <v>72</v>
      </c>
      <c r="AY284" s="200" t="s">
        <v>458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626</v>
      </c>
      <c r="G285" s="13"/>
      <c r="H285" s="202">
        <v>0.20999999999999999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101</v>
      </c>
      <c r="AV285" s="13" t="s">
        <v>76</v>
      </c>
      <c r="AW285" s="13" t="s">
        <v>33</v>
      </c>
      <c r="AX285" s="13" t="s">
        <v>72</v>
      </c>
      <c r="AY285" s="200" t="s">
        <v>458</v>
      </c>
    </row>
    <row r="286" s="15" customFormat="1">
      <c r="A286" s="15"/>
      <c r="B286" s="215"/>
      <c r="C286" s="15"/>
      <c r="D286" s="199" t="s">
        <v>469</v>
      </c>
      <c r="E286" s="216" t="s">
        <v>3</v>
      </c>
      <c r="F286" s="217" t="s">
        <v>497</v>
      </c>
      <c r="G286" s="15"/>
      <c r="H286" s="218">
        <v>2.1619999999999999</v>
      </c>
      <c r="I286" s="219"/>
      <c r="J286" s="15"/>
      <c r="K286" s="15"/>
      <c r="L286" s="215"/>
      <c r="M286" s="220"/>
      <c r="N286" s="221"/>
      <c r="O286" s="221"/>
      <c r="P286" s="221"/>
      <c r="Q286" s="221"/>
      <c r="R286" s="221"/>
      <c r="S286" s="221"/>
      <c r="T286" s="22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6" t="s">
        <v>469</v>
      </c>
      <c r="AU286" s="216" t="s">
        <v>101</v>
      </c>
      <c r="AV286" s="15" t="s">
        <v>104</v>
      </c>
      <c r="AW286" s="15" t="s">
        <v>33</v>
      </c>
      <c r="AX286" s="15" t="s">
        <v>79</v>
      </c>
      <c r="AY286" s="216" t="s">
        <v>458</v>
      </c>
    </row>
    <row r="287" s="2" customFormat="1" ht="37.8" customHeight="1">
      <c r="A287" s="41"/>
      <c r="B287" s="179"/>
      <c r="C287" s="180" t="s">
        <v>95</v>
      </c>
      <c r="D287" s="180" t="s">
        <v>462</v>
      </c>
      <c r="E287" s="181" t="s">
        <v>627</v>
      </c>
      <c r="F287" s="182" t="s">
        <v>628</v>
      </c>
      <c r="G287" s="183" t="s">
        <v>629</v>
      </c>
      <c r="H287" s="184">
        <v>200</v>
      </c>
      <c r="I287" s="185"/>
      <c r="J287" s="186">
        <f>ROUND(I287*H287,2)</f>
        <v>0</v>
      </c>
      <c r="K287" s="182" t="s">
        <v>465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1.42788E-05</v>
      </c>
      <c r="R287" s="189">
        <f>Q287*H287</f>
        <v>0.0028557599999999997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104</v>
      </c>
      <c r="AT287" s="191" t="s">
        <v>462</v>
      </c>
      <c r="AU287" s="191" t="s">
        <v>101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104</v>
      </c>
      <c r="BM287" s="191" t="s">
        <v>630</v>
      </c>
    </row>
    <row r="288" s="2" customFormat="1">
      <c r="A288" s="41"/>
      <c r="B288" s="42"/>
      <c r="C288" s="41"/>
      <c r="D288" s="193" t="s">
        <v>467</v>
      </c>
      <c r="E288" s="41"/>
      <c r="F288" s="194" t="s">
        <v>631</v>
      </c>
      <c r="G288" s="41"/>
      <c r="H288" s="41"/>
      <c r="I288" s="195"/>
      <c r="J288" s="41"/>
      <c r="K288" s="41"/>
      <c r="L288" s="42"/>
      <c r="M288" s="196"/>
      <c r="N288" s="197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2" t="s">
        <v>467</v>
      </c>
      <c r="AU288" s="22" t="s">
        <v>101</v>
      </c>
    </row>
    <row r="289" s="12" customFormat="1" ht="20.88" customHeight="1">
      <c r="A289" s="12"/>
      <c r="B289" s="166"/>
      <c r="C289" s="12"/>
      <c r="D289" s="167" t="s">
        <v>71</v>
      </c>
      <c r="E289" s="177" t="s">
        <v>89</v>
      </c>
      <c r="F289" s="177" t="s">
        <v>632</v>
      </c>
      <c r="G289" s="12"/>
      <c r="H289" s="12"/>
      <c r="I289" s="169"/>
      <c r="J289" s="178">
        <f>BK289</f>
        <v>0</v>
      </c>
      <c r="K289" s="12"/>
      <c r="L289" s="166"/>
      <c r="M289" s="171"/>
      <c r="N289" s="172"/>
      <c r="O289" s="172"/>
      <c r="P289" s="173">
        <f>SUM(P290:P301)</f>
        <v>0</v>
      </c>
      <c r="Q289" s="172"/>
      <c r="R289" s="173">
        <f>SUM(R290:R301)</f>
        <v>136.72242247264001</v>
      </c>
      <c r="S289" s="172"/>
      <c r="T289" s="174">
        <f>SUM(T290:T301)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67" t="s">
        <v>79</v>
      </c>
      <c r="AT289" s="175" t="s">
        <v>71</v>
      </c>
      <c r="AU289" s="175" t="s">
        <v>76</v>
      </c>
      <c r="AY289" s="167" t="s">
        <v>458</v>
      </c>
      <c r="BK289" s="176">
        <f>SUM(BK290:BK301)</f>
        <v>0</v>
      </c>
    </row>
    <row r="290" s="2" customFormat="1" ht="33" customHeight="1">
      <c r="A290" s="41"/>
      <c r="B290" s="179"/>
      <c r="C290" s="180" t="s">
        <v>98</v>
      </c>
      <c r="D290" s="180" t="s">
        <v>462</v>
      </c>
      <c r="E290" s="181" t="s">
        <v>633</v>
      </c>
      <c r="F290" s="182" t="s">
        <v>634</v>
      </c>
      <c r="G290" s="183" t="s">
        <v>472</v>
      </c>
      <c r="H290" s="184">
        <v>52.560000000000002</v>
      </c>
      <c r="I290" s="185"/>
      <c r="J290" s="186">
        <f>ROUND(I290*H290,2)</f>
        <v>0</v>
      </c>
      <c r="K290" s="182" t="s">
        <v>465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2.5018722040000001</v>
      </c>
      <c r="R290" s="189">
        <f>Q290*H290</f>
        <v>131.49840304224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104</v>
      </c>
      <c r="AT290" s="191" t="s">
        <v>462</v>
      </c>
      <c r="AU290" s="191" t="s">
        <v>101</v>
      </c>
      <c r="AY290" s="22" t="s">
        <v>458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79</v>
      </c>
      <c r="BK290" s="192">
        <f>ROUND(I290*H290,2)</f>
        <v>0</v>
      </c>
      <c r="BL290" s="22" t="s">
        <v>104</v>
      </c>
      <c r="BM290" s="191" t="s">
        <v>635</v>
      </c>
    </row>
    <row r="291" s="2" customFormat="1">
      <c r="A291" s="41"/>
      <c r="B291" s="42"/>
      <c r="C291" s="41"/>
      <c r="D291" s="193" t="s">
        <v>467</v>
      </c>
      <c r="E291" s="41"/>
      <c r="F291" s="194" t="s">
        <v>636</v>
      </c>
      <c r="G291" s="41"/>
      <c r="H291" s="41"/>
      <c r="I291" s="195"/>
      <c r="J291" s="41"/>
      <c r="K291" s="41"/>
      <c r="L291" s="42"/>
      <c r="M291" s="196"/>
      <c r="N291" s="197"/>
      <c r="O291" s="75"/>
      <c r="P291" s="75"/>
      <c r="Q291" s="75"/>
      <c r="R291" s="75"/>
      <c r="S291" s="75"/>
      <c r="T291" s="76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2" t="s">
        <v>467</v>
      </c>
      <c r="AU291" s="22" t="s">
        <v>101</v>
      </c>
    </row>
    <row r="292" s="13" customFormat="1">
      <c r="A292" s="13"/>
      <c r="B292" s="198"/>
      <c r="C292" s="13"/>
      <c r="D292" s="199" t="s">
        <v>469</v>
      </c>
      <c r="E292" s="200" t="s">
        <v>3</v>
      </c>
      <c r="F292" s="201" t="s">
        <v>637</v>
      </c>
      <c r="G292" s="13"/>
      <c r="H292" s="202">
        <v>52.560000000000002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469</v>
      </c>
      <c r="AU292" s="200" t="s">
        <v>101</v>
      </c>
      <c r="AV292" s="13" t="s">
        <v>76</v>
      </c>
      <c r="AW292" s="13" t="s">
        <v>33</v>
      </c>
      <c r="AX292" s="13" t="s">
        <v>79</v>
      </c>
      <c r="AY292" s="200" t="s">
        <v>458</v>
      </c>
    </row>
    <row r="293" s="2" customFormat="1" ht="16.5" customHeight="1">
      <c r="A293" s="41"/>
      <c r="B293" s="179"/>
      <c r="C293" s="180" t="s">
        <v>638</v>
      </c>
      <c r="D293" s="180" t="s">
        <v>462</v>
      </c>
      <c r="E293" s="181" t="s">
        <v>639</v>
      </c>
      <c r="F293" s="182" t="s">
        <v>640</v>
      </c>
      <c r="G293" s="183" t="s">
        <v>140</v>
      </c>
      <c r="H293" s="184">
        <v>31.5</v>
      </c>
      <c r="I293" s="185"/>
      <c r="J293" s="186">
        <f>ROUND(I293*H293,2)</f>
        <v>0</v>
      </c>
      <c r="K293" s="182" t="s">
        <v>465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0.002944</v>
      </c>
      <c r="R293" s="189">
        <f>Q293*H293</f>
        <v>0.092735999999999999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104</v>
      </c>
      <c r="AT293" s="191" t="s">
        <v>462</v>
      </c>
      <c r="AU293" s="191" t="s">
        <v>101</v>
      </c>
      <c r="AY293" s="22" t="s">
        <v>458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79</v>
      </c>
      <c r="BK293" s="192">
        <f>ROUND(I293*H293,2)</f>
        <v>0</v>
      </c>
      <c r="BL293" s="22" t="s">
        <v>104</v>
      </c>
      <c r="BM293" s="191" t="s">
        <v>641</v>
      </c>
    </row>
    <row r="294" s="2" customFormat="1">
      <c r="A294" s="41"/>
      <c r="B294" s="42"/>
      <c r="C294" s="41"/>
      <c r="D294" s="193" t="s">
        <v>467</v>
      </c>
      <c r="E294" s="41"/>
      <c r="F294" s="194" t="s">
        <v>642</v>
      </c>
      <c r="G294" s="41"/>
      <c r="H294" s="41"/>
      <c r="I294" s="195"/>
      <c r="J294" s="41"/>
      <c r="K294" s="41"/>
      <c r="L294" s="42"/>
      <c r="M294" s="196"/>
      <c r="N294" s="197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2" t="s">
        <v>467</v>
      </c>
      <c r="AU294" s="22" t="s">
        <v>101</v>
      </c>
    </row>
    <row r="295" s="13" customFormat="1">
      <c r="A295" s="13"/>
      <c r="B295" s="198"/>
      <c r="C295" s="13"/>
      <c r="D295" s="199" t="s">
        <v>469</v>
      </c>
      <c r="E295" s="200" t="s">
        <v>3</v>
      </c>
      <c r="F295" s="201" t="s">
        <v>643</v>
      </c>
      <c r="G295" s="13"/>
      <c r="H295" s="202">
        <v>31.5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469</v>
      </c>
      <c r="AU295" s="200" t="s">
        <v>101</v>
      </c>
      <c r="AV295" s="13" t="s">
        <v>76</v>
      </c>
      <c r="AW295" s="13" t="s">
        <v>33</v>
      </c>
      <c r="AX295" s="13" t="s">
        <v>79</v>
      </c>
      <c r="AY295" s="200" t="s">
        <v>458</v>
      </c>
    </row>
    <row r="296" s="2" customFormat="1" ht="16.5" customHeight="1">
      <c r="A296" s="41"/>
      <c r="B296" s="179"/>
      <c r="C296" s="180" t="s">
        <v>644</v>
      </c>
      <c r="D296" s="180" t="s">
        <v>462</v>
      </c>
      <c r="E296" s="181" t="s">
        <v>645</v>
      </c>
      <c r="F296" s="182" t="s">
        <v>646</v>
      </c>
      <c r="G296" s="183" t="s">
        <v>140</v>
      </c>
      <c r="H296" s="184">
        <v>31.5</v>
      </c>
      <c r="I296" s="185"/>
      <c r="J296" s="186">
        <f>ROUND(I296*H296,2)</f>
        <v>0</v>
      </c>
      <c r="K296" s="182" t="s">
        <v>465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0</v>
      </c>
      <c r="R296" s="189">
        <f>Q296*H296</f>
        <v>0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104</v>
      </c>
      <c r="AT296" s="191" t="s">
        <v>462</v>
      </c>
      <c r="AU296" s="191" t="s">
        <v>101</v>
      </c>
      <c r="AY296" s="22" t="s">
        <v>458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79</v>
      </c>
      <c r="BK296" s="192">
        <f>ROUND(I296*H296,2)</f>
        <v>0</v>
      </c>
      <c r="BL296" s="22" t="s">
        <v>104</v>
      </c>
      <c r="BM296" s="191" t="s">
        <v>647</v>
      </c>
    </row>
    <row r="297" s="2" customFormat="1">
      <c r="A297" s="41"/>
      <c r="B297" s="42"/>
      <c r="C297" s="41"/>
      <c r="D297" s="193" t="s">
        <v>467</v>
      </c>
      <c r="E297" s="41"/>
      <c r="F297" s="194" t="s">
        <v>648</v>
      </c>
      <c r="G297" s="41"/>
      <c r="H297" s="41"/>
      <c r="I297" s="195"/>
      <c r="J297" s="41"/>
      <c r="K297" s="41"/>
      <c r="L297" s="42"/>
      <c r="M297" s="196"/>
      <c r="N297" s="197"/>
      <c r="O297" s="75"/>
      <c r="P297" s="75"/>
      <c r="Q297" s="75"/>
      <c r="R297" s="75"/>
      <c r="S297" s="75"/>
      <c r="T297" s="76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2" t="s">
        <v>467</v>
      </c>
      <c r="AU297" s="22" t="s">
        <v>101</v>
      </c>
    </row>
    <row r="298" s="2" customFormat="1" ht="24.15" customHeight="1">
      <c r="A298" s="41"/>
      <c r="B298" s="179"/>
      <c r="C298" s="180" t="s">
        <v>649</v>
      </c>
      <c r="D298" s="180" t="s">
        <v>462</v>
      </c>
      <c r="E298" s="181" t="s">
        <v>650</v>
      </c>
      <c r="F298" s="182" t="s">
        <v>651</v>
      </c>
      <c r="G298" s="183" t="s">
        <v>548</v>
      </c>
      <c r="H298" s="184">
        <v>4.8380000000000001</v>
      </c>
      <c r="I298" s="185"/>
      <c r="J298" s="186">
        <f>ROUND(I298*H298,2)</f>
        <v>0</v>
      </c>
      <c r="K298" s="182" t="s">
        <v>465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1.0606207999999999</v>
      </c>
      <c r="R298" s="189">
        <f>Q298*H298</f>
        <v>5.1312834303999999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104</v>
      </c>
      <c r="AT298" s="191" t="s">
        <v>462</v>
      </c>
      <c r="AU298" s="191" t="s">
        <v>101</v>
      </c>
      <c r="AY298" s="22" t="s">
        <v>458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79</v>
      </c>
      <c r="BK298" s="192">
        <f>ROUND(I298*H298,2)</f>
        <v>0</v>
      </c>
      <c r="BL298" s="22" t="s">
        <v>104</v>
      </c>
      <c r="BM298" s="191" t="s">
        <v>652</v>
      </c>
    </row>
    <row r="299" s="2" customFormat="1">
      <c r="A299" s="41"/>
      <c r="B299" s="42"/>
      <c r="C299" s="41"/>
      <c r="D299" s="193" t="s">
        <v>467</v>
      </c>
      <c r="E299" s="41"/>
      <c r="F299" s="194" t="s">
        <v>653</v>
      </c>
      <c r="G299" s="41"/>
      <c r="H299" s="41"/>
      <c r="I299" s="195"/>
      <c r="J299" s="41"/>
      <c r="K299" s="41"/>
      <c r="L299" s="42"/>
      <c r="M299" s="196"/>
      <c r="N299" s="197"/>
      <c r="O299" s="75"/>
      <c r="P299" s="75"/>
      <c r="Q299" s="75"/>
      <c r="R299" s="75"/>
      <c r="S299" s="75"/>
      <c r="T299" s="76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2" t="s">
        <v>467</v>
      </c>
      <c r="AU299" s="22" t="s">
        <v>101</v>
      </c>
    </row>
    <row r="300" s="14" customFormat="1">
      <c r="A300" s="14"/>
      <c r="B300" s="208"/>
      <c r="C300" s="14"/>
      <c r="D300" s="199" t="s">
        <v>469</v>
      </c>
      <c r="E300" s="209" t="s">
        <v>3</v>
      </c>
      <c r="F300" s="210" t="s">
        <v>622</v>
      </c>
      <c r="G300" s="14"/>
      <c r="H300" s="209" t="s">
        <v>3</v>
      </c>
      <c r="I300" s="211"/>
      <c r="J300" s="14"/>
      <c r="K300" s="14"/>
      <c r="L300" s="208"/>
      <c r="M300" s="212"/>
      <c r="N300" s="213"/>
      <c r="O300" s="213"/>
      <c r="P300" s="213"/>
      <c r="Q300" s="213"/>
      <c r="R300" s="213"/>
      <c r="S300" s="213"/>
      <c r="T300" s="2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09" t="s">
        <v>469</v>
      </c>
      <c r="AU300" s="209" t="s">
        <v>101</v>
      </c>
      <c r="AV300" s="14" t="s">
        <v>79</v>
      </c>
      <c r="AW300" s="14" t="s">
        <v>33</v>
      </c>
      <c r="AX300" s="14" t="s">
        <v>72</v>
      </c>
      <c r="AY300" s="209" t="s">
        <v>458</v>
      </c>
    </row>
    <row r="301" s="13" customFormat="1">
      <c r="A301" s="13"/>
      <c r="B301" s="198"/>
      <c r="C301" s="13"/>
      <c r="D301" s="199" t="s">
        <v>469</v>
      </c>
      <c r="E301" s="200" t="s">
        <v>3</v>
      </c>
      <c r="F301" s="201" t="s">
        <v>654</v>
      </c>
      <c r="G301" s="13"/>
      <c r="H301" s="202">
        <v>4.8380000000000001</v>
      </c>
      <c r="I301" s="203"/>
      <c r="J301" s="13"/>
      <c r="K301" s="13"/>
      <c r="L301" s="198"/>
      <c r="M301" s="204"/>
      <c r="N301" s="205"/>
      <c r="O301" s="205"/>
      <c r="P301" s="205"/>
      <c r="Q301" s="205"/>
      <c r="R301" s="205"/>
      <c r="S301" s="205"/>
      <c r="T301" s="20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0" t="s">
        <v>469</v>
      </c>
      <c r="AU301" s="200" t="s">
        <v>101</v>
      </c>
      <c r="AV301" s="13" t="s">
        <v>76</v>
      </c>
      <c r="AW301" s="13" t="s">
        <v>33</v>
      </c>
      <c r="AX301" s="13" t="s">
        <v>79</v>
      </c>
      <c r="AY301" s="200" t="s">
        <v>458</v>
      </c>
    </row>
    <row r="302" s="12" customFormat="1" ht="20.88" customHeight="1">
      <c r="A302" s="12"/>
      <c r="B302" s="166"/>
      <c r="C302" s="12"/>
      <c r="D302" s="167" t="s">
        <v>71</v>
      </c>
      <c r="E302" s="177" t="s">
        <v>92</v>
      </c>
      <c r="F302" s="177" t="s">
        <v>655</v>
      </c>
      <c r="G302" s="12"/>
      <c r="H302" s="12"/>
      <c r="I302" s="169"/>
      <c r="J302" s="178">
        <f>BK302</f>
        <v>0</v>
      </c>
      <c r="K302" s="12"/>
      <c r="L302" s="166"/>
      <c r="M302" s="171"/>
      <c r="N302" s="172"/>
      <c r="O302" s="172"/>
      <c r="P302" s="173">
        <f>SUM(P303:P318)</f>
        <v>0</v>
      </c>
      <c r="Q302" s="172"/>
      <c r="R302" s="173">
        <f>SUM(R303:R318)</f>
        <v>57.157012208500397</v>
      </c>
      <c r="S302" s="172"/>
      <c r="T302" s="174">
        <f>SUM(T303:T318)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67" t="s">
        <v>79</v>
      </c>
      <c r="AT302" s="175" t="s">
        <v>71</v>
      </c>
      <c r="AU302" s="175" t="s">
        <v>76</v>
      </c>
      <c r="AY302" s="167" t="s">
        <v>458</v>
      </c>
      <c r="BK302" s="176">
        <f>SUM(BK303:BK318)</f>
        <v>0</v>
      </c>
    </row>
    <row r="303" s="2" customFormat="1" ht="33" customHeight="1">
      <c r="A303" s="41"/>
      <c r="B303" s="179"/>
      <c r="C303" s="180" t="s">
        <v>656</v>
      </c>
      <c r="D303" s="180" t="s">
        <v>462</v>
      </c>
      <c r="E303" s="181" t="s">
        <v>657</v>
      </c>
      <c r="F303" s="182" t="s">
        <v>658</v>
      </c>
      <c r="G303" s="183" t="s">
        <v>472</v>
      </c>
      <c r="H303" s="184">
        <v>21.978000000000002</v>
      </c>
      <c r="I303" s="185"/>
      <c r="J303" s="186">
        <f>ROUND(I303*H303,2)</f>
        <v>0</v>
      </c>
      <c r="K303" s="182" t="s">
        <v>465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2.5018699999999998</v>
      </c>
      <c r="R303" s="189">
        <f>Q303*H303</f>
        <v>54.986098859999998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104</v>
      </c>
      <c r="AT303" s="191" t="s">
        <v>462</v>
      </c>
      <c r="AU303" s="191" t="s">
        <v>101</v>
      </c>
      <c r="AY303" s="22" t="s">
        <v>458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79</v>
      </c>
      <c r="BK303" s="192">
        <f>ROUND(I303*H303,2)</f>
        <v>0</v>
      </c>
      <c r="BL303" s="22" t="s">
        <v>104</v>
      </c>
      <c r="BM303" s="191" t="s">
        <v>659</v>
      </c>
    </row>
    <row r="304" s="2" customFormat="1">
      <c r="A304" s="41"/>
      <c r="B304" s="42"/>
      <c r="C304" s="41"/>
      <c r="D304" s="193" t="s">
        <v>467</v>
      </c>
      <c r="E304" s="41"/>
      <c r="F304" s="194" t="s">
        <v>660</v>
      </c>
      <c r="G304" s="41"/>
      <c r="H304" s="41"/>
      <c r="I304" s="195"/>
      <c r="J304" s="41"/>
      <c r="K304" s="41"/>
      <c r="L304" s="42"/>
      <c r="M304" s="196"/>
      <c r="N304" s="197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2" t="s">
        <v>467</v>
      </c>
      <c r="AU304" s="22" t="s">
        <v>101</v>
      </c>
    </row>
    <row r="305" s="13" customFormat="1">
      <c r="A305" s="13"/>
      <c r="B305" s="198"/>
      <c r="C305" s="13"/>
      <c r="D305" s="199" t="s">
        <v>469</v>
      </c>
      <c r="E305" s="200" t="s">
        <v>3</v>
      </c>
      <c r="F305" s="201" t="s">
        <v>661</v>
      </c>
      <c r="G305" s="13"/>
      <c r="H305" s="202">
        <v>21.978000000000002</v>
      </c>
      <c r="I305" s="203"/>
      <c r="J305" s="13"/>
      <c r="K305" s="13"/>
      <c r="L305" s="198"/>
      <c r="M305" s="204"/>
      <c r="N305" s="205"/>
      <c r="O305" s="205"/>
      <c r="P305" s="205"/>
      <c r="Q305" s="205"/>
      <c r="R305" s="205"/>
      <c r="S305" s="205"/>
      <c r="T305" s="20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0" t="s">
        <v>469</v>
      </c>
      <c r="AU305" s="200" t="s">
        <v>101</v>
      </c>
      <c r="AV305" s="13" t="s">
        <v>76</v>
      </c>
      <c r="AW305" s="13" t="s">
        <v>33</v>
      </c>
      <c r="AX305" s="13" t="s">
        <v>79</v>
      </c>
      <c r="AY305" s="200" t="s">
        <v>458</v>
      </c>
    </row>
    <row r="306" s="2" customFormat="1" ht="49.05" customHeight="1">
      <c r="A306" s="41"/>
      <c r="B306" s="179"/>
      <c r="C306" s="180" t="s">
        <v>662</v>
      </c>
      <c r="D306" s="180" t="s">
        <v>462</v>
      </c>
      <c r="E306" s="181" t="s">
        <v>663</v>
      </c>
      <c r="F306" s="182" t="s">
        <v>664</v>
      </c>
      <c r="G306" s="183" t="s">
        <v>472</v>
      </c>
      <c r="H306" s="184">
        <v>21.978000000000002</v>
      </c>
      <c r="I306" s="185"/>
      <c r="J306" s="186">
        <f>ROUND(I306*H306,2)</f>
        <v>0</v>
      </c>
      <c r="K306" s="182" t="s">
        <v>465</v>
      </c>
      <c r="L306" s="42"/>
      <c r="M306" s="187" t="s">
        <v>3</v>
      </c>
      <c r="N306" s="188" t="s">
        <v>43</v>
      </c>
      <c r="O306" s="75"/>
      <c r="P306" s="189">
        <f>O306*H306</f>
        <v>0</v>
      </c>
      <c r="Q306" s="189">
        <v>0.02</v>
      </c>
      <c r="R306" s="189">
        <f>Q306*H306</f>
        <v>0.43956000000000006</v>
      </c>
      <c r="S306" s="189">
        <v>0</v>
      </c>
      <c r="T306" s="190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91" t="s">
        <v>104</v>
      </c>
      <c r="AT306" s="191" t="s">
        <v>462</v>
      </c>
      <c r="AU306" s="191" t="s">
        <v>101</v>
      </c>
      <c r="AY306" s="22" t="s">
        <v>458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22" t="s">
        <v>79</v>
      </c>
      <c r="BK306" s="192">
        <f>ROUND(I306*H306,2)</f>
        <v>0</v>
      </c>
      <c r="BL306" s="22" t="s">
        <v>104</v>
      </c>
      <c r="BM306" s="191" t="s">
        <v>665</v>
      </c>
    </row>
    <row r="307" s="2" customFormat="1">
      <c r="A307" s="41"/>
      <c r="B307" s="42"/>
      <c r="C307" s="41"/>
      <c r="D307" s="193" t="s">
        <v>467</v>
      </c>
      <c r="E307" s="41"/>
      <c r="F307" s="194" t="s">
        <v>666</v>
      </c>
      <c r="G307" s="41"/>
      <c r="H307" s="41"/>
      <c r="I307" s="195"/>
      <c r="J307" s="41"/>
      <c r="K307" s="41"/>
      <c r="L307" s="42"/>
      <c r="M307" s="196"/>
      <c r="N307" s="197"/>
      <c r="O307" s="75"/>
      <c r="P307" s="75"/>
      <c r="Q307" s="75"/>
      <c r="R307" s="75"/>
      <c r="S307" s="75"/>
      <c r="T307" s="76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2" t="s">
        <v>467</v>
      </c>
      <c r="AU307" s="22" t="s">
        <v>101</v>
      </c>
    </row>
    <row r="308" s="2" customFormat="1" ht="44.25" customHeight="1">
      <c r="A308" s="41"/>
      <c r="B308" s="179"/>
      <c r="C308" s="180" t="s">
        <v>667</v>
      </c>
      <c r="D308" s="180" t="s">
        <v>462</v>
      </c>
      <c r="E308" s="181" t="s">
        <v>668</v>
      </c>
      <c r="F308" s="182" t="s">
        <v>669</v>
      </c>
      <c r="G308" s="183" t="s">
        <v>472</v>
      </c>
      <c r="H308" s="184">
        <v>21.978000000000002</v>
      </c>
      <c r="I308" s="185"/>
      <c r="J308" s="186">
        <f>ROUND(I308*H308,2)</f>
        <v>0</v>
      </c>
      <c r="K308" s="182" t="s">
        <v>465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104</v>
      </c>
      <c r="AT308" s="191" t="s">
        <v>462</v>
      </c>
      <c r="AU308" s="191" t="s">
        <v>101</v>
      </c>
      <c r="AY308" s="22" t="s">
        <v>458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79</v>
      </c>
      <c r="BK308" s="192">
        <f>ROUND(I308*H308,2)</f>
        <v>0</v>
      </c>
      <c r="BL308" s="22" t="s">
        <v>104</v>
      </c>
      <c r="BM308" s="191" t="s">
        <v>670</v>
      </c>
    </row>
    <row r="309" s="2" customFormat="1">
      <c r="A309" s="41"/>
      <c r="B309" s="42"/>
      <c r="C309" s="41"/>
      <c r="D309" s="193" t="s">
        <v>467</v>
      </c>
      <c r="E309" s="41"/>
      <c r="F309" s="194" t="s">
        <v>671</v>
      </c>
      <c r="G309" s="41"/>
      <c r="H309" s="41"/>
      <c r="I309" s="195"/>
      <c r="J309" s="41"/>
      <c r="K309" s="41"/>
      <c r="L309" s="42"/>
      <c r="M309" s="196"/>
      <c r="N309" s="197"/>
      <c r="O309" s="75"/>
      <c r="P309" s="75"/>
      <c r="Q309" s="75"/>
      <c r="R309" s="75"/>
      <c r="S309" s="75"/>
      <c r="T309" s="76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2" t="s">
        <v>467</v>
      </c>
      <c r="AU309" s="22" t="s">
        <v>101</v>
      </c>
    </row>
    <row r="310" s="2" customFormat="1" ht="16.5" customHeight="1">
      <c r="A310" s="41"/>
      <c r="B310" s="179"/>
      <c r="C310" s="180" t="s">
        <v>672</v>
      </c>
      <c r="D310" s="180" t="s">
        <v>462</v>
      </c>
      <c r="E310" s="181" t="s">
        <v>673</v>
      </c>
      <c r="F310" s="182" t="s">
        <v>674</v>
      </c>
      <c r="G310" s="183" t="s">
        <v>140</v>
      </c>
      <c r="H310" s="184">
        <v>6.4199999999999999</v>
      </c>
      <c r="I310" s="185"/>
      <c r="J310" s="186">
        <f>ROUND(I310*H310,2)</f>
        <v>0</v>
      </c>
      <c r="K310" s="182" t="s">
        <v>465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0.0160725</v>
      </c>
      <c r="R310" s="189">
        <f>Q310*H310</f>
        <v>0.10318545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104</v>
      </c>
      <c r="AT310" s="191" t="s">
        <v>462</v>
      </c>
      <c r="AU310" s="191" t="s">
        <v>101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104</v>
      </c>
      <c r="BM310" s="191" t="s">
        <v>675</v>
      </c>
    </row>
    <row r="311" s="2" customFormat="1">
      <c r="A311" s="41"/>
      <c r="B311" s="42"/>
      <c r="C311" s="41"/>
      <c r="D311" s="193" t="s">
        <v>467</v>
      </c>
      <c r="E311" s="41"/>
      <c r="F311" s="194" t="s">
        <v>676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467</v>
      </c>
      <c r="AU311" s="22" t="s">
        <v>101</v>
      </c>
    </row>
    <row r="312" s="13" customFormat="1">
      <c r="A312" s="13"/>
      <c r="B312" s="198"/>
      <c r="C312" s="13"/>
      <c r="D312" s="199" t="s">
        <v>469</v>
      </c>
      <c r="E312" s="200" t="s">
        <v>3</v>
      </c>
      <c r="F312" s="201" t="s">
        <v>677</v>
      </c>
      <c r="G312" s="13"/>
      <c r="H312" s="202">
        <v>6.4199999999999999</v>
      </c>
      <c r="I312" s="203"/>
      <c r="J312" s="13"/>
      <c r="K312" s="13"/>
      <c r="L312" s="198"/>
      <c r="M312" s="204"/>
      <c r="N312" s="205"/>
      <c r="O312" s="205"/>
      <c r="P312" s="205"/>
      <c r="Q312" s="205"/>
      <c r="R312" s="205"/>
      <c r="S312" s="205"/>
      <c r="T312" s="20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0" t="s">
        <v>469</v>
      </c>
      <c r="AU312" s="200" t="s">
        <v>101</v>
      </c>
      <c r="AV312" s="13" t="s">
        <v>76</v>
      </c>
      <c r="AW312" s="13" t="s">
        <v>33</v>
      </c>
      <c r="AX312" s="13" t="s">
        <v>79</v>
      </c>
      <c r="AY312" s="200" t="s">
        <v>458</v>
      </c>
    </row>
    <row r="313" s="2" customFormat="1" ht="16.5" customHeight="1">
      <c r="A313" s="41"/>
      <c r="B313" s="179"/>
      <c r="C313" s="180" t="s">
        <v>678</v>
      </c>
      <c r="D313" s="180" t="s">
        <v>462</v>
      </c>
      <c r="E313" s="181" t="s">
        <v>679</v>
      </c>
      <c r="F313" s="182" t="s">
        <v>680</v>
      </c>
      <c r="G313" s="183" t="s">
        <v>140</v>
      </c>
      <c r="H313" s="184">
        <v>6.4199999999999999</v>
      </c>
      <c r="I313" s="185"/>
      <c r="J313" s="186">
        <f>ROUND(I313*H313,2)</f>
        <v>0</v>
      </c>
      <c r="K313" s="182" t="s">
        <v>465</v>
      </c>
      <c r="L313" s="42"/>
      <c r="M313" s="187" t="s">
        <v>3</v>
      </c>
      <c r="N313" s="188" t="s">
        <v>43</v>
      </c>
      <c r="O313" s="75"/>
      <c r="P313" s="189">
        <f>O313*H313</f>
        <v>0</v>
      </c>
      <c r="Q313" s="189">
        <v>0</v>
      </c>
      <c r="R313" s="189">
        <f>Q313*H313</f>
        <v>0</v>
      </c>
      <c r="S313" s="189">
        <v>0</v>
      </c>
      <c r="T313" s="19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191" t="s">
        <v>104</v>
      </c>
      <c r="AT313" s="191" t="s">
        <v>462</v>
      </c>
      <c r="AU313" s="191" t="s">
        <v>101</v>
      </c>
      <c r="AY313" s="22" t="s">
        <v>458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22" t="s">
        <v>79</v>
      </c>
      <c r="BK313" s="192">
        <f>ROUND(I313*H313,2)</f>
        <v>0</v>
      </c>
      <c r="BL313" s="22" t="s">
        <v>104</v>
      </c>
      <c r="BM313" s="191" t="s">
        <v>681</v>
      </c>
    </row>
    <row r="314" s="2" customFormat="1">
      <c r="A314" s="41"/>
      <c r="B314" s="42"/>
      <c r="C314" s="41"/>
      <c r="D314" s="193" t="s">
        <v>467</v>
      </c>
      <c r="E314" s="41"/>
      <c r="F314" s="194" t="s">
        <v>682</v>
      </c>
      <c r="G314" s="41"/>
      <c r="H314" s="41"/>
      <c r="I314" s="195"/>
      <c r="J314" s="41"/>
      <c r="K314" s="41"/>
      <c r="L314" s="42"/>
      <c r="M314" s="196"/>
      <c r="N314" s="197"/>
      <c r="O314" s="75"/>
      <c r="P314" s="75"/>
      <c r="Q314" s="75"/>
      <c r="R314" s="75"/>
      <c r="S314" s="75"/>
      <c r="T314" s="76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2" t="s">
        <v>467</v>
      </c>
      <c r="AU314" s="22" t="s">
        <v>101</v>
      </c>
    </row>
    <row r="315" s="2" customFormat="1" ht="21.75" customHeight="1">
      <c r="A315" s="41"/>
      <c r="B315" s="179"/>
      <c r="C315" s="180" t="s">
        <v>683</v>
      </c>
      <c r="D315" s="180" t="s">
        <v>462</v>
      </c>
      <c r="E315" s="181" t="s">
        <v>684</v>
      </c>
      <c r="F315" s="182" t="s">
        <v>685</v>
      </c>
      <c r="G315" s="183" t="s">
        <v>548</v>
      </c>
      <c r="H315" s="184">
        <v>1.532</v>
      </c>
      <c r="I315" s="185"/>
      <c r="J315" s="186">
        <f>ROUND(I315*H315,2)</f>
        <v>0</v>
      </c>
      <c r="K315" s="182" t="s">
        <v>465</v>
      </c>
      <c r="L315" s="42"/>
      <c r="M315" s="187" t="s">
        <v>3</v>
      </c>
      <c r="N315" s="188" t="s">
        <v>43</v>
      </c>
      <c r="O315" s="75"/>
      <c r="P315" s="189">
        <f>O315*H315</f>
        <v>0</v>
      </c>
      <c r="Q315" s="189">
        <v>1.0627727797</v>
      </c>
      <c r="R315" s="189">
        <f>Q315*H315</f>
        <v>1.6281678985004</v>
      </c>
      <c r="S315" s="189">
        <v>0</v>
      </c>
      <c r="T315" s="190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91" t="s">
        <v>104</v>
      </c>
      <c r="AT315" s="191" t="s">
        <v>462</v>
      </c>
      <c r="AU315" s="191" t="s">
        <v>101</v>
      </c>
      <c r="AY315" s="22" t="s">
        <v>458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22" t="s">
        <v>79</v>
      </c>
      <c r="BK315" s="192">
        <f>ROUND(I315*H315,2)</f>
        <v>0</v>
      </c>
      <c r="BL315" s="22" t="s">
        <v>104</v>
      </c>
      <c r="BM315" s="191" t="s">
        <v>686</v>
      </c>
    </row>
    <row r="316" s="2" customFormat="1">
      <c r="A316" s="41"/>
      <c r="B316" s="42"/>
      <c r="C316" s="41"/>
      <c r="D316" s="193" t="s">
        <v>467</v>
      </c>
      <c r="E316" s="41"/>
      <c r="F316" s="194" t="s">
        <v>687</v>
      </c>
      <c r="G316" s="41"/>
      <c r="H316" s="41"/>
      <c r="I316" s="195"/>
      <c r="J316" s="41"/>
      <c r="K316" s="41"/>
      <c r="L316" s="42"/>
      <c r="M316" s="196"/>
      <c r="N316" s="197"/>
      <c r="O316" s="75"/>
      <c r="P316" s="75"/>
      <c r="Q316" s="75"/>
      <c r="R316" s="75"/>
      <c r="S316" s="75"/>
      <c r="T316" s="76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2" t="s">
        <v>467</v>
      </c>
      <c r="AU316" s="22" t="s">
        <v>101</v>
      </c>
    </row>
    <row r="317" s="14" customFormat="1">
      <c r="A317" s="14"/>
      <c r="B317" s="208"/>
      <c r="C317" s="14"/>
      <c r="D317" s="199" t="s">
        <v>469</v>
      </c>
      <c r="E317" s="209" t="s">
        <v>3</v>
      </c>
      <c r="F317" s="210" t="s">
        <v>688</v>
      </c>
      <c r="G317" s="14"/>
      <c r="H317" s="209" t="s">
        <v>3</v>
      </c>
      <c r="I317" s="211"/>
      <c r="J317" s="14"/>
      <c r="K317" s="14"/>
      <c r="L317" s="208"/>
      <c r="M317" s="212"/>
      <c r="N317" s="213"/>
      <c r="O317" s="213"/>
      <c r="P317" s="213"/>
      <c r="Q317" s="213"/>
      <c r="R317" s="213"/>
      <c r="S317" s="213"/>
      <c r="T317" s="2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9" t="s">
        <v>469</v>
      </c>
      <c r="AU317" s="209" t="s">
        <v>101</v>
      </c>
      <c r="AV317" s="14" t="s">
        <v>79</v>
      </c>
      <c r="AW317" s="14" t="s">
        <v>33</v>
      </c>
      <c r="AX317" s="14" t="s">
        <v>72</v>
      </c>
      <c r="AY317" s="209" t="s">
        <v>458</v>
      </c>
    </row>
    <row r="318" s="13" customFormat="1">
      <c r="A318" s="13"/>
      <c r="B318" s="198"/>
      <c r="C318" s="13"/>
      <c r="D318" s="199" t="s">
        <v>469</v>
      </c>
      <c r="E318" s="200" t="s">
        <v>3</v>
      </c>
      <c r="F318" s="201" t="s">
        <v>689</v>
      </c>
      <c r="G318" s="13"/>
      <c r="H318" s="202">
        <v>1.532</v>
      </c>
      <c r="I318" s="203"/>
      <c r="J318" s="13"/>
      <c r="K318" s="13"/>
      <c r="L318" s="198"/>
      <c r="M318" s="204"/>
      <c r="N318" s="205"/>
      <c r="O318" s="205"/>
      <c r="P318" s="205"/>
      <c r="Q318" s="205"/>
      <c r="R318" s="205"/>
      <c r="S318" s="205"/>
      <c r="T318" s="20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0" t="s">
        <v>469</v>
      </c>
      <c r="AU318" s="200" t="s">
        <v>101</v>
      </c>
      <c r="AV318" s="13" t="s">
        <v>76</v>
      </c>
      <c r="AW318" s="13" t="s">
        <v>33</v>
      </c>
      <c r="AX318" s="13" t="s">
        <v>79</v>
      </c>
      <c r="AY318" s="200" t="s">
        <v>458</v>
      </c>
    </row>
    <row r="319" s="12" customFormat="1" ht="20.88" customHeight="1">
      <c r="A319" s="12"/>
      <c r="B319" s="166"/>
      <c r="C319" s="12"/>
      <c r="D319" s="167" t="s">
        <v>71</v>
      </c>
      <c r="E319" s="177" t="s">
        <v>95</v>
      </c>
      <c r="F319" s="177" t="s">
        <v>690</v>
      </c>
      <c r="G319" s="12"/>
      <c r="H319" s="12"/>
      <c r="I319" s="169"/>
      <c r="J319" s="178">
        <f>BK319</f>
        <v>0</v>
      </c>
      <c r="K319" s="12"/>
      <c r="L319" s="166"/>
      <c r="M319" s="171"/>
      <c r="N319" s="172"/>
      <c r="O319" s="172"/>
      <c r="P319" s="173">
        <f>SUM(P320:P328)</f>
        <v>0</v>
      </c>
      <c r="Q319" s="172"/>
      <c r="R319" s="173">
        <f>SUM(R320:R328)</f>
        <v>0.070489999999999997</v>
      </c>
      <c r="S319" s="172"/>
      <c r="T319" s="174">
        <f>SUM(T320:T328)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167" t="s">
        <v>79</v>
      </c>
      <c r="AT319" s="175" t="s">
        <v>71</v>
      </c>
      <c r="AU319" s="175" t="s">
        <v>76</v>
      </c>
      <c r="AY319" s="167" t="s">
        <v>458</v>
      </c>
      <c r="BK319" s="176">
        <f>SUM(BK320:BK328)</f>
        <v>0</v>
      </c>
    </row>
    <row r="320" s="2" customFormat="1" ht="49.05" customHeight="1">
      <c r="A320" s="41"/>
      <c r="B320" s="179"/>
      <c r="C320" s="180" t="s">
        <v>691</v>
      </c>
      <c r="D320" s="180" t="s">
        <v>462</v>
      </c>
      <c r="E320" s="181" t="s">
        <v>692</v>
      </c>
      <c r="F320" s="182" t="s">
        <v>693</v>
      </c>
      <c r="G320" s="183" t="s">
        <v>694</v>
      </c>
      <c r="H320" s="184">
        <v>74.200000000000003</v>
      </c>
      <c r="I320" s="185"/>
      <c r="J320" s="186">
        <f>ROUND(I320*H320,2)</f>
        <v>0</v>
      </c>
      <c r="K320" s="182" t="s">
        <v>465</v>
      </c>
      <c r="L320" s="42"/>
      <c r="M320" s="187" t="s">
        <v>3</v>
      </c>
      <c r="N320" s="188" t="s">
        <v>43</v>
      </c>
      <c r="O320" s="75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191" t="s">
        <v>567</v>
      </c>
      <c r="AT320" s="191" t="s">
        <v>462</v>
      </c>
      <c r="AU320" s="191" t="s">
        <v>101</v>
      </c>
      <c r="AY320" s="22" t="s">
        <v>458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22" t="s">
        <v>79</v>
      </c>
      <c r="BK320" s="192">
        <f>ROUND(I320*H320,2)</f>
        <v>0</v>
      </c>
      <c r="BL320" s="22" t="s">
        <v>567</v>
      </c>
      <c r="BM320" s="191" t="s">
        <v>695</v>
      </c>
    </row>
    <row r="321" s="2" customFormat="1">
      <c r="A321" s="41"/>
      <c r="B321" s="42"/>
      <c r="C321" s="41"/>
      <c r="D321" s="193" t="s">
        <v>467</v>
      </c>
      <c r="E321" s="41"/>
      <c r="F321" s="194" t="s">
        <v>696</v>
      </c>
      <c r="G321" s="41"/>
      <c r="H321" s="41"/>
      <c r="I321" s="195"/>
      <c r="J321" s="41"/>
      <c r="K321" s="41"/>
      <c r="L321" s="42"/>
      <c r="M321" s="196"/>
      <c r="N321" s="197"/>
      <c r="O321" s="75"/>
      <c r="P321" s="75"/>
      <c r="Q321" s="75"/>
      <c r="R321" s="75"/>
      <c r="S321" s="75"/>
      <c r="T321" s="76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2" t="s">
        <v>467</v>
      </c>
      <c r="AU321" s="22" t="s">
        <v>101</v>
      </c>
    </row>
    <row r="322" s="13" customFormat="1">
      <c r="A322" s="13"/>
      <c r="B322" s="198"/>
      <c r="C322" s="13"/>
      <c r="D322" s="199" t="s">
        <v>469</v>
      </c>
      <c r="E322" s="200" t="s">
        <v>3</v>
      </c>
      <c r="F322" s="201" t="s">
        <v>697</v>
      </c>
      <c r="G322" s="13"/>
      <c r="H322" s="202">
        <v>64.200000000000003</v>
      </c>
      <c r="I322" s="203"/>
      <c r="J322" s="13"/>
      <c r="K322" s="13"/>
      <c r="L322" s="198"/>
      <c r="M322" s="204"/>
      <c r="N322" s="205"/>
      <c r="O322" s="205"/>
      <c r="P322" s="205"/>
      <c r="Q322" s="205"/>
      <c r="R322" s="205"/>
      <c r="S322" s="205"/>
      <c r="T322" s="20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00" t="s">
        <v>469</v>
      </c>
      <c r="AU322" s="200" t="s">
        <v>101</v>
      </c>
      <c r="AV322" s="13" t="s">
        <v>76</v>
      </c>
      <c r="AW322" s="13" t="s">
        <v>33</v>
      </c>
      <c r="AX322" s="13" t="s">
        <v>72</v>
      </c>
      <c r="AY322" s="200" t="s">
        <v>458</v>
      </c>
    </row>
    <row r="323" s="13" customFormat="1">
      <c r="A323" s="13"/>
      <c r="B323" s="198"/>
      <c r="C323" s="13"/>
      <c r="D323" s="199" t="s">
        <v>469</v>
      </c>
      <c r="E323" s="200" t="s">
        <v>3</v>
      </c>
      <c r="F323" s="201" t="s">
        <v>698</v>
      </c>
      <c r="G323" s="13"/>
      <c r="H323" s="202">
        <v>10</v>
      </c>
      <c r="I323" s="203"/>
      <c r="J323" s="13"/>
      <c r="K323" s="13"/>
      <c r="L323" s="198"/>
      <c r="M323" s="204"/>
      <c r="N323" s="205"/>
      <c r="O323" s="205"/>
      <c r="P323" s="205"/>
      <c r="Q323" s="205"/>
      <c r="R323" s="205"/>
      <c r="S323" s="205"/>
      <c r="T323" s="20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00" t="s">
        <v>469</v>
      </c>
      <c r="AU323" s="200" t="s">
        <v>101</v>
      </c>
      <c r="AV323" s="13" t="s">
        <v>76</v>
      </c>
      <c r="AW323" s="13" t="s">
        <v>33</v>
      </c>
      <c r="AX323" s="13" t="s">
        <v>72</v>
      </c>
      <c r="AY323" s="200" t="s">
        <v>458</v>
      </c>
    </row>
    <row r="324" s="15" customFormat="1">
      <c r="A324" s="15"/>
      <c r="B324" s="215"/>
      <c r="C324" s="15"/>
      <c r="D324" s="199" t="s">
        <v>469</v>
      </c>
      <c r="E324" s="216" t="s">
        <v>3</v>
      </c>
      <c r="F324" s="217" t="s">
        <v>497</v>
      </c>
      <c r="G324" s="15"/>
      <c r="H324" s="218">
        <v>74.200000000000003</v>
      </c>
      <c r="I324" s="219"/>
      <c r="J324" s="15"/>
      <c r="K324" s="15"/>
      <c r="L324" s="215"/>
      <c r="M324" s="220"/>
      <c r="N324" s="221"/>
      <c r="O324" s="221"/>
      <c r="P324" s="221"/>
      <c r="Q324" s="221"/>
      <c r="R324" s="221"/>
      <c r="S324" s="221"/>
      <c r="T324" s="222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16" t="s">
        <v>469</v>
      </c>
      <c r="AU324" s="216" t="s">
        <v>101</v>
      </c>
      <c r="AV324" s="15" t="s">
        <v>104</v>
      </c>
      <c r="AW324" s="15" t="s">
        <v>33</v>
      </c>
      <c r="AX324" s="15" t="s">
        <v>79</v>
      </c>
      <c r="AY324" s="216" t="s">
        <v>458</v>
      </c>
    </row>
    <row r="325" s="2" customFormat="1" ht="16.5" customHeight="1">
      <c r="A325" s="41"/>
      <c r="B325" s="179"/>
      <c r="C325" s="223" t="s">
        <v>699</v>
      </c>
      <c r="D325" s="223" t="s">
        <v>562</v>
      </c>
      <c r="E325" s="224" t="s">
        <v>700</v>
      </c>
      <c r="F325" s="225" t="s">
        <v>701</v>
      </c>
      <c r="G325" s="226" t="s">
        <v>702</v>
      </c>
      <c r="H325" s="227">
        <v>70.489999999999995</v>
      </c>
      <c r="I325" s="228"/>
      <c r="J325" s="229">
        <f>ROUND(I325*H325,2)</f>
        <v>0</v>
      </c>
      <c r="K325" s="225" t="s">
        <v>465</v>
      </c>
      <c r="L325" s="230"/>
      <c r="M325" s="231" t="s">
        <v>3</v>
      </c>
      <c r="N325" s="232" t="s">
        <v>43</v>
      </c>
      <c r="O325" s="75"/>
      <c r="P325" s="189">
        <f>O325*H325</f>
        <v>0</v>
      </c>
      <c r="Q325" s="189">
        <v>0.001</v>
      </c>
      <c r="R325" s="189">
        <f>Q325*H325</f>
        <v>0.070489999999999997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667</v>
      </c>
      <c r="AT325" s="191" t="s">
        <v>562</v>
      </c>
      <c r="AU325" s="191" t="s">
        <v>101</v>
      </c>
      <c r="AY325" s="22" t="s">
        <v>458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79</v>
      </c>
      <c r="BK325" s="192">
        <f>ROUND(I325*H325,2)</f>
        <v>0</v>
      </c>
      <c r="BL325" s="22" t="s">
        <v>567</v>
      </c>
      <c r="BM325" s="191" t="s">
        <v>703</v>
      </c>
    </row>
    <row r="326" s="13" customFormat="1">
      <c r="A326" s="13"/>
      <c r="B326" s="198"/>
      <c r="C326" s="13"/>
      <c r="D326" s="199" t="s">
        <v>469</v>
      </c>
      <c r="E326" s="13"/>
      <c r="F326" s="201" t="s">
        <v>704</v>
      </c>
      <c r="G326" s="13"/>
      <c r="H326" s="202">
        <v>70.489999999999995</v>
      </c>
      <c r="I326" s="203"/>
      <c r="J326" s="13"/>
      <c r="K326" s="13"/>
      <c r="L326" s="198"/>
      <c r="M326" s="204"/>
      <c r="N326" s="205"/>
      <c r="O326" s="205"/>
      <c r="P326" s="205"/>
      <c r="Q326" s="205"/>
      <c r="R326" s="205"/>
      <c r="S326" s="205"/>
      <c r="T326" s="20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00" t="s">
        <v>469</v>
      </c>
      <c r="AU326" s="200" t="s">
        <v>101</v>
      </c>
      <c r="AV326" s="13" t="s">
        <v>76</v>
      </c>
      <c r="AW326" s="13" t="s">
        <v>4</v>
      </c>
      <c r="AX326" s="13" t="s">
        <v>79</v>
      </c>
      <c r="AY326" s="200" t="s">
        <v>458</v>
      </c>
    </row>
    <row r="327" s="2" customFormat="1" ht="24.15" customHeight="1">
      <c r="A327" s="41"/>
      <c r="B327" s="179"/>
      <c r="C327" s="180" t="s">
        <v>705</v>
      </c>
      <c r="D327" s="180" t="s">
        <v>462</v>
      </c>
      <c r="E327" s="181" t="s">
        <v>706</v>
      </c>
      <c r="F327" s="182" t="s">
        <v>707</v>
      </c>
      <c r="G327" s="183" t="s">
        <v>708</v>
      </c>
      <c r="H327" s="184">
        <v>6</v>
      </c>
      <c r="I327" s="185"/>
      <c r="J327" s="186">
        <f>ROUND(I327*H327,2)</f>
        <v>0</v>
      </c>
      <c r="K327" s="182" t="s">
        <v>709</v>
      </c>
      <c r="L327" s="42"/>
      <c r="M327" s="187" t="s">
        <v>3</v>
      </c>
      <c r="N327" s="188" t="s">
        <v>43</v>
      </c>
      <c r="O327" s="75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191" t="s">
        <v>104</v>
      </c>
      <c r="AT327" s="191" t="s">
        <v>462</v>
      </c>
      <c r="AU327" s="191" t="s">
        <v>101</v>
      </c>
      <c r="AY327" s="22" t="s">
        <v>458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22" t="s">
        <v>79</v>
      </c>
      <c r="BK327" s="192">
        <f>ROUND(I327*H327,2)</f>
        <v>0</v>
      </c>
      <c r="BL327" s="22" t="s">
        <v>104</v>
      </c>
      <c r="BM327" s="191" t="s">
        <v>710</v>
      </c>
    </row>
    <row r="328" s="2" customFormat="1" ht="24.15" customHeight="1">
      <c r="A328" s="41"/>
      <c r="B328" s="179"/>
      <c r="C328" s="180" t="s">
        <v>711</v>
      </c>
      <c r="D328" s="180" t="s">
        <v>462</v>
      </c>
      <c r="E328" s="181" t="s">
        <v>712</v>
      </c>
      <c r="F328" s="182" t="s">
        <v>713</v>
      </c>
      <c r="G328" s="183" t="s">
        <v>708</v>
      </c>
      <c r="H328" s="184">
        <v>4</v>
      </c>
      <c r="I328" s="185"/>
      <c r="J328" s="186">
        <f>ROUND(I328*H328,2)</f>
        <v>0</v>
      </c>
      <c r="K328" s="182" t="s">
        <v>709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</v>
      </c>
      <c r="R328" s="189">
        <f>Q328*H328</f>
        <v>0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104</v>
      </c>
      <c r="AT328" s="191" t="s">
        <v>462</v>
      </c>
      <c r="AU328" s="191" t="s">
        <v>101</v>
      </c>
      <c r="AY328" s="22" t="s">
        <v>458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79</v>
      </c>
      <c r="BK328" s="192">
        <f>ROUND(I328*H328,2)</f>
        <v>0</v>
      </c>
      <c r="BL328" s="22" t="s">
        <v>104</v>
      </c>
      <c r="BM328" s="191" t="s">
        <v>714</v>
      </c>
    </row>
    <row r="329" s="12" customFormat="1" ht="20.88" customHeight="1">
      <c r="A329" s="12"/>
      <c r="B329" s="166"/>
      <c r="C329" s="12"/>
      <c r="D329" s="167" t="s">
        <v>71</v>
      </c>
      <c r="E329" s="177" t="s">
        <v>98</v>
      </c>
      <c r="F329" s="177" t="s">
        <v>715</v>
      </c>
      <c r="G329" s="12"/>
      <c r="H329" s="12"/>
      <c r="I329" s="169"/>
      <c r="J329" s="178">
        <f>BK329</f>
        <v>0</v>
      </c>
      <c r="K329" s="12"/>
      <c r="L329" s="166"/>
      <c r="M329" s="171"/>
      <c r="N329" s="172"/>
      <c r="O329" s="172"/>
      <c r="P329" s="173">
        <f>SUM(P330:P356)</f>
        <v>0</v>
      </c>
      <c r="Q329" s="172"/>
      <c r="R329" s="173">
        <f>SUM(R330:R356)</f>
        <v>39.731864499999993</v>
      </c>
      <c r="S329" s="172"/>
      <c r="T329" s="174">
        <f>SUM(T330:T356)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67" t="s">
        <v>79</v>
      </c>
      <c r="AT329" s="175" t="s">
        <v>71</v>
      </c>
      <c r="AU329" s="175" t="s">
        <v>76</v>
      </c>
      <c r="AY329" s="167" t="s">
        <v>458</v>
      </c>
      <c r="BK329" s="176">
        <f>SUM(BK330:BK356)</f>
        <v>0</v>
      </c>
    </row>
    <row r="330" s="2" customFormat="1" ht="66.75" customHeight="1">
      <c r="A330" s="41"/>
      <c r="B330" s="179"/>
      <c r="C330" s="180" t="s">
        <v>716</v>
      </c>
      <c r="D330" s="180" t="s">
        <v>462</v>
      </c>
      <c r="E330" s="181" t="s">
        <v>717</v>
      </c>
      <c r="F330" s="182" t="s">
        <v>718</v>
      </c>
      <c r="G330" s="183" t="s">
        <v>472</v>
      </c>
      <c r="H330" s="184">
        <v>15</v>
      </c>
      <c r="I330" s="185"/>
      <c r="J330" s="186">
        <f>ROUND(I330*H330,2)</f>
        <v>0</v>
      </c>
      <c r="K330" s="182" t="s">
        <v>465</v>
      </c>
      <c r="L330" s="42"/>
      <c r="M330" s="187" t="s">
        <v>3</v>
      </c>
      <c r="N330" s="188" t="s">
        <v>43</v>
      </c>
      <c r="O330" s="75"/>
      <c r="P330" s="189">
        <f>O330*H330</f>
        <v>0</v>
      </c>
      <c r="Q330" s="189">
        <v>0</v>
      </c>
      <c r="R330" s="189">
        <f>Q330*H330</f>
        <v>0</v>
      </c>
      <c r="S330" s="189">
        <v>0</v>
      </c>
      <c r="T330" s="190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191" t="s">
        <v>567</v>
      </c>
      <c r="AT330" s="191" t="s">
        <v>462</v>
      </c>
      <c r="AU330" s="191" t="s">
        <v>101</v>
      </c>
      <c r="AY330" s="22" t="s">
        <v>458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22" t="s">
        <v>79</v>
      </c>
      <c r="BK330" s="192">
        <f>ROUND(I330*H330,2)</f>
        <v>0</v>
      </c>
      <c r="BL330" s="22" t="s">
        <v>567</v>
      </c>
      <c r="BM330" s="191" t="s">
        <v>719</v>
      </c>
    </row>
    <row r="331" s="2" customFormat="1">
      <c r="A331" s="41"/>
      <c r="B331" s="42"/>
      <c r="C331" s="41"/>
      <c r="D331" s="193" t="s">
        <v>467</v>
      </c>
      <c r="E331" s="41"/>
      <c r="F331" s="194" t="s">
        <v>720</v>
      </c>
      <c r="G331" s="41"/>
      <c r="H331" s="41"/>
      <c r="I331" s="195"/>
      <c r="J331" s="41"/>
      <c r="K331" s="41"/>
      <c r="L331" s="42"/>
      <c r="M331" s="196"/>
      <c r="N331" s="197"/>
      <c r="O331" s="75"/>
      <c r="P331" s="75"/>
      <c r="Q331" s="75"/>
      <c r="R331" s="75"/>
      <c r="S331" s="75"/>
      <c r="T331" s="76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2" t="s">
        <v>467</v>
      </c>
      <c r="AU331" s="22" t="s">
        <v>101</v>
      </c>
    </row>
    <row r="332" s="14" customFormat="1">
      <c r="A332" s="14"/>
      <c r="B332" s="208"/>
      <c r="C332" s="14"/>
      <c r="D332" s="199" t="s">
        <v>469</v>
      </c>
      <c r="E332" s="209" t="s">
        <v>3</v>
      </c>
      <c r="F332" s="210" t="s">
        <v>721</v>
      </c>
      <c r="G332" s="14"/>
      <c r="H332" s="209" t="s">
        <v>3</v>
      </c>
      <c r="I332" s="211"/>
      <c r="J332" s="14"/>
      <c r="K332" s="14"/>
      <c r="L332" s="208"/>
      <c r="M332" s="212"/>
      <c r="N332" s="213"/>
      <c r="O332" s="213"/>
      <c r="P332" s="213"/>
      <c r="Q332" s="213"/>
      <c r="R332" s="213"/>
      <c r="S332" s="213"/>
      <c r="T332" s="2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09" t="s">
        <v>469</v>
      </c>
      <c r="AU332" s="209" t="s">
        <v>101</v>
      </c>
      <c r="AV332" s="14" t="s">
        <v>79</v>
      </c>
      <c r="AW332" s="14" t="s">
        <v>33</v>
      </c>
      <c r="AX332" s="14" t="s">
        <v>72</v>
      </c>
      <c r="AY332" s="209" t="s">
        <v>458</v>
      </c>
    </row>
    <row r="333" s="13" customFormat="1">
      <c r="A333" s="13"/>
      <c r="B333" s="198"/>
      <c r="C333" s="13"/>
      <c r="D333" s="199" t="s">
        <v>469</v>
      </c>
      <c r="E333" s="200" t="s">
        <v>3</v>
      </c>
      <c r="F333" s="201" t="s">
        <v>722</v>
      </c>
      <c r="G333" s="13"/>
      <c r="H333" s="202">
        <v>15</v>
      </c>
      <c r="I333" s="203"/>
      <c r="J333" s="13"/>
      <c r="K333" s="13"/>
      <c r="L333" s="198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0" t="s">
        <v>469</v>
      </c>
      <c r="AU333" s="200" t="s">
        <v>101</v>
      </c>
      <c r="AV333" s="13" t="s">
        <v>76</v>
      </c>
      <c r="AW333" s="13" t="s">
        <v>33</v>
      </c>
      <c r="AX333" s="13" t="s">
        <v>79</v>
      </c>
      <c r="AY333" s="200" t="s">
        <v>458</v>
      </c>
    </row>
    <row r="334" s="2" customFormat="1" ht="16.5" customHeight="1">
      <c r="A334" s="41"/>
      <c r="B334" s="179"/>
      <c r="C334" s="223" t="s">
        <v>723</v>
      </c>
      <c r="D334" s="223" t="s">
        <v>562</v>
      </c>
      <c r="E334" s="224" t="s">
        <v>724</v>
      </c>
      <c r="F334" s="225" t="s">
        <v>725</v>
      </c>
      <c r="G334" s="226" t="s">
        <v>548</v>
      </c>
      <c r="H334" s="227">
        <v>24</v>
      </c>
      <c r="I334" s="228"/>
      <c r="J334" s="229">
        <f>ROUND(I334*H334,2)</f>
        <v>0</v>
      </c>
      <c r="K334" s="225" t="s">
        <v>465</v>
      </c>
      <c r="L334" s="230"/>
      <c r="M334" s="231" t="s">
        <v>3</v>
      </c>
      <c r="N334" s="232" t="s">
        <v>43</v>
      </c>
      <c r="O334" s="75"/>
      <c r="P334" s="189">
        <f>O334*H334</f>
        <v>0</v>
      </c>
      <c r="Q334" s="189">
        <v>1</v>
      </c>
      <c r="R334" s="189">
        <f>Q334*H334</f>
        <v>24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667</v>
      </c>
      <c r="AT334" s="191" t="s">
        <v>562</v>
      </c>
      <c r="AU334" s="191" t="s">
        <v>101</v>
      </c>
      <c r="AY334" s="22" t="s">
        <v>458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79</v>
      </c>
      <c r="BK334" s="192">
        <f>ROUND(I334*H334,2)</f>
        <v>0</v>
      </c>
      <c r="BL334" s="22" t="s">
        <v>567</v>
      </c>
      <c r="BM334" s="191" t="s">
        <v>726</v>
      </c>
    </row>
    <row r="335" s="13" customFormat="1">
      <c r="A335" s="13"/>
      <c r="B335" s="198"/>
      <c r="C335" s="13"/>
      <c r="D335" s="199" t="s">
        <v>469</v>
      </c>
      <c r="E335" s="13"/>
      <c r="F335" s="201" t="s">
        <v>727</v>
      </c>
      <c r="G335" s="13"/>
      <c r="H335" s="202">
        <v>24</v>
      </c>
      <c r="I335" s="203"/>
      <c r="J335" s="13"/>
      <c r="K335" s="13"/>
      <c r="L335" s="198"/>
      <c r="M335" s="204"/>
      <c r="N335" s="205"/>
      <c r="O335" s="205"/>
      <c r="P335" s="205"/>
      <c r="Q335" s="205"/>
      <c r="R335" s="205"/>
      <c r="S335" s="205"/>
      <c r="T335" s="20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0" t="s">
        <v>469</v>
      </c>
      <c r="AU335" s="200" t="s">
        <v>101</v>
      </c>
      <c r="AV335" s="13" t="s">
        <v>76</v>
      </c>
      <c r="AW335" s="13" t="s">
        <v>4</v>
      </c>
      <c r="AX335" s="13" t="s">
        <v>79</v>
      </c>
      <c r="AY335" s="200" t="s">
        <v>458</v>
      </c>
    </row>
    <row r="336" s="2" customFormat="1" ht="55.5" customHeight="1">
      <c r="A336" s="41"/>
      <c r="B336" s="179"/>
      <c r="C336" s="180" t="s">
        <v>728</v>
      </c>
      <c r="D336" s="180" t="s">
        <v>462</v>
      </c>
      <c r="E336" s="181" t="s">
        <v>729</v>
      </c>
      <c r="F336" s="182" t="s">
        <v>730</v>
      </c>
      <c r="G336" s="183" t="s">
        <v>140</v>
      </c>
      <c r="H336" s="184">
        <v>150</v>
      </c>
      <c r="I336" s="185"/>
      <c r="J336" s="186">
        <f>ROUND(I336*H336,2)</f>
        <v>0</v>
      </c>
      <c r="K336" s="182" t="s">
        <v>465</v>
      </c>
      <c r="L336" s="42"/>
      <c r="M336" s="187" t="s">
        <v>3</v>
      </c>
      <c r="N336" s="188" t="s">
        <v>43</v>
      </c>
      <c r="O336" s="75"/>
      <c r="P336" s="189">
        <f>O336*H336</f>
        <v>0</v>
      </c>
      <c r="Q336" s="189">
        <v>0.00030945000000000001</v>
      </c>
      <c r="R336" s="189">
        <f>Q336*H336</f>
        <v>0.0464175</v>
      </c>
      <c r="S336" s="189">
        <v>0</v>
      </c>
      <c r="T336" s="19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191" t="s">
        <v>104</v>
      </c>
      <c r="AT336" s="191" t="s">
        <v>462</v>
      </c>
      <c r="AU336" s="191" t="s">
        <v>101</v>
      </c>
      <c r="AY336" s="22" t="s">
        <v>458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22" t="s">
        <v>79</v>
      </c>
      <c r="BK336" s="192">
        <f>ROUND(I336*H336,2)</f>
        <v>0</v>
      </c>
      <c r="BL336" s="22" t="s">
        <v>104</v>
      </c>
      <c r="BM336" s="191" t="s">
        <v>731</v>
      </c>
    </row>
    <row r="337" s="2" customFormat="1">
      <c r="A337" s="41"/>
      <c r="B337" s="42"/>
      <c r="C337" s="41"/>
      <c r="D337" s="193" t="s">
        <v>467</v>
      </c>
      <c r="E337" s="41"/>
      <c r="F337" s="194" t="s">
        <v>732</v>
      </c>
      <c r="G337" s="41"/>
      <c r="H337" s="41"/>
      <c r="I337" s="195"/>
      <c r="J337" s="41"/>
      <c r="K337" s="41"/>
      <c r="L337" s="42"/>
      <c r="M337" s="196"/>
      <c r="N337" s="197"/>
      <c r="O337" s="75"/>
      <c r="P337" s="75"/>
      <c r="Q337" s="75"/>
      <c r="R337" s="75"/>
      <c r="S337" s="75"/>
      <c r="T337" s="76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2" t="s">
        <v>467</v>
      </c>
      <c r="AU337" s="22" t="s">
        <v>101</v>
      </c>
    </row>
    <row r="338" s="13" customFormat="1">
      <c r="A338" s="13"/>
      <c r="B338" s="198"/>
      <c r="C338" s="13"/>
      <c r="D338" s="199" t="s">
        <v>469</v>
      </c>
      <c r="E338" s="200" t="s">
        <v>3</v>
      </c>
      <c r="F338" s="201" t="s">
        <v>733</v>
      </c>
      <c r="G338" s="13"/>
      <c r="H338" s="202">
        <v>150</v>
      </c>
      <c r="I338" s="203"/>
      <c r="J338" s="13"/>
      <c r="K338" s="13"/>
      <c r="L338" s="198"/>
      <c r="M338" s="204"/>
      <c r="N338" s="205"/>
      <c r="O338" s="205"/>
      <c r="P338" s="205"/>
      <c r="Q338" s="205"/>
      <c r="R338" s="205"/>
      <c r="S338" s="205"/>
      <c r="T338" s="20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00" t="s">
        <v>469</v>
      </c>
      <c r="AU338" s="200" t="s">
        <v>101</v>
      </c>
      <c r="AV338" s="13" t="s">
        <v>76</v>
      </c>
      <c r="AW338" s="13" t="s">
        <v>33</v>
      </c>
      <c r="AX338" s="13" t="s">
        <v>79</v>
      </c>
      <c r="AY338" s="200" t="s">
        <v>458</v>
      </c>
    </row>
    <row r="339" s="2" customFormat="1" ht="24.15" customHeight="1">
      <c r="A339" s="41"/>
      <c r="B339" s="179"/>
      <c r="C339" s="223" t="s">
        <v>734</v>
      </c>
      <c r="D339" s="223" t="s">
        <v>562</v>
      </c>
      <c r="E339" s="224" t="s">
        <v>563</v>
      </c>
      <c r="F339" s="225" t="s">
        <v>564</v>
      </c>
      <c r="G339" s="226" t="s">
        <v>140</v>
      </c>
      <c r="H339" s="227">
        <v>177.67500000000001</v>
      </c>
      <c r="I339" s="228"/>
      <c r="J339" s="229">
        <f>ROUND(I339*H339,2)</f>
        <v>0</v>
      </c>
      <c r="K339" s="225" t="s">
        <v>465</v>
      </c>
      <c r="L339" s="230"/>
      <c r="M339" s="231" t="s">
        <v>3</v>
      </c>
      <c r="N339" s="232" t="s">
        <v>43</v>
      </c>
      <c r="O339" s="75"/>
      <c r="P339" s="189">
        <f>O339*H339</f>
        <v>0</v>
      </c>
      <c r="Q339" s="189">
        <v>0.00029999999999999997</v>
      </c>
      <c r="R339" s="189">
        <f>Q339*H339</f>
        <v>0.053302499999999996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521</v>
      </c>
      <c r="AT339" s="191" t="s">
        <v>562</v>
      </c>
      <c r="AU339" s="191" t="s">
        <v>101</v>
      </c>
      <c r="AY339" s="22" t="s">
        <v>458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79</v>
      </c>
      <c r="BK339" s="192">
        <f>ROUND(I339*H339,2)</f>
        <v>0</v>
      </c>
      <c r="BL339" s="22" t="s">
        <v>104</v>
      </c>
      <c r="BM339" s="191" t="s">
        <v>735</v>
      </c>
    </row>
    <row r="340" s="13" customFormat="1">
      <c r="A340" s="13"/>
      <c r="B340" s="198"/>
      <c r="C340" s="13"/>
      <c r="D340" s="199" t="s">
        <v>469</v>
      </c>
      <c r="E340" s="13"/>
      <c r="F340" s="201" t="s">
        <v>736</v>
      </c>
      <c r="G340" s="13"/>
      <c r="H340" s="202">
        <v>177.67500000000001</v>
      </c>
      <c r="I340" s="203"/>
      <c r="J340" s="13"/>
      <c r="K340" s="13"/>
      <c r="L340" s="198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0" t="s">
        <v>469</v>
      </c>
      <c r="AU340" s="200" t="s">
        <v>101</v>
      </c>
      <c r="AV340" s="13" t="s">
        <v>76</v>
      </c>
      <c r="AW340" s="13" t="s">
        <v>4</v>
      </c>
      <c r="AX340" s="13" t="s">
        <v>79</v>
      </c>
      <c r="AY340" s="200" t="s">
        <v>458</v>
      </c>
    </row>
    <row r="341" s="2" customFormat="1" ht="16.5" customHeight="1">
      <c r="A341" s="41"/>
      <c r="B341" s="179"/>
      <c r="C341" s="180" t="s">
        <v>737</v>
      </c>
      <c r="D341" s="180" t="s">
        <v>462</v>
      </c>
      <c r="E341" s="181" t="s">
        <v>738</v>
      </c>
      <c r="F341" s="182" t="s">
        <v>739</v>
      </c>
      <c r="G341" s="183" t="s">
        <v>472</v>
      </c>
      <c r="H341" s="184">
        <v>6.75</v>
      </c>
      <c r="I341" s="185"/>
      <c r="J341" s="186">
        <f>ROUND(I341*H341,2)</f>
        <v>0</v>
      </c>
      <c r="K341" s="182" t="s">
        <v>465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2.3010199999999998</v>
      </c>
      <c r="R341" s="189">
        <f>Q341*H341</f>
        <v>15.531884999999999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104</v>
      </c>
      <c r="AT341" s="191" t="s">
        <v>462</v>
      </c>
      <c r="AU341" s="191" t="s">
        <v>101</v>
      </c>
      <c r="AY341" s="22" t="s">
        <v>458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79</v>
      </c>
      <c r="BK341" s="192">
        <f>ROUND(I341*H341,2)</f>
        <v>0</v>
      </c>
      <c r="BL341" s="22" t="s">
        <v>104</v>
      </c>
      <c r="BM341" s="191" t="s">
        <v>740</v>
      </c>
    </row>
    <row r="342" s="2" customFormat="1">
      <c r="A342" s="41"/>
      <c r="B342" s="42"/>
      <c r="C342" s="41"/>
      <c r="D342" s="193" t="s">
        <v>467</v>
      </c>
      <c r="E342" s="41"/>
      <c r="F342" s="194" t="s">
        <v>741</v>
      </c>
      <c r="G342" s="41"/>
      <c r="H342" s="41"/>
      <c r="I342" s="195"/>
      <c r="J342" s="41"/>
      <c r="K342" s="41"/>
      <c r="L342" s="42"/>
      <c r="M342" s="196"/>
      <c r="N342" s="197"/>
      <c r="O342" s="75"/>
      <c r="P342" s="75"/>
      <c r="Q342" s="75"/>
      <c r="R342" s="75"/>
      <c r="S342" s="75"/>
      <c r="T342" s="76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2" t="s">
        <v>467</v>
      </c>
      <c r="AU342" s="22" t="s">
        <v>101</v>
      </c>
    </row>
    <row r="343" s="13" customFormat="1">
      <c r="A343" s="13"/>
      <c r="B343" s="198"/>
      <c r="C343" s="13"/>
      <c r="D343" s="199" t="s">
        <v>469</v>
      </c>
      <c r="E343" s="200" t="s">
        <v>3</v>
      </c>
      <c r="F343" s="201" t="s">
        <v>742</v>
      </c>
      <c r="G343" s="13"/>
      <c r="H343" s="202">
        <v>6.75</v>
      </c>
      <c r="I343" s="203"/>
      <c r="J343" s="13"/>
      <c r="K343" s="13"/>
      <c r="L343" s="198"/>
      <c r="M343" s="204"/>
      <c r="N343" s="205"/>
      <c r="O343" s="205"/>
      <c r="P343" s="205"/>
      <c r="Q343" s="205"/>
      <c r="R343" s="205"/>
      <c r="S343" s="205"/>
      <c r="T343" s="20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00" t="s">
        <v>469</v>
      </c>
      <c r="AU343" s="200" t="s">
        <v>101</v>
      </c>
      <c r="AV343" s="13" t="s">
        <v>76</v>
      </c>
      <c r="AW343" s="13" t="s">
        <v>33</v>
      </c>
      <c r="AX343" s="13" t="s">
        <v>79</v>
      </c>
      <c r="AY343" s="200" t="s">
        <v>458</v>
      </c>
    </row>
    <row r="344" s="2" customFormat="1" ht="24.15" customHeight="1">
      <c r="A344" s="41"/>
      <c r="B344" s="179"/>
      <c r="C344" s="180" t="s">
        <v>743</v>
      </c>
      <c r="D344" s="180" t="s">
        <v>462</v>
      </c>
      <c r="E344" s="181" t="s">
        <v>744</v>
      </c>
      <c r="F344" s="182" t="s">
        <v>745</v>
      </c>
      <c r="G344" s="183" t="s">
        <v>694</v>
      </c>
      <c r="H344" s="184">
        <v>75</v>
      </c>
      <c r="I344" s="185"/>
      <c r="J344" s="186">
        <f>ROUND(I344*H344,2)</f>
        <v>0</v>
      </c>
      <c r="K344" s="182" t="s">
        <v>465</v>
      </c>
      <c r="L344" s="42"/>
      <c r="M344" s="187" t="s">
        <v>3</v>
      </c>
      <c r="N344" s="188" t="s">
        <v>43</v>
      </c>
      <c r="O344" s="75"/>
      <c r="P344" s="189">
        <f>O344*H344</f>
        <v>0</v>
      </c>
      <c r="Q344" s="189">
        <v>0.00048959999999999997</v>
      </c>
      <c r="R344" s="189">
        <f>Q344*H344</f>
        <v>0.036719999999999996</v>
      </c>
      <c r="S344" s="189">
        <v>0</v>
      </c>
      <c r="T344" s="190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191" t="s">
        <v>104</v>
      </c>
      <c r="AT344" s="191" t="s">
        <v>462</v>
      </c>
      <c r="AU344" s="191" t="s">
        <v>101</v>
      </c>
      <c r="AY344" s="22" t="s">
        <v>458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22" t="s">
        <v>79</v>
      </c>
      <c r="BK344" s="192">
        <f>ROUND(I344*H344,2)</f>
        <v>0</v>
      </c>
      <c r="BL344" s="22" t="s">
        <v>104</v>
      </c>
      <c r="BM344" s="191" t="s">
        <v>746</v>
      </c>
    </row>
    <row r="345" s="2" customFormat="1">
      <c r="A345" s="41"/>
      <c r="B345" s="42"/>
      <c r="C345" s="41"/>
      <c r="D345" s="193" t="s">
        <v>467</v>
      </c>
      <c r="E345" s="41"/>
      <c r="F345" s="194" t="s">
        <v>747</v>
      </c>
      <c r="G345" s="41"/>
      <c r="H345" s="41"/>
      <c r="I345" s="195"/>
      <c r="J345" s="41"/>
      <c r="K345" s="41"/>
      <c r="L345" s="42"/>
      <c r="M345" s="196"/>
      <c r="N345" s="197"/>
      <c r="O345" s="75"/>
      <c r="P345" s="75"/>
      <c r="Q345" s="75"/>
      <c r="R345" s="75"/>
      <c r="S345" s="75"/>
      <c r="T345" s="76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2" t="s">
        <v>467</v>
      </c>
      <c r="AU345" s="22" t="s">
        <v>101</v>
      </c>
    </row>
    <row r="346" s="13" customFormat="1">
      <c r="A346" s="13"/>
      <c r="B346" s="198"/>
      <c r="C346" s="13"/>
      <c r="D346" s="199" t="s">
        <v>469</v>
      </c>
      <c r="E346" s="200" t="s">
        <v>3</v>
      </c>
      <c r="F346" s="201" t="s">
        <v>134</v>
      </c>
      <c r="G346" s="13"/>
      <c r="H346" s="202">
        <v>75</v>
      </c>
      <c r="I346" s="203"/>
      <c r="J346" s="13"/>
      <c r="K346" s="13"/>
      <c r="L346" s="198"/>
      <c r="M346" s="204"/>
      <c r="N346" s="205"/>
      <c r="O346" s="205"/>
      <c r="P346" s="205"/>
      <c r="Q346" s="205"/>
      <c r="R346" s="205"/>
      <c r="S346" s="205"/>
      <c r="T346" s="20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00" t="s">
        <v>469</v>
      </c>
      <c r="AU346" s="200" t="s">
        <v>101</v>
      </c>
      <c r="AV346" s="13" t="s">
        <v>76</v>
      </c>
      <c r="AW346" s="13" t="s">
        <v>33</v>
      </c>
      <c r="AX346" s="13" t="s">
        <v>79</v>
      </c>
      <c r="AY346" s="200" t="s">
        <v>458</v>
      </c>
    </row>
    <row r="347" s="2" customFormat="1" ht="33" customHeight="1">
      <c r="A347" s="41"/>
      <c r="B347" s="179"/>
      <c r="C347" s="180" t="s">
        <v>748</v>
      </c>
      <c r="D347" s="180" t="s">
        <v>462</v>
      </c>
      <c r="E347" s="181" t="s">
        <v>749</v>
      </c>
      <c r="F347" s="182" t="s">
        <v>750</v>
      </c>
      <c r="G347" s="183" t="s">
        <v>629</v>
      </c>
      <c r="H347" s="184">
        <v>3</v>
      </c>
      <c r="I347" s="185"/>
      <c r="J347" s="186">
        <f>ROUND(I347*H347,2)</f>
        <v>0</v>
      </c>
      <c r="K347" s="182" t="s">
        <v>465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0.00095949999999999996</v>
      </c>
      <c r="R347" s="189">
        <f>Q347*H347</f>
        <v>0.0028785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567</v>
      </c>
      <c r="AT347" s="191" t="s">
        <v>462</v>
      </c>
      <c r="AU347" s="191" t="s">
        <v>101</v>
      </c>
      <c r="AY347" s="22" t="s">
        <v>458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79</v>
      </c>
      <c r="BK347" s="192">
        <f>ROUND(I347*H347,2)</f>
        <v>0</v>
      </c>
      <c r="BL347" s="22" t="s">
        <v>567</v>
      </c>
      <c r="BM347" s="191" t="s">
        <v>751</v>
      </c>
    </row>
    <row r="348" s="2" customFormat="1">
      <c r="A348" s="41"/>
      <c r="B348" s="42"/>
      <c r="C348" s="41"/>
      <c r="D348" s="193" t="s">
        <v>467</v>
      </c>
      <c r="E348" s="41"/>
      <c r="F348" s="194" t="s">
        <v>752</v>
      </c>
      <c r="G348" s="41"/>
      <c r="H348" s="41"/>
      <c r="I348" s="195"/>
      <c r="J348" s="41"/>
      <c r="K348" s="41"/>
      <c r="L348" s="42"/>
      <c r="M348" s="196"/>
      <c r="N348" s="197"/>
      <c r="O348" s="75"/>
      <c r="P348" s="75"/>
      <c r="Q348" s="75"/>
      <c r="R348" s="75"/>
      <c r="S348" s="75"/>
      <c r="T348" s="76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2" t="s">
        <v>467</v>
      </c>
      <c r="AU348" s="22" t="s">
        <v>101</v>
      </c>
    </row>
    <row r="349" s="2" customFormat="1" ht="44.25" customHeight="1">
      <c r="A349" s="41"/>
      <c r="B349" s="179"/>
      <c r="C349" s="180" t="s">
        <v>753</v>
      </c>
      <c r="D349" s="180" t="s">
        <v>462</v>
      </c>
      <c r="E349" s="181" t="s">
        <v>754</v>
      </c>
      <c r="F349" s="182" t="s">
        <v>755</v>
      </c>
      <c r="G349" s="183" t="s">
        <v>629</v>
      </c>
      <c r="H349" s="184">
        <v>4</v>
      </c>
      <c r="I349" s="185"/>
      <c r="J349" s="186">
        <f>ROUND(I349*H349,2)</f>
        <v>0</v>
      </c>
      <c r="K349" s="182" t="s">
        <v>465</v>
      </c>
      <c r="L349" s="42"/>
      <c r="M349" s="187" t="s">
        <v>3</v>
      </c>
      <c r="N349" s="188" t="s">
        <v>43</v>
      </c>
      <c r="O349" s="75"/>
      <c r="P349" s="189">
        <f>O349*H349</f>
        <v>0</v>
      </c>
      <c r="Q349" s="189">
        <v>0.0050612499999999998</v>
      </c>
      <c r="R349" s="189">
        <f>Q349*H349</f>
        <v>0.020244999999999999</v>
      </c>
      <c r="S349" s="189">
        <v>0</v>
      </c>
      <c r="T349" s="190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191" t="s">
        <v>567</v>
      </c>
      <c r="AT349" s="191" t="s">
        <v>462</v>
      </c>
      <c r="AU349" s="191" t="s">
        <v>101</v>
      </c>
      <c r="AY349" s="22" t="s">
        <v>458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22" t="s">
        <v>79</v>
      </c>
      <c r="BK349" s="192">
        <f>ROUND(I349*H349,2)</f>
        <v>0</v>
      </c>
      <c r="BL349" s="22" t="s">
        <v>567</v>
      </c>
      <c r="BM349" s="191" t="s">
        <v>756</v>
      </c>
    </row>
    <row r="350" s="2" customFormat="1">
      <c r="A350" s="41"/>
      <c r="B350" s="42"/>
      <c r="C350" s="41"/>
      <c r="D350" s="193" t="s">
        <v>467</v>
      </c>
      <c r="E350" s="41"/>
      <c r="F350" s="194" t="s">
        <v>757</v>
      </c>
      <c r="G350" s="41"/>
      <c r="H350" s="41"/>
      <c r="I350" s="195"/>
      <c r="J350" s="41"/>
      <c r="K350" s="41"/>
      <c r="L350" s="42"/>
      <c r="M350" s="196"/>
      <c r="N350" s="197"/>
      <c r="O350" s="75"/>
      <c r="P350" s="75"/>
      <c r="Q350" s="75"/>
      <c r="R350" s="75"/>
      <c r="S350" s="75"/>
      <c r="T350" s="76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2" t="s">
        <v>467</v>
      </c>
      <c r="AU350" s="22" t="s">
        <v>101</v>
      </c>
    </row>
    <row r="351" s="2" customFormat="1" ht="37.8" customHeight="1">
      <c r="A351" s="41"/>
      <c r="B351" s="179"/>
      <c r="C351" s="180" t="s">
        <v>221</v>
      </c>
      <c r="D351" s="180" t="s">
        <v>462</v>
      </c>
      <c r="E351" s="181" t="s">
        <v>758</v>
      </c>
      <c r="F351" s="182" t="s">
        <v>759</v>
      </c>
      <c r="G351" s="183" t="s">
        <v>629</v>
      </c>
      <c r="H351" s="184">
        <v>12</v>
      </c>
      <c r="I351" s="185"/>
      <c r="J351" s="186">
        <f>ROUND(I351*H351,2)</f>
        <v>0</v>
      </c>
      <c r="K351" s="182" t="s">
        <v>465</v>
      </c>
      <c r="L351" s="42"/>
      <c r="M351" s="187" t="s">
        <v>3</v>
      </c>
      <c r="N351" s="188" t="s">
        <v>43</v>
      </c>
      <c r="O351" s="75"/>
      <c r="P351" s="189">
        <f>O351*H351</f>
        <v>0</v>
      </c>
      <c r="Q351" s="189">
        <v>0.00334425</v>
      </c>
      <c r="R351" s="189">
        <f>Q351*H351</f>
        <v>0.040131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567</v>
      </c>
      <c r="AT351" s="191" t="s">
        <v>462</v>
      </c>
      <c r="AU351" s="191" t="s">
        <v>101</v>
      </c>
      <c r="AY351" s="22" t="s">
        <v>458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79</v>
      </c>
      <c r="BK351" s="192">
        <f>ROUND(I351*H351,2)</f>
        <v>0</v>
      </c>
      <c r="BL351" s="22" t="s">
        <v>567</v>
      </c>
      <c r="BM351" s="191" t="s">
        <v>760</v>
      </c>
    </row>
    <row r="352" s="2" customFormat="1">
      <c r="A352" s="41"/>
      <c r="B352" s="42"/>
      <c r="C352" s="41"/>
      <c r="D352" s="193" t="s">
        <v>467</v>
      </c>
      <c r="E352" s="41"/>
      <c r="F352" s="194" t="s">
        <v>761</v>
      </c>
      <c r="G352" s="41"/>
      <c r="H352" s="41"/>
      <c r="I352" s="195"/>
      <c r="J352" s="41"/>
      <c r="K352" s="41"/>
      <c r="L352" s="42"/>
      <c r="M352" s="196"/>
      <c r="N352" s="197"/>
      <c r="O352" s="75"/>
      <c r="P352" s="75"/>
      <c r="Q352" s="75"/>
      <c r="R352" s="75"/>
      <c r="S352" s="75"/>
      <c r="T352" s="76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2" t="s">
        <v>467</v>
      </c>
      <c r="AU352" s="22" t="s">
        <v>101</v>
      </c>
    </row>
    <row r="353" s="2" customFormat="1" ht="37.8" customHeight="1">
      <c r="A353" s="41"/>
      <c r="B353" s="179"/>
      <c r="C353" s="180" t="s">
        <v>762</v>
      </c>
      <c r="D353" s="180" t="s">
        <v>462</v>
      </c>
      <c r="E353" s="181" t="s">
        <v>763</v>
      </c>
      <c r="F353" s="182" t="s">
        <v>764</v>
      </c>
      <c r="G353" s="183" t="s">
        <v>629</v>
      </c>
      <c r="H353" s="184">
        <v>4</v>
      </c>
      <c r="I353" s="185"/>
      <c r="J353" s="186">
        <f>ROUND(I353*H353,2)</f>
        <v>0</v>
      </c>
      <c r="K353" s="182" t="s">
        <v>465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7.1249999999999997E-05</v>
      </c>
      <c r="R353" s="189">
        <f>Q353*H353</f>
        <v>0.00028499999999999999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567</v>
      </c>
      <c r="AT353" s="191" t="s">
        <v>462</v>
      </c>
      <c r="AU353" s="191" t="s">
        <v>101</v>
      </c>
      <c r="AY353" s="22" t="s">
        <v>458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79</v>
      </c>
      <c r="BK353" s="192">
        <f>ROUND(I353*H353,2)</f>
        <v>0</v>
      </c>
      <c r="BL353" s="22" t="s">
        <v>567</v>
      </c>
      <c r="BM353" s="191" t="s">
        <v>765</v>
      </c>
    </row>
    <row r="354" s="2" customFormat="1">
      <c r="A354" s="41"/>
      <c r="B354" s="42"/>
      <c r="C354" s="41"/>
      <c r="D354" s="193" t="s">
        <v>467</v>
      </c>
      <c r="E354" s="41"/>
      <c r="F354" s="194" t="s">
        <v>766</v>
      </c>
      <c r="G354" s="41"/>
      <c r="H354" s="41"/>
      <c r="I354" s="195"/>
      <c r="J354" s="41"/>
      <c r="K354" s="41"/>
      <c r="L354" s="42"/>
      <c r="M354" s="196"/>
      <c r="N354" s="197"/>
      <c r="O354" s="75"/>
      <c r="P354" s="75"/>
      <c r="Q354" s="75"/>
      <c r="R354" s="75"/>
      <c r="S354" s="75"/>
      <c r="T354" s="76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467</v>
      </c>
      <c r="AU354" s="22" t="s">
        <v>101</v>
      </c>
    </row>
    <row r="355" s="2" customFormat="1" ht="44.25" customHeight="1">
      <c r="A355" s="41"/>
      <c r="B355" s="179"/>
      <c r="C355" s="180" t="s">
        <v>767</v>
      </c>
      <c r="D355" s="180" t="s">
        <v>462</v>
      </c>
      <c r="E355" s="181" t="s">
        <v>768</v>
      </c>
      <c r="F355" s="182" t="s">
        <v>769</v>
      </c>
      <c r="G355" s="183" t="s">
        <v>629</v>
      </c>
      <c r="H355" s="184">
        <v>4</v>
      </c>
      <c r="I355" s="185"/>
      <c r="J355" s="186">
        <f>ROUND(I355*H355,2)</f>
        <v>0</v>
      </c>
      <c r="K355" s="182" t="s">
        <v>465</v>
      </c>
      <c r="L355" s="42"/>
      <c r="M355" s="187" t="s">
        <v>3</v>
      </c>
      <c r="N355" s="188" t="s">
        <v>43</v>
      </c>
      <c r="O355" s="75"/>
      <c r="P355" s="189">
        <f>O355*H355</f>
        <v>0</v>
      </c>
      <c r="Q355" s="189">
        <v>0</v>
      </c>
      <c r="R355" s="189">
        <f>Q355*H355</f>
        <v>0</v>
      </c>
      <c r="S355" s="189">
        <v>0</v>
      </c>
      <c r="T355" s="190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191" t="s">
        <v>567</v>
      </c>
      <c r="AT355" s="191" t="s">
        <v>462</v>
      </c>
      <c r="AU355" s="191" t="s">
        <v>101</v>
      </c>
      <c r="AY355" s="22" t="s">
        <v>458</v>
      </c>
      <c r="BE355" s="192">
        <f>IF(N355="základní",J355,0)</f>
        <v>0</v>
      </c>
      <c r="BF355" s="192">
        <f>IF(N355="snížená",J355,0)</f>
        <v>0</v>
      </c>
      <c r="BG355" s="192">
        <f>IF(N355="zákl. přenesená",J355,0)</f>
        <v>0</v>
      </c>
      <c r="BH355" s="192">
        <f>IF(N355="sníž. přenesená",J355,0)</f>
        <v>0</v>
      </c>
      <c r="BI355" s="192">
        <f>IF(N355="nulová",J355,0)</f>
        <v>0</v>
      </c>
      <c r="BJ355" s="22" t="s">
        <v>79</v>
      </c>
      <c r="BK355" s="192">
        <f>ROUND(I355*H355,2)</f>
        <v>0</v>
      </c>
      <c r="BL355" s="22" t="s">
        <v>567</v>
      </c>
      <c r="BM355" s="191" t="s">
        <v>770</v>
      </c>
    </row>
    <row r="356" s="2" customFormat="1">
      <c r="A356" s="41"/>
      <c r="B356" s="42"/>
      <c r="C356" s="41"/>
      <c r="D356" s="193" t="s">
        <v>467</v>
      </c>
      <c r="E356" s="41"/>
      <c r="F356" s="194" t="s">
        <v>771</v>
      </c>
      <c r="G356" s="41"/>
      <c r="H356" s="41"/>
      <c r="I356" s="195"/>
      <c r="J356" s="41"/>
      <c r="K356" s="41"/>
      <c r="L356" s="42"/>
      <c r="M356" s="196"/>
      <c r="N356" s="197"/>
      <c r="O356" s="75"/>
      <c r="P356" s="75"/>
      <c r="Q356" s="75"/>
      <c r="R356" s="75"/>
      <c r="S356" s="75"/>
      <c r="T356" s="76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2" t="s">
        <v>467</v>
      </c>
      <c r="AU356" s="22" t="s">
        <v>101</v>
      </c>
    </row>
    <row r="357" s="12" customFormat="1" ht="20.88" customHeight="1">
      <c r="A357" s="12"/>
      <c r="B357" s="166"/>
      <c r="C357" s="12"/>
      <c r="D357" s="167" t="s">
        <v>71</v>
      </c>
      <c r="E357" s="177" t="s">
        <v>638</v>
      </c>
      <c r="F357" s="177" t="s">
        <v>772</v>
      </c>
      <c r="G357" s="12"/>
      <c r="H357" s="12"/>
      <c r="I357" s="169"/>
      <c r="J357" s="178">
        <f>BK357</f>
        <v>0</v>
      </c>
      <c r="K357" s="12"/>
      <c r="L357" s="166"/>
      <c r="M357" s="171"/>
      <c r="N357" s="172"/>
      <c r="O357" s="172"/>
      <c r="P357" s="173">
        <f>SUM(P358:P371)</f>
        <v>0</v>
      </c>
      <c r="Q357" s="172"/>
      <c r="R357" s="173">
        <f>SUM(R358:R371)</f>
        <v>2.35686806</v>
      </c>
      <c r="S357" s="172"/>
      <c r="T357" s="174">
        <f>SUM(T358:T371)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167" t="s">
        <v>79</v>
      </c>
      <c r="AT357" s="175" t="s">
        <v>71</v>
      </c>
      <c r="AU357" s="175" t="s">
        <v>76</v>
      </c>
      <c r="AY357" s="167" t="s">
        <v>458</v>
      </c>
      <c r="BK357" s="176">
        <f>SUM(BK358:BK371)</f>
        <v>0</v>
      </c>
    </row>
    <row r="358" s="2" customFormat="1" ht="66.75" customHeight="1">
      <c r="A358" s="41"/>
      <c r="B358" s="179"/>
      <c r="C358" s="180" t="s">
        <v>107</v>
      </c>
      <c r="D358" s="180" t="s">
        <v>462</v>
      </c>
      <c r="E358" s="181" t="s">
        <v>717</v>
      </c>
      <c r="F358" s="182" t="s">
        <v>718</v>
      </c>
      <c r="G358" s="183" t="s">
        <v>472</v>
      </c>
      <c r="H358" s="184">
        <v>1.4490000000000001</v>
      </c>
      <c r="I358" s="185"/>
      <c r="J358" s="186">
        <f>ROUND(I358*H358,2)</f>
        <v>0</v>
      </c>
      <c r="K358" s="182" t="s">
        <v>465</v>
      </c>
      <c r="L358" s="42"/>
      <c r="M358" s="187" t="s">
        <v>3</v>
      </c>
      <c r="N358" s="188" t="s">
        <v>43</v>
      </c>
      <c r="O358" s="75"/>
      <c r="P358" s="189">
        <f>O358*H358</f>
        <v>0</v>
      </c>
      <c r="Q358" s="189">
        <v>0</v>
      </c>
      <c r="R358" s="189">
        <f>Q358*H358</f>
        <v>0</v>
      </c>
      <c r="S358" s="189">
        <v>0</v>
      </c>
      <c r="T358" s="190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191" t="s">
        <v>104</v>
      </c>
      <c r="AT358" s="191" t="s">
        <v>462</v>
      </c>
      <c r="AU358" s="191" t="s">
        <v>101</v>
      </c>
      <c r="AY358" s="22" t="s">
        <v>458</v>
      </c>
      <c r="BE358" s="192">
        <f>IF(N358="základní",J358,0)</f>
        <v>0</v>
      </c>
      <c r="BF358" s="192">
        <f>IF(N358="snížená",J358,0)</f>
        <v>0</v>
      </c>
      <c r="BG358" s="192">
        <f>IF(N358="zákl. přenesená",J358,0)</f>
        <v>0</v>
      </c>
      <c r="BH358" s="192">
        <f>IF(N358="sníž. přenesená",J358,0)</f>
        <v>0</v>
      </c>
      <c r="BI358" s="192">
        <f>IF(N358="nulová",J358,0)</f>
        <v>0</v>
      </c>
      <c r="BJ358" s="22" t="s">
        <v>79</v>
      </c>
      <c r="BK358" s="192">
        <f>ROUND(I358*H358,2)</f>
        <v>0</v>
      </c>
      <c r="BL358" s="22" t="s">
        <v>104</v>
      </c>
      <c r="BM358" s="191" t="s">
        <v>773</v>
      </c>
    </row>
    <row r="359" s="2" customFormat="1">
      <c r="A359" s="41"/>
      <c r="B359" s="42"/>
      <c r="C359" s="41"/>
      <c r="D359" s="193" t="s">
        <v>467</v>
      </c>
      <c r="E359" s="41"/>
      <c r="F359" s="194" t="s">
        <v>720</v>
      </c>
      <c r="G359" s="41"/>
      <c r="H359" s="41"/>
      <c r="I359" s="195"/>
      <c r="J359" s="41"/>
      <c r="K359" s="41"/>
      <c r="L359" s="42"/>
      <c r="M359" s="196"/>
      <c r="N359" s="197"/>
      <c r="O359" s="75"/>
      <c r="P359" s="75"/>
      <c r="Q359" s="75"/>
      <c r="R359" s="75"/>
      <c r="S359" s="75"/>
      <c r="T359" s="76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2" t="s">
        <v>467</v>
      </c>
      <c r="AU359" s="22" t="s">
        <v>101</v>
      </c>
    </row>
    <row r="360" s="13" customFormat="1">
      <c r="A360" s="13"/>
      <c r="B360" s="198"/>
      <c r="C360" s="13"/>
      <c r="D360" s="199" t="s">
        <v>469</v>
      </c>
      <c r="E360" s="200" t="s">
        <v>3</v>
      </c>
      <c r="F360" s="201" t="s">
        <v>774</v>
      </c>
      <c r="G360" s="13"/>
      <c r="H360" s="202">
        <v>1.4490000000000001</v>
      </c>
      <c r="I360" s="203"/>
      <c r="J360" s="13"/>
      <c r="K360" s="13"/>
      <c r="L360" s="198"/>
      <c r="M360" s="204"/>
      <c r="N360" s="205"/>
      <c r="O360" s="205"/>
      <c r="P360" s="205"/>
      <c r="Q360" s="205"/>
      <c r="R360" s="205"/>
      <c r="S360" s="205"/>
      <c r="T360" s="20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00" t="s">
        <v>469</v>
      </c>
      <c r="AU360" s="200" t="s">
        <v>101</v>
      </c>
      <c r="AV360" s="13" t="s">
        <v>76</v>
      </c>
      <c r="AW360" s="13" t="s">
        <v>33</v>
      </c>
      <c r="AX360" s="13" t="s">
        <v>79</v>
      </c>
      <c r="AY360" s="200" t="s">
        <v>458</v>
      </c>
    </row>
    <row r="361" s="2" customFormat="1" ht="16.5" customHeight="1">
      <c r="A361" s="41"/>
      <c r="B361" s="179"/>
      <c r="C361" s="223" t="s">
        <v>110</v>
      </c>
      <c r="D361" s="223" t="s">
        <v>562</v>
      </c>
      <c r="E361" s="224" t="s">
        <v>775</v>
      </c>
      <c r="F361" s="225" t="s">
        <v>776</v>
      </c>
      <c r="G361" s="226" t="s">
        <v>548</v>
      </c>
      <c r="H361" s="227">
        <v>2.3180000000000001</v>
      </c>
      <c r="I361" s="228"/>
      <c r="J361" s="229">
        <f>ROUND(I361*H361,2)</f>
        <v>0</v>
      </c>
      <c r="K361" s="225" t="s">
        <v>465</v>
      </c>
      <c r="L361" s="230"/>
      <c r="M361" s="231" t="s">
        <v>3</v>
      </c>
      <c r="N361" s="232" t="s">
        <v>43</v>
      </c>
      <c r="O361" s="75"/>
      <c r="P361" s="189">
        <f>O361*H361</f>
        <v>0</v>
      </c>
      <c r="Q361" s="189">
        <v>1</v>
      </c>
      <c r="R361" s="189">
        <f>Q361*H361</f>
        <v>2.3180000000000001</v>
      </c>
      <c r="S361" s="189">
        <v>0</v>
      </c>
      <c r="T361" s="19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191" t="s">
        <v>521</v>
      </c>
      <c r="AT361" s="191" t="s">
        <v>562</v>
      </c>
      <c r="AU361" s="191" t="s">
        <v>101</v>
      </c>
      <c r="AY361" s="22" t="s">
        <v>458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22" t="s">
        <v>79</v>
      </c>
      <c r="BK361" s="192">
        <f>ROUND(I361*H361,2)</f>
        <v>0</v>
      </c>
      <c r="BL361" s="22" t="s">
        <v>104</v>
      </c>
      <c r="BM361" s="191" t="s">
        <v>777</v>
      </c>
    </row>
    <row r="362" s="13" customFormat="1">
      <c r="A362" s="13"/>
      <c r="B362" s="198"/>
      <c r="C362" s="13"/>
      <c r="D362" s="199" t="s">
        <v>469</v>
      </c>
      <c r="E362" s="13"/>
      <c r="F362" s="201" t="s">
        <v>778</v>
      </c>
      <c r="G362" s="13"/>
      <c r="H362" s="202">
        <v>2.3180000000000001</v>
      </c>
      <c r="I362" s="203"/>
      <c r="J362" s="13"/>
      <c r="K362" s="13"/>
      <c r="L362" s="198"/>
      <c r="M362" s="204"/>
      <c r="N362" s="205"/>
      <c r="O362" s="205"/>
      <c r="P362" s="205"/>
      <c r="Q362" s="205"/>
      <c r="R362" s="205"/>
      <c r="S362" s="205"/>
      <c r="T362" s="20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0" t="s">
        <v>469</v>
      </c>
      <c r="AU362" s="200" t="s">
        <v>101</v>
      </c>
      <c r="AV362" s="13" t="s">
        <v>76</v>
      </c>
      <c r="AW362" s="13" t="s">
        <v>4</v>
      </c>
      <c r="AX362" s="13" t="s">
        <v>79</v>
      </c>
      <c r="AY362" s="200" t="s">
        <v>458</v>
      </c>
    </row>
    <row r="363" s="2" customFormat="1" ht="44.25" customHeight="1">
      <c r="A363" s="41"/>
      <c r="B363" s="179"/>
      <c r="C363" s="180" t="s">
        <v>113</v>
      </c>
      <c r="D363" s="180" t="s">
        <v>462</v>
      </c>
      <c r="E363" s="181" t="s">
        <v>779</v>
      </c>
      <c r="F363" s="182" t="s">
        <v>780</v>
      </c>
      <c r="G363" s="183" t="s">
        <v>694</v>
      </c>
      <c r="H363" s="184">
        <v>42.600000000000001</v>
      </c>
      <c r="I363" s="185"/>
      <c r="J363" s="186">
        <f>ROUND(I363*H363,2)</f>
        <v>0</v>
      </c>
      <c r="K363" s="182" t="s">
        <v>465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0.00034000000000000002</v>
      </c>
      <c r="R363" s="189">
        <f>Q363*H363</f>
        <v>0.014484000000000002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104</v>
      </c>
      <c r="AT363" s="191" t="s">
        <v>462</v>
      </c>
      <c r="AU363" s="191" t="s">
        <v>101</v>
      </c>
      <c r="AY363" s="22" t="s">
        <v>458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79</v>
      </c>
      <c r="BK363" s="192">
        <f>ROUND(I363*H363,2)</f>
        <v>0</v>
      </c>
      <c r="BL363" s="22" t="s">
        <v>104</v>
      </c>
      <c r="BM363" s="191" t="s">
        <v>781</v>
      </c>
    </row>
    <row r="364" s="2" customFormat="1">
      <c r="A364" s="41"/>
      <c r="B364" s="42"/>
      <c r="C364" s="41"/>
      <c r="D364" s="193" t="s">
        <v>467</v>
      </c>
      <c r="E364" s="41"/>
      <c r="F364" s="194" t="s">
        <v>782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467</v>
      </c>
      <c r="AU364" s="22" t="s">
        <v>101</v>
      </c>
    </row>
    <row r="365" s="13" customFormat="1">
      <c r="A365" s="13"/>
      <c r="B365" s="198"/>
      <c r="C365" s="13"/>
      <c r="D365" s="199" t="s">
        <v>469</v>
      </c>
      <c r="E365" s="200" t="s">
        <v>3</v>
      </c>
      <c r="F365" s="201" t="s">
        <v>783</v>
      </c>
      <c r="G365" s="13"/>
      <c r="H365" s="202">
        <v>42.600000000000001</v>
      </c>
      <c r="I365" s="203"/>
      <c r="J365" s="13"/>
      <c r="K365" s="13"/>
      <c r="L365" s="198"/>
      <c r="M365" s="204"/>
      <c r="N365" s="205"/>
      <c r="O365" s="205"/>
      <c r="P365" s="205"/>
      <c r="Q365" s="205"/>
      <c r="R365" s="205"/>
      <c r="S365" s="205"/>
      <c r="T365" s="20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0" t="s">
        <v>469</v>
      </c>
      <c r="AU365" s="200" t="s">
        <v>101</v>
      </c>
      <c r="AV365" s="13" t="s">
        <v>76</v>
      </c>
      <c r="AW365" s="13" t="s">
        <v>33</v>
      </c>
      <c r="AX365" s="13" t="s">
        <v>79</v>
      </c>
      <c r="AY365" s="200" t="s">
        <v>458</v>
      </c>
    </row>
    <row r="366" s="2" customFormat="1" ht="44.25" customHeight="1">
      <c r="A366" s="41"/>
      <c r="B366" s="179"/>
      <c r="C366" s="180" t="s">
        <v>116</v>
      </c>
      <c r="D366" s="180" t="s">
        <v>462</v>
      </c>
      <c r="E366" s="181" t="s">
        <v>784</v>
      </c>
      <c r="F366" s="182" t="s">
        <v>785</v>
      </c>
      <c r="G366" s="183" t="s">
        <v>694</v>
      </c>
      <c r="H366" s="184">
        <v>21.800000000000001</v>
      </c>
      <c r="I366" s="185"/>
      <c r="J366" s="186">
        <f>ROUND(I366*H366,2)</f>
        <v>0</v>
      </c>
      <c r="K366" s="182" t="s">
        <v>465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0.000504</v>
      </c>
      <c r="R366" s="189">
        <f>Q366*H366</f>
        <v>0.010987200000000001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104</v>
      </c>
      <c r="AT366" s="191" t="s">
        <v>462</v>
      </c>
      <c r="AU366" s="191" t="s">
        <v>101</v>
      </c>
      <c r="AY366" s="22" t="s">
        <v>458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79</v>
      </c>
      <c r="BK366" s="192">
        <f>ROUND(I366*H366,2)</f>
        <v>0</v>
      </c>
      <c r="BL366" s="22" t="s">
        <v>104</v>
      </c>
      <c r="BM366" s="191" t="s">
        <v>786</v>
      </c>
    </row>
    <row r="367" s="2" customFormat="1">
      <c r="A367" s="41"/>
      <c r="B367" s="42"/>
      <c r="C367" s="41"/>
      <c r="D367" s="193" t="s">
        <v>467</v>
      </c>
      <c r="E367" s="41"/>
      <c r="F367" s="194" t="s">
        <v>787</v>
      </c>
      <c r="G367" s="41"/>
      <c r="H367" s="41"/>
      <c r="I367" s="195"/>
      <c r="J367" s="41"/>
      <c r="K367" s="41"/>
      <c r="L367" s="42"/>
      <c r="M367" s="196"/>
      <c r="N367" s="197"/>
      <c r="O367" s="75"/>
      <c r="P367" s="75"/>
      <c r="Q367" s="75"/>
      <c r="R367" s="75"/>
      <c r="S367" s="75"/>
      <c r="T367" s="76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2" t="s">
        <v>467</v>
      </c>
      <c r="AU367" s="22" t="s">
        <v>101</v>
      </c>
    </row>
    <row r="368" s="13" customFormat="1">
      <c r="A368" s="13"/>
      <c r="B368" s="198"/>
      <c r="C368" s="13"/>
      <c r="D368" s="199" t="s">
        <v>469</v>
      </c>
      <c r="E368" s="200" t="s">
        <v>3</v>
      </c>
      <c r="F368" s="201" t="s">
        <v>788</v>
      </c>
      <c r="G368" s="13"/>
      <c r="H368" s="202">
        <v>21.800000000000001</v>
      </c>
      <c r="I368" s="203"/>
      <c r="J368" s="13"/>
      <c r="K368" s="13"/>
      <c r="L368" s="198"/>
      <c r="M368" s="204"/>
      <c r="N368" s="205"/>
      <c r="O368" s="205"/>
      <c r="P368" s="205"/>
      <c r="Q368" s="205"/>
      <c r="R368" s="205"/>
      <c r="S368" s="205"/>
      <c r="T368" s="20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0" t="s">
        <v>469</v>
      </c>
      <c r="AU368" s="200" t="s">
        <v>101</v>
      </c>
      <c r="AV368" s="13" t="s">
        <v>76</v>
      </c>
      <c r="AW368" s="13" t="s">
        <v>33</v>
      </c>
      <c r="AX368" s="13" t="s">
        <v>79</v>
      </c>
      <c r="AY368" s="200" t="s">
        <v>458</v>
      </c>
    </row>
    <row r="369" s="2" customFormat="1" ht="24.15" customHeight="1">
      <c r="A369" s="41"/>
      <c r="B369" s="179"/>
      <c r="C369" s="180" t="s">
        <v>789</v>
      </c>
      <c r="D369" s="180" t="s">
        <v>462</v>
      </c>
      <c r="E369" s="181" t="s">
        <v>790</v>
      </c>
      <c r="F369" s="182" t="s">
        <v>791</v>
      </c>
      <c r="G369" s="183" t="s">
        <v>694</v>
      </c>
      <c r="H369" s="184">
        <v>9</v>
      </c>
      <c r="I369" s="185"/>
      <c r="J369" s="186">
        <f>ROUND(I369*H369,2)</f>
        <v>0</v>
      </c>
      <c r="K369" s="182" t="s">
        <v>465</v>
      </c>
      <c r="L369" s="42"/>
      <c r="M369" s="187" t="s">
        <v>3</v>
      </c>
      <c r="N369" s="188" t="s">
        <v>43</v>
      </c>
      <c r="O369" s="75"/>
      <c r="P369" s="189">
        <f>O369*H369</f>
        <v>0</v>
      </c>
      <c r="Q369" s="189">
        <v>0.00148854</v>
      </c>
      <c r="R369" s="189">
        <f>Q369*H369</f>
        <v>0.01339686</v>
      </c>
      <c r="S369" s="189">
        <v>0</v>
      </c>
      <c r="T369" s="190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191" t="s">
        <v>104</v>
      </c>
      <c r="AT369" s="191" t="s">
        <v>462</v>
      </c>
      <c r="AU369" s="191" t="s">
        <v>101</v>
      </c>
      <c r="AY369" s="22" t="s">
        <v>458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22" t="s">
        <v>79</v>
      </c>
      <c r="BK369" s="192">
        <f>ROUND(I369*H369,2)</f>
        <v>0</v>
      </c>
      <c r="BL369" s="22" t="s">
        <v>104</v>
      </c>
      <c r="BM369" s="191" t="s">
        <v>792</v>
      </c>
    </row>
    <row r="370" s="2" customFormat="1">
      <c r="A370" s="41"/>
      <c r="B370" s="42"/>
      <c r="C370" s="41"/>
      <c r="D370" s="193" t="s">
        <v>467</v>
      </c>
      <c r="E370" s="41"/>
      <c r="F370" s="194" t="s">
        <v>793</v>
      </c>
      <c r="G370" s="41"/>
      <c r="H370" s="41"/>
      <c r="I370" s="195"/>
      <c r="J370" s="41"/>
      <c r="K370" s="41"/>
      <c r="L370" s="42"/>
      <c r="M370" s="196"/>
      <c r="N370" s="197"/>
      <c r="O370" s="75"/>
      <c r="P370" s="75"/>
      <c r="Q370" s="75"/>
      <c r="R370" s="75"/>
      <c r="S370" s="75"/>
      <c r="T370" s="76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2" t="s">
        <v>467</v>
      </c>
      <c r="AU370" s="22" t="s">
        <v>101</v>
      </c>
    </row>
    <row r="371" s="13" customFormat="1">
      <c r="A371" s="13"/>
      <c r="B371" s="198"/>
      <c r="C371" s="13"/>
      <c r="D371" s="199" t="s">
        <v>469</v>
      </c>
      <c r="E371" s="200" t="s">
        <v>3</v>
      </c>
      <c r="F371" s="201" t="s">
        <v>131</v>
      </c>
      <c r="G371" s="13"/>
      <c r="H371" s="202">
        <v>9</v>
      </c>
      <c r="I371" s="203"/>
      <c r="J371" s="13"/>
      <c r="K371" s="13"/>
      <c r="L371" s="198"/>
      <c r="M371" s="204"/>
      <c r="N371" s="205"/>
      <c r="O371" s="205"/>
      <c r="P371" s="205"/>
      <c r="Q371" s="205"/>
      <c r="R371" s="205"/>
      <c r="S371" s="205"/>
      <c r="T371" s="20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0" t="s">
        <v>469</v>
      </c>
      <c r="AU371" s="200" t="s">
        <v>101</v>
      </c>
      <c r="AV371" s="13" t="s">
        <v>76</v>
      </c>
      <c r="AW371" s="13" t="s">
        <v>33</v>
      </c>
      <c r="AX371" s="13" t="s">
        <v>79</v>
      </c>
      <c r="AY371" s="200" t="s">
        <v>458</v>
      </c>
    </row>
    <row r="372" s="12" customFormat="1" ht="22.8" customHeight="1">
      <c r="A372" s="12"/>
      <c r="B372" s="166"/>
      <c r="C372" s="12"/>
      <c r="D372" s="167" t="s">
        <v>71</v>
      </c>
      <c r="E372" s="177" t="s">
        <v>101</v>
      </c>
      <c r="F372" s="177" t="s">
        <v>794</v>
      </c>
      <c r="G372" s="12"/>
      <c r="H372" s="12"/>
      <c r="I372" s="169"/>
      <c r="J372" s="178">
        <f>BK372</f>
        <v>0</v>
      </c>
      <c r="K372" s="12"/>
      <c r="L372" s="166"/>
      <c r="M372" s="171"/>
      <c r="N372" s="172"/>
      <c r="O372" s="172"/>
      <c r="P372" s="173">
        <f>P373+SUM(P374:P423)+P433+P467</f>
        <v>0</v>
      </c>
      <c r="Q372" s="172"/>
      <c r="R372" s="173">
        <f>R373+SUM(R374:R423)+R433+R467</f>
        <v>272.95516722074757</v>
      </c>
      <c r="S372" s="172"/>
      <c r="T372" s="174">
        <f>T373+SUM(T374:T423)+T433+T467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167" t="s">
        <v>79</v>
      </c>
      <c r="AT372" s="175" t="s">
        <v>71</v>
      </c>
      <c r="AU372" s="175" t="s">
        <v>79</v>
      </c>
      <c r="AY372" s="167" t="s">
        <v>458</v>
      </c>
      <c r="BK372" s="176">
        <f>BK373+SUM(BK374:BK423)+BK433+BK467</f>
        <v>0</v>
      </c>
    </row>
    <row r="373" s="2" customFormat="1" ht="37.8" customHeight="1">
      <c r="A373" s="41"/>
      <c r="B373" s="179"/>
      <c r="C373" s="180" t="s">
        <v>119</v>
      </c>
      <c r="D373" s="180" t="s">
        <v>462</v>
      </c>
      <c r="E373" s="181" t="s">
        <v>795</v>
      </c>
      <c r="F373" s="182" t="s">
        <v>796</v>
      </c>
      <c r="G373" s="183" t="s">
        <v>140</v>
      </c>
      <c r="H373" s="184">
        <v>230.15299999999999</v>
      </c>
      <c r="I373" s="185"/>
      <c r="J373" s="186">
        <f>ROUND(I373*H373,2)</f>
        <v>0</v>
      </c>
      <c r="K373" s="182" t="s">
        <v>465</v>
      </c>
      <c r="L373" s="42"/>
      <c r="M373" s="187" t="s">
        <v>3</v>
      </c>
      <c r="N373" s="188" t="s">
        <v>43</v>
      </c>
      <c r="O373" s="75"/>
      <c r="P373" s="189">
        <f>O373*H373</f>
        <v>0</v>
      </c>
      <c r="Q373" s="189">
        <v>0.26904800000000001</v>
      </c>
      <c r="R373" s="189">
        <f>Q373*H373</f>
        <v>61.922204344000001</v>
      </c>
      <c r="S373" s="189">
        <v>0</v>
      </c>
      <c r="T373" s="190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191" t="s">
        <v>104</v>
      </c>
      <c r="AT373" s="191" t="s">
        <v>462</v>
      </c>
      <c r="AU373" s="191" t="s">
        <v>76</v>
      </c>
      <c r="AY373" s="22" t="s">
        <v>458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22" t="s">
        <v>79</v>
      </c>
      <c r="BK373" s="192">
        <f>ROUND(I373*H373,2)</f>
        <v>0</v>
      </c>
      <c r="BL373" s="22" t="s">
        <v>104</v>
      </c>
      <c r="BM373" s="191" t="s">
        <v>797</v>
      </c>
    </row>
    <row r="374" s="2" customFormat="1">
      <c r="A374" s="41"/>
      <c r="B374" s="42"/>
      <c r="C374" s="41"/>
      <c r="D374" s="193" t="s">
        <v>467</v>
      </c>
      <c r="E374" s="41"/>
      <c r="F374" s="194" t="s">
        <v>798</v>
      </c>
      <c r="G374" s="41"/>
      <c r="H374" s="41"/>
      <c r="I374" s="195"/>
      <c r="J374" s="41"/>
      <c r="K374" s="41"/>
      <c r="L374" s="42"/>
      <c r="M374" s="196"/>
      <c r="N374" s="197"/>
      <c r="O374" s="75"/>
      <c r="P374" s="75"/>
      <c r="Q374" s="75"/>
      <c r="R374" s="75"/>
      <c r="S374" s="75"/>
      <c r="T374" s="76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2" t="s">
        <v>467</v>
      </c>
      <c r="AU374" s="22" t="s">
        <v>76</v>
      </c>
    </row>
    <row r="375" s="14" customFormat="1">
      <c r="A375" s="14"/>
      <c r="B375" s="208"/>
      <c r="C375" s="14"/>
      <c r="D375" s="199" t="s">
        <v>469</v>
      </c>
      <c r="E375" s="209" t="s">
        <v>3</v>
      </c>
      <c r="F375" s="210" t="s">
        <v>799</v>
      </c>
      <c r="G375" s="14"/>
      <c r="H375" s="209" t="s">
        <v>3</v>
      </c>
      <c r="I375" s="211"/>
      <c r="J375" s="14"/>
      <c r="K375" s="14"/>
      <c r="L375" s="208"/>
      <c r="M375" s="212"/>
      <c r="N375" s="213"/>
      <c r="O375" s="213"/>
      <c r="P375" s="213"/>
      <c r="Q375" s="213"/>
      <c r="R375" s="213"/>
      <c r="S375" s="213"/>
      <c r="T375" s="2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09" t="s">
        <v>469</v>
      </c>
      <c r="AU375" s="209" t="s">
        <v>76</v>
      </c>
      <c r="AV375" s="14" t="s">
        <v>79</v>
      </c>
      <c r="AW375" s="14" t="s">
        <v>33</v>
      </c>
      <c r="AX375" s="14" t="s">
        <v>72</v>
      </c>
      <c r="AY375" s="209" t="s">
        <v>458</v>
      </c>
    </row>
    <row r="376" s="13" customFormat="1">
      <c r="A376" s="13"/>
      <c r="B376" s="198"/>
      <c r="C376" s="13"/>
      <c r="D376" s="199" t="s">
        <v>469</v>
      </c>
      <c r="E376" s="200" t="s">
        <v>3</v>
      </c>
      <c r="F376" s="201" t="s">
        <v>800</v>
      </c>
      <c r="G376" s="13"/>
      <c r="H376" s="202">
        <v>205.40000000000001</v>
      </c>
      <c r="I376" s="203"/>
      <c r="J376" s="13"/>
      <c r="K376" s="13"/>
      <c r="L376" s="198"/>
      <c r="M376" s="204"/>
      <c r="N376" s="205"/>
      <c r="O376" s="205"/>
      <c r="P376" s="205"/>
      <c r="Q376" s="205"/>
      <c r="R376" s="205"/>
      <c r="S376" s="205"/>
      <c r="T376" s="20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00" t="s">
        <v>469</v>
      </c>
      <c r="AU376" s="200" t="s">
        <v>76</v>
      </c>
      <c r="AV376" s="13" t="s">
        <v>76</v>
      </c>
      <c r="AW376" s="13" t="s">
        <v>33</v>
      </c>
      <c r="AX376" s="13" t="s">
        <v>72</v>
      </c>
      <c r="AY376" s="200" t="s">
        <v>458</v>
      </c>
    </row>
    <row r="377" s="13" customFormat="1">
      <c r="A377" s="13"/>
      <c r="B377" s="198"/>
      <c r="C377" s="13"/>
      <c r="D377" s="199" t="s">
        <v>469</v>
      </c>
      <c r="E377" s="200" t="s">
        <v>3</v>
      </c>
      <c r="F377" s="201" t="s">
        <v>801</v>
      </c>
      <c r="G377" s="13"/>
      <c r="H377" s="202">
        <v>-45.076999999999998</v>
      </c>
      <c r="I377" s="203"/>
      <c r="J377" s="13"/>
      <c r="K377" s="13"/>
      <c r="L377" s="198"/>
      <c r="M377" s="204"/>
      <c r="N377" s="205"/>
      <c r="O377" s="205"/>
      <c r="P377" s="205"/>
      <c r="Q377" s="205"/>
      <c r="R377" s="205"/>
      <c r="S377" s="205"/>
      <c r="T377" s="20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0" t="s">
        <v>469</v>
      </c>
      <c r="AU377" s="200" t="s">
        <v>76</v>
      </c>
      <c r="AV377" s="13" t="s">
        <v>76</v>
      </c>
      <c r="AW377" s="13" t="s">
        <v>33</v>
      </c>
      <c r="AX377" s="13" t="s">
        <v>72</v>
      </c>
      <c r="AY377" s="200" t="s">
        <v>458</v>
      </c>
    </row>
    <row r="378" s="13" customFormat="1">
      <c r="A378" s="13"/>
      <c r="B378" s="198"/>
      <c r="C378" s="13"/>
      <c r="D378" s="199" t="s">
        <v>469</v>
      </c>
      <c r="E378" s="200" t="s">
        <v>3</v>
      </c>
      <c r="F378" s="201" t="s">
        <v>802</v>
      </c>
      <c r="G378" s="13"/>
      <c r="H378" s="202">
        <v>-1.137</v>
      </c>
      <c r="I378" s="203"/>
      <c r="J378" s="13"/>
      <c r="K378" s="13"/>
      <c r="L378" s="198"/>
      <c r="M378" s="204"/>
      <c r="N378" s="205"/>
      <c r="O378" s="205"/>
      <c r="P378" s="205"/>
      <c r="Q378" s="205"/>
      <c r="R378" s="205"/>
      <c r="S378" s="205"/>
      <c r="T378" s="20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0" t="s">
        <v>469</v>
      </c>
      <c r="AU378" s="200" t="s">
        <v>76</v>
      </c>
      <c r="AV378" s="13" t="s">
        <v>76</v>
      </c>
      <c r="AW378" s="13" t="s">
        <v>33</v>
      </c>
      <c r="AX378" s="13" t="s">
        <v>72</v>
      </c>
      <c r="AY378" s="200" t="s">
        <v>458</v>
      </c>
    </row>
    <row r="379" s="13" customFormat="1">
      <c r="A379" s="13"/>
      <c r="B379" s="198"/>
      <c r="C379" s="13"/>
      <c r="D379" s="199" t="s">
        <v>469</v>
      </c>
      <c r="E379" s="200" t="s">
        <v>3</v>
      </c>
      <c r="F379" s="201" t="s">
        <v>803</v>
      </c>
      <c r="G379" s="13"/>
      <c r="H379" s="202">
        <v>-5.3129999999999997</v>
      </c>
      <c r="I379" s="203"/>
      <c r="J379" s="13"/>
      <c r="K379" s="13"/>
      <c r="L379" s="198"/>
      <c r="M379" s="204"/>
      <c r="N379" s="205"/>
      <c r="O379" s="205"/>
      <c r="P379" s="205"/>
      <c r="Q379" s="205"/>
      <c r="R379" s="205"/>
      <c r="S379" s="205"/>
      <c r="T379" s="20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00" t="s">
        <v>469</v>
      </c>
      <c r="AU379" s="200" t="s">
        <v>76</v>
      </c>
      <c r="AV379" s="13" t="s">
        <v>76</v>
      </c>
      <c r="AW379" s="13" t="s">
        <v>33</v>
      </c>
      <c r="AX379" s="13" t="s">
        <v>72</v>
      </c>
      <c r="AY379" s="200" t="s">
        <v>458</v>
      </c>
    </row>
    <row r="380" s="16" customFormat="1">
      <c r="A380" s="16"/>
      <c r="B380" s="233"/>
      <c r="C380" s="16"/>
      <c r="D380" s="199" t="s">
        <v>469</v>
      </c>
      <c r="E380" s="234" t="s">
        <v>3</v>
      </c>
      <c r="F380" s="235" t="s">
        <v>804</v>
      </c>
      <c r="G380" s="16"/>
      <c r="H380" s="236">
        <v>153.87299999999999</v>
      </c>
      <c r="I380" s="237"/>
      <c r="J380" s="16"/>
      <c r="K380" s="16"/>
      <c r="L380" s="233"/>
      <c r="M380" s="238"/>
      <c r="N380" s="239"/>
      <c r="O380" s="239"/>
      <c r="P380" s="239"/>
      <c r="Q380" s="239"/>
      <c r="R380" s="239"/>
      <c r="S380" s="239"/>
      <c r="T380" s="240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T380" s="234" t="s">
        <v>469</v>
      </c>
      <c r="AU380" s="234" t="s">
        <v>76</v>
      </c>
      <c r="AV380" s="16" t="s">
        <v>101</v>
      </c>
      <c r="AW380" s="16" t="s">
        <v>33</v>
      </c>
      <c r="AX380" s="16" t="s">
        <v>72</v>
      </c>
      <c r="AY380" s="234" t="s">
        <v>458</v>
      </c>
    </row>
    <row r="381" s="14" customFormat="1">
      <c r="A381" s="14"/>
      <c r="B381" s="208"/>
      <c r="C381" s="14"/>
      <c r="D381" s="199" t="s">
        <v>469</v>
      </c>
      <c r="E381" s="209" t="s">
        <v>3</v>
      </c>
      <c r="F381" s="210" t="s">
        <v>805</v>
      </c>
      <c r="G381" s="14"/>
      <c r="H381" s="209" t="s">
        <v>3</v>
      </c>
      <c r="I381" s="211"/>
      <c r="J381" s="14"/>
      <c r="K381" s="14"/>
      <c r="L381" s="208"/>
      <c r="M381" s="212"/>
      <c r="N381" s="213"/>
      <c r="O381" s="213"/>
      <c r="P381" s="213"/>
      <c r="Q381" s="213"/>
      <c r="R381" s="213"/>
      <c r="S381" s="213"/>
      <c r="T381" s="2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09" t="s">
        <v>469</v>
      </c>
      <c r="AU381" s="209" t="s">
        <v>76</v>
      </c>
      <c r="AV381" s="14" t="s">
        <v>79</v>
      </c>
      <c r="AW381" s="14" t="s">
        <v>33</v>
      </c>
      <c r="AX381" s="14" t="s">
        <v>72</v>
      </c>
      <c r="AY381" s="209" t="s">
        <v>458</v>
      </c>
    </row>
    <row r="382" s="13" customFormat="1">
      <c r="A382" s="13"/>
      <c r="B382" s="198"/>
      <c r="C382" s="13"/>
      <c r="D382" s="199" t="s">
        <v>469</v>
      </c>
      <c r="E382" s="200" t="s">
        <v>3</v>
      </c>
      <c r="F382" s="201" t="s">
        <v>806</v>
      </c>
      <c r="G382" s="13"/>
      <c r="H382" s="202">
        <v>31.600000000000001</v>
      </c>
      <c r="I382" s="203"/>
      <c r="J382" s="13"/>
      <c r="K382" s="13"/>
      <c r="L382" s="198"/>
      <c r="M382" s="204"/>
      <c r="N382" s="205"/>
      <c r="O382" s="205"/>
      <c r="P382" s="205"/>
      <c r="Q382" s="205"/>
      <c r="R382" s="205"/>
      <c r="S382" s="205"/>
      <c r="T382" s="20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00" t="s">
        <v>469</v>
      </c>
      <c r="AU382" s="200" t="s">
        <v>76</v>
      </c>
      <c r="AV382" s="13" t="s">
        <v>76</v>
      </c>
      <c r="AW382" s="13" t="s">
        <v>33</v>
      </c>
      <c r="AX382" s="13" t="s">
        <v>72</v>
      </c>
      <c r="AY382" s="200" t="s">
        <v>458</v>
      </c>
    </row>
    <row r="383" s="13" customFormat="1">
      <c r="A383" s="13"/>
      <c r="B383" s="198"/>
      <c r="C383" s="13"/>
      <c r="D383" s="199" t="s">
        <v>469</v>
      </c>
      <c r="E383" s="200" t="s">
        <v>3</v>
      </c>
      <c r="F383" s="201" t="s">
        <v>807</v>
      </c>
      <c r="G383" s="13"/>
      <c r="H383" s="202">
        <v>8.2080000000000002</v>
      </c>
      <c r="I383" s="203"/>
      <c r="J383" s="13"/>
      <c r="K383" s="13"/>
      <c r="L383" s="198"/>
      <c r="M383" s="204"/>
      <c r="N383" s="205"/>
      <c r="O383" s="205"/>
      <c r="P383" s="205"/>
      <c r="Q383" s="205"/>
      <c r="R383" s="205"/>
      <c r="S383" s="205"/>
      <c r="T383" s="20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00" t="s">
        <v>469</v>
      </c>
      <c r="AU383" s="200" t="s">
        <v>76</v>
      </c>
      <c r="AV383" s="13" t="s">
        <v>76</v>
      </c>
      <c r="AW383" s="13" t="s">
        <v>33</v>
      </c>
      <c r="AX383" s="13" t="s">
        <v>72</v>
      </c>
      <c r="AY383" s="200" t="s">
        <v>458</v>
      </c>
    </row>
    <row r="384" s="13" customFormat="1">
      <c r="A384" s="13"/>
      <c r="B384" s="198"/>
      <c r="C384" s="13"/>
      <c r="D384" s="199" t="s">
        <v>469</v>
      </c>
      <c r="E384" s="200" t="s">
        <v>3</v>
      </c>
      <c r="F384" s="201" t="s">
        <v>808</v>
      </c>
      <c r="G384" s="13"/>
      <c r="H384" s="202">
        <v>20.899999999999999</v>
      </c>
      <c r="I384" s="203"/>
      <c r="J384" s="13"/>
      <c r="K384" s="13"/>
      <c r="L384" s="198"/>
      <c r="M384" s="204"/>
      <c r="N384" s="205"/>
      <c r="O384" s="205"/>
      <c r="P384" s="205"/>
      <c r="Q384" s="205"/>
      <c r="R384" s="205"/>
      <c r="S384" s="205"/>
      <c r="T384" s="20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00" t="s">
        <v>469</v>
      </c>
      <c r="AU384" s="200" t="s">
        <v>76</v>
      </c>
      <c r="AV384" s="13" t="s">
        <v>76</v>
      </c>
      <c r="AW384" s="13" t="s">
        <v>33</v>
      </c>
      <c r="AX384" s="13" t="s">
        <v>72</v>
      </c>
      <c r="AY384" s="200" t="s">
        <v>458</v>
      </c>
    </row>
    <row r="385" s="13" customFormat="1">
      <c r="A385" s="13"/>
      <c r="B385" s="198"/>
      <c r="C385" s="13"/>
      <c r="D385" s="199" t="s">
        <v>469</v>
      </c>
      <c r="E385" s="200" t="s">
        <v>3</v>
      </c>
      <c r="F385" s="201" t="s">
        <v>809</v>
      </c>
      <c r="G385" s="13"/>
      <c r="H385" s="202">
        <v>-19.635000000000002</v>
      </c>
      <c r="I385" s="203"/>
      <c r="J385" s="13"/>
      <c r="K385" s="13"/>
      <c r="L385" s="198"/>
      <c r="M385" s="204"/>
      <c r="N385" s="205"/>
      <c r="O385" s="205"/>
      <c r="P385" s="205"/>
      <c r="Q385" s="205"/>
      <c r="R385" s="205"/>
      <c r="S385" s="205"/>
      <c r="T385" s="20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0" t="s">
        <v>469</v>
      </c>
      <c r="AU385" s="200" t="s">
        <v>76</v>
      </c>
      <c r="AV385" s="13" t="s">
        <v>76</v>
      </c>
      <c r="AW385" s="13" t="s">
        <v>33</v>
      </c>
      <c r="AX385" s="13" t="s">
        <v>72</v>
      </c>
      <c r="AY385" s="200" t="s">
        <v>458</v>
      </c>
    </row>
    <row r="386" s="13" customFormat="1">
      <c r="A386" s="13"/>
      <c r="B386" s="198"/>
      <c r="C386" s="13"/>
      <c r="D386" s="199" t="s">
        <v>469</v>
      </c>
      <c r="E386" s="200" t="s">
        <v>3</v>
      </c>
      <c r="F386" s="201" t="s">
        <v>810</v>
      </c>
      <c r="G386" s="13"/>
      <c r="H386" s="202">
        <v>36.270000000000003</v>
      </c>
      <c r="I386" s="203"/>
      <c r="J386" s="13"/>
      <c r="K386" s="13"/>
      <c r="L386" s="198"/>
      <c r="M386" s="204"/>
      <c r="N386" s="205"/>
      <c r="O386" s="205"/>
      <c r="P386" s="205"/>
      <c r="Q386" s="205"/>
      <c r="R386" s="205"/>
      <c r="S386" s="205"/>
      <c r="T386" s="20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00" t="s">
        <v>469</v>
      </c>
      <c r="AU386" s="200" t="s">
        <v>76</v>
      </c>
      <c r="AV386" s="13" t="s">
        <v>76</v>
      </c>
      <c r="AW386" s="13" t="s">
        <v>33</v>
      </c>
      <c r="AX386" s="13" t="s">
        <v>72</v>
      </c>
      <c r="AY386" s="200" t="s">
        <v>458</v>
      </c>
    </row>
    <row r="387" s="13" customFormat="1">
      <c r="A387" s="13"/>
      <c r="B387" s="198"/>
      <c r="C387" s="13"/>
      <c r="D387" s="199" t="s">
        <v>469</v>
      </c>
      <c r="E387" s="200" t="s">
        <v>3</v>
      </c>
      <c r="F387" s="201" t="s">
        <v>811</v>
      </c>
      <c r="G387" s="13"/>
      <c r="H387" s="202">
        <v>-1.0629999999999999</v>
      </c>
      <c r="I387" s="203"/>
      <c r="J387" s="13"/>
      <c r="K387" s="13"/>
      <c r="L387" s="198"/>
      <c r="M387" s="204"/>
      <c r="N387" s="205"/>
      <c r="O387" s="205"/>
      <c r="P387" s="205"/>
      <c r="Q387" s="205"/>
      <c r="R387" s="205"/>
      <c r="S387" s="205"/>
      <c r="T387" s="20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00" t="s">
        <v>469</v>
      </c>
      <c r="AU387" s="200" t="s">
        <v>76</v>
      </c>
      <c r="AV387" s="13" t="s">
        <v>76</v>
      </c>
      <c r="AW387" s="13" t="s">
        <v>33</v>
      </c>
      <c r="AX387" s="13" t="s">
        <v>72</v>
      </c>
      <c r="AY387" s="200" t="s">
        <v>458</v>
      </c>
    </row>
    <row r="388" s="16" customFormat="1">
      <c r="A388" s="16"/>
      <c r="B388" s="233"/>
      <c r="C388" s="16"/>
      <c r="D388" s="199" t="s">
        <v>469</v>
      </c>
      <c r="E388" s="234" t="s">
        <v>3</v>
      </c>
      <c r="F388" s="235" t="s">
        <v>804</v>
      </c>
      <c r="G388" s="16"/>
      <c r="H388" s="236">
        <v>76.280000000000001</v>
      </c>
      <c r="I388" s="237"/>
      <c r="J388" s="16"/>
      <c r="K388" s="16"/>
      <c r="L388" s="233"/>
      <c r="M388" s="238"/>
      <c r="N388" s="239"/>
      <c r="O388" s="239"/>
      <c r="P388" s="239"/>
      <c r="Q388" s="239"/>
      <c r="R388" s="239"/>
      <c r="S388" s="239"/>
      <c r="T388" s="240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T388" s="234" t="s">
        <v>469</v>
      </c>
      <c r="AU388" s="234" t="s">
        <v>76</v>
      </c>
      <c r="AV388" s="16" t="s">
        <v>101</v>
      </c>
      <c r="AW388" s="16" t="s">
        <v>33</v>
      </c>
      <c r="AX388" s="16" t="s">
        <v>72</v>
      </c>
      <c r="AY388" s="234" t="s">
        <v>458</v>
      </c>
    </row>
    <row r="389" s="15" customFormat="1">
      <c r="A389" s="15"/>
      <c r="B389" s="215"/>
      <c r="C389" s="15"/>
      <c r="D389" s="199" t="s">
        <v>469</v>
      </c>
      <c r="E389" s="216" t="s">
        <v>3</v>
      </c>
      <c r="F389" s="217" t="s">
        <v>497</v>
      </c>
      <c r="G389" s="15"/>
      <c r="H389" s="218">
        <v>230.15299999999999</v>
      </c>
      <c r="I389" s="219"/>
      <c r="J389" s="15"/>
      <c r="K389" s="15"/>
      <c r="L389" s="215"/>
      <c r="M389" s="220"/>
      <c r="N389" s="221"/>
      <c r="O389" s="221"/>
      <c r="P389" s="221"/>
      <c r="Q389" s="221"/>
      <c r="R389" s="221"/>
      <c r="S389" s="221"/>
      <c r="T389" s="222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16" t="s">
        <v>469</v>
      </c>
      <c r="AU389" s="216" t="s">
        <v>76</v>
      </c>
      <c r="AV389" s="15" t="s">
        <v>104</v>
      </c>
      <c r="AW389" s="15" t="s">
        <v>33</v>
      </c>
      <c r="AX389" s="15" t="s">
        <v>79</v>
      </c>
      <c r="AY389" s="216" t="s">
        <v>458</v>
      </c>
    </row>
    <row r="390" s="2" customFormat="1" ht="44.25" customHeight="1">
      <c r="A390" s="41"/>
      <c r="B390" s="179"/>
      <c r="C390" s="180" t="s">
        <v>812</v>
      </c>
      <c r="D390" s="180" t="s">
        <v>462</v>
      </c>
      <c r="E390" s="181" t="s">
        <v>813</v>
      </c>
      <c r="F390" s="182" t="s">
        <v>814</v>
      </c>
      <c r="G390" s="183" t="s">
        <v>140</v>
      </c>
      <c r="H390" s="184">
        <v>229.928</v>
      </c>
      <c r="I390" s="185"/>
      <c r="J390" s="186">
        <f>ROUND(I390*H390,2)</f>
        <v>0</v>
      </c>
      <c r="K390" s="182" t="s">
        <v>465</v>
      </c>
      <c r="L390" s="42"/>
      <c r="M390" s="187" t="s">
        <v>3</v>
      </c>
      <c r="N390" s="188" t="s">
        <v>43</v>
      </c>
      <c r="O390" s="75"/>
      <c r="P390" s="189">
        <f>O390*H390</f>
        <v>0</v>
      </c>
      <c r="Q390" s="189">
        <v>0.34945999999999999</v>
      </c>
      <c r="R390" s="189">
        <f>Q390*H390</f>
        <v>80.350638879999991</v>
      </c>
      <c r="S390" s="189">
        <v>0</v>
      </c>
      <c r="T390" s="190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191" t="s">
        <v>104</v>
      </c>
      <c r="AT390" s="191" t="s">
        <v>462</v>
      </c>
      <c r="AU390" s="191" t="s">
        <v>76</v>
      </c>
      <c r="AY390" s="22" t="s">
        <v>458</v>
      </c>
      <c r="BE390" s="192">
        <f>IF(N390="základní",J390,0)</f>
        <v>0</v>
      </c>
      <c r="BF390" s="192">
        <f>IF(N390="snížená",J390,0)</f>
        <v>0</v>
      </c>
      <c r="BG390" s="192">
        <f>IF(N390="zákl. přenesená",J390,0)</f>
        <v>0</v>
      </c>
      <c r="BH390" s="192">
        <f>IF(N390="sníž. přenesená",J390,0)</f>
        <v>0</v>
      </c>
      <c r="BI390" s="192">
        <f>IF(N390="nulová",J390,0)</f>
        <v>0</v>
      </c>
      <c r="BJ390" s="22" t="s">
        <v>79</v>
      </c>
      <c r="BK390" s="192">
        <f>ROUND(I390*H390,2)</f>
        <v>0</v>
      </c>
      <c r="BL390" s="22" t="s">
        <v>104</v>
      </c>
      <c r="BM390" s="191" t="s">
        <v>815</v>
      </c>
    </row>
    <row r="391" s="2" customFormat="1">
      <c r="A391" s="41"/>
      <c r="B391" s="42"/>
      <c r="C391" s="41"/>
      <c r="D391" s="193" t="s">
        <v>467</v>
      </c>
      <c r="E391" s="41"/>
      <c r="F391" s="194" t="s">
        <v>816</v>
      </c>
      <c r="G391" s="41"/>
      <c r="H391" s="41"/>
      <c r="I391" s="195"/>
      <c r="J391" s="41"/>
      <c r="K391" s="41"/>
      <c r="L391" s="42"/>
      <c r="M391" s="196"/>
      <c r="N391" s="197"/>
      <c r="O391" s="75"/>
      <c r="P391" s="75"/>
      <c r="Q391" s="75"/>
      <c r="R391" s="75"/>
      <c r="S391" s="75"/>
      <c r="T391" s="76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2" t="s">
        <v>467</v>
      </c>
      <c r="AU391" s="22" t="s">
        <v>76</v>
      </c>
    </row>
    <row r="392" s="14" customFormat="1">
      <c r="A392" s="14"/>
      <c r="B392" s="208"/>
      <c r="C392" s="14"/>
      <c r="D392" s="199" t="s">
        <v>469</v>
      </c>
      <c r="E392" s="209" t="s">
        <v>3</v>
      </c>
      <c r="F392" s="210" t="s">
        <v>817</v>
      </c>
      <c r="G392" s="14"/>
      <c r="H392" s="209" t="s">
        <v>3</v>
      </c>
      <c r="I392" s="211"/>
      <c r="J392" s="14"/>
      <c r="K392" s="14"/>
      <c r="L392" s="208"/>
      <c r="M392" s="212"/>
      <c r="N392" s="213"/>
      <c r="O392" s="213"/>
      <c r="P392" s="213"/>
      <c r="Q392" s="213"/>
      <c r="R392" s="213"/>
      <c r="S392" s="213"/>
      <c r="T392" s="2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09" t="s">
        <v>469</v>
      </c>
      <c r="AU392" s="209" t="s">
        <v>76</v>
      </c>
      <c r="AV392" s="14" t="s">
        <v>79</v>
      </c>
      <c r="AW392" s="14" t="s">
        <v>33</v>
      </c>
      <c r="AX392" s="14" t="s">
        <v>72</v>
      </c>
      <c r="AY392" s="209" t="s">
        <v>458</v>
      </c>
    </row>
    <row r="393" s="13" customFormat="1">
      <c r="A393" s="13"/>
      <c r="B393" s="198"/>
      <c r="C393" s="13"/>
      <c r="D393" s="199" t="s">
        <v>469</v>
      </c>
      <c r="E393" s="200" t="s">
        <v>3</v>
      </c>
      <c r="F393" s="201" t="s">
        <v>818</v>
      </c>
      <c r="G393" s="13"/>
      <c r="H393" s="202">
        <v>89.700000000000003</v>
      </c>
      <c r="I393" s="203"/>
      <c r="J393" s="13"/>
      <c r="K393" s="13"/>
      <c r="L393" s="198"/>
      <c r="M393" s="204"/>
      <c r="N393" s="205"/>
      <c r="O393" s="205"/>
      <c r="P393" s="205"/>
      <c r="Q393" s="205"/>
      <c r="R393" s="205"/>
      <c r="S393" s="205"/>
      <c r="T393" s="20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0" t="s">
        <v>469</v>
      </c>
      <c r="AU393" s="200" t="s">
        <v>76</v>
      </c>
      <c r="AV393" s="13" t="s">
        <v>76</v>
      </c>
      <c r="AW393" s="13" t="s">
        <v>33</v>
      </c>
      <c r="AX393" s="13" t="s">
        <v>72</v>
      </c>
      <c r="AY393" s="200" t="s">
        <v>458</v>
      </c>
    </row>
    <row r="394" s="13" customFormat="1">
      <c r="A394" s="13"/>
      <c r="B394" s="198"/>
      <c r="C394" s="13"/>
      <c r="D394" s="199" t="s">
        <v>469</v>
      </c>
      <c r="E394" s="200" t="s">
        <v>3</v>
      </c>
      <c r="F394" s="201" t="s">
        <v>819</v>
      </c>
      <c r="G394" s="13"/>
      <c r="H394" s="202">
        <v>-9.5999999999999996</v>
      </c>
      <c r="I394" s="203"/>
      <c r="J394" s="13"/>
      <c r="K394" s="13"/>
      <c r="L394" s="198"/>
      <c r="M394" s="204"/>
      <c r="N394" s="205"/>
      <c r="O394" s="205"/>
      <c r="P394" s="205"/>
      <c r="Q394" s="205"/>
      <c r="R394" s="205"/>
      <c r="S394" s="205"/>
      <c r="T394" s="20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00" t="s">
        <v>469</v>
      </c>
      <c r="AU394" s="200" t="s">
        <v>76</v>
      </c>
      <c r="AV394" s="13" t="s">
        <v>76</v>
      </c>
      <c r="AW394" s="13" t="s">
        <v>33</v>
      </c>
      <c r="AX394" s="13" t="s">
        <v>72</v>
      </c>
      <c r="AY394" s="200" t="s">
        <v>458</v>
      </c>
    </row>
    <row r="395" s="13" customFormat="1">
      <c r="A395" s="13"/>
      <c r="B395" s="198"/>
      <c r="C395" s="13"/>
      <c r="D395" s="199" t="s">
        <v>469</v>
      </c>
      <c r="E395" s="200" t="s">
        <v>3</v>
      </c>
      <c r="F395" s="201" t="s">
        <v>820</v>
      </c>
      <c r="G395" s="13"/>
      <c r="H395" s="202">
        <v>-0.65500000000000003</v>
      </c>
      <c r="I395" s="203"/>
      <c r="J395" s="13"/>
      <c r="K395" s="13"/>
      <c r="L395" s="198"/>
      <c r="M395" s="204"/>
      <c r="N395" s="205"/>
      <c r="O395" s="205"/>
      <c r="P395" s="205"/>
      <c r="Q395" s="205"/>
      <c r="R395" s="205"/>
      <c r="S395" s="205"/>
      <c r="T395" s="20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00" t="s">
        <v>469</v>
      </c>
      <c r="AU395" s="200" t="s">
        <v>76</v>
      </c>
      <c r="AV395" s="13" t="s">
        <v>76</v>
      </c>
      <c r="AW395" s="13" t="s">
        <v>33</v>
      </c>
      <c r="AX395" s="13" t="s">
        <v>72</v>
      </c>
      <c r="AY395" s="200" t="s">
        <v>458</v>
      </c>
    </row>
    <row r="396" s="14" customFormat="1">
      <c r="A396" s="14"/>
      <c r="B396" s="208"/>
      <c r="C396" s="14"/>
      <c r="D396" s="199" t="s">
        <v>469</v>
      </c>
      <c r="E396" s="209" t="s">
        <v>3</v>
      </c>
      <c r="F396" s="210" t="s">
        <v>799</v>
      </c>
      <c r="G396" s="14"/>
      <c r="H396" s="209" t="s">
        <v>3</v>
      </c>
      <c r="I396" s="211"/>
      <c r="J396" s="14"/>
      <c r="K396" s="14"/>
      <c r="L396" s="208"/>
      <c r="M396" s="212"/>
      <c r="N396" s="213"/>
      <c r="O396" s="213"/>
      <c r="P396" s="213"/>
      <c r="Q396" s="213"/>
      <c r="R396" s="213"/>
      <c r="S396" s="213"/>
      <c r="T396" s="2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09" t="s">
        <v>469</v>
      </c>
      <c r="AU396" s="209" t="s">
        <v>76</v>
      </c>
      <c r="AV396" s="14" t="s">
        <v>79</v>
      </c>
      <c r="AW396" s="14" t="s">
        <v>33</v>
      </c>
      <c r="AX396" s="14" t="s">
        <v>72</v>
      </c>
      <c r="AY396" s="209" t="s">
        <v>458</v>
      </c>
    </row>
    <row r="397" s="13" customFormat="1">
      <c r="A397" s="13"/>
      <c r="B397" s="198"/>
      <c r="C397" s="13"/>
      <c r="D397" s="199" t="s">
        <v>469</v>
      </c>
      <c r="E397" s="200" t="s">
        <v>3</v>
      </c>
      <c r="F397" s="201" t="s">
        <v>821</v>
      </c>
      <c r="G397" s="13"/>
      <c r="H397" s="202">
        <v>110.988</v>
      </c>
      <c r="I397" s="203"/>
      <c r="J397" s="13"/>
      <c r="K397" s="13"/>
      <c r="L397" s="198"/>
      <c r="M397" s="204"/>
      <c r="N397" s="205"/>
      <c r="O397" s="205"/>
      <c r="P397" s="205"/>
      <c r="Q397" s="205"/>
      <c r="R397" s="205"/>
      <c r="S397" s="205"/>
      <c r="T397" s="20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0" t="s">
        <v>469</v>
      </c>
      <c r="AU397" s="200" t="s">
        <v>76</v>
      </c>
      <c r="AV397" s="13" t="s">
        <v>76</v>
      </c>
      <c r="AW397" s="13" t="s">
        <v>33</v>
      </c>
      <c r="AX397" s="13" t="s">
        <v>72</v>
      </c>
      <c r="AY397" s="200" t="s">
        <v>458</v>
      </c>
    </row>
    <row r="398" s="13" customFormat="1">
      <c r="A398" s="13"/>
      <c r="B398" s="198"/>
      <c r="C398" s="13"/>
      <c r="D398" s="199" t="s">
        <v>469</v>
      </c>
      <c r="E398" s="200" t="s">
        <v>3</v>
      </c>
      <c r="F398" s="201" t="s">
        <v>822</v>
      </c>
      <c r="G398" s="13"/>
      <c r="H398" s="202">
        <v>-9.8399999999999999</v>
      </c>
      <c r="I398" s="203"/>
      <c r="J398" s="13"/>
      <c r="K398" s="13"/>
      <c r="L398" s="198"/>
      <c r="M398" s="204"/>
      <c r="N398" s="205"/>
      <c r="O398" s="205"/>
      <c r="P398" s="205"/>
      <c r="Q398" s="205"/>
      <c r="R398" s="205"/>
      <c r="S398" s="205"/>
      <c r="T398" s="20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00" t="s">
        <v>469</v>
      </c>
      <c r="AU398" s="200" t="s">
        <v>76</v>
      </c>
      <c r="AV398" s="13" t="s">
        <v>76</v>
      </c>
      <c r="AW398" s="13" t="s">
        <v>33</v>
      </c>
      <c r="AX398" s="13" t="s">
        <v>72</v>
      </c>
      <c r="AY398" s="200" t="s">
        <v>458</v>
      </c>
    </row>
    <row r="399" s="13" customFormat="1">
      <c r="A399" s="13"/>
      <c r="B399" s="198"/>
      <c r="C399" s="13"/>
      <c r="D399" s="199" t="s">
        <v>469</v>
      </c>
      <c r="E399" s="200" t="s">
        <v>3</v>
      </c>
      <c r="F399" s="201" t="s">
        <v>823</v>
      </c>
      <c r="G399" s="13"/>
      <c r="H399" s="202">
        <v>-1.19</v>
      </c>
      <c r="I399" s="203"/>
      <c r="J399" s="13"/>
      <c r="K399" s="13"/>
      <c r="L399" s="198"/>
      <c r="M399" s="204"/>
      <c r="N399" s="205"/>
      <c r="O399" s="205"/>
      <c r="P399" s="205"/>
      <c r="Q399" s="205"/>
      <c r="R399" s="205"/>
      <c r="S399" s="205"/>
      <c r="T399" s="20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00" t="s">
        <v>469</v>
      </c>
      <c r="AU399" s="200" t="s">
        <v>76</v>
      </c>
      <c r="AV399" s="13" t="s">
        <v>76</v>
      </c>
      <c r="AW399" s="13" t="s">
        <v>33</v>
      </c>
      <c r="AX399" s="13" t="s">
        <v>72</v>
      </c>
      <c r="AY399" s="200" t="s">
        <v>458</v>
      </c>
    </row>
    <row r="400" s="16" customFormat="1">
      <c r="A400" s="16"/>
      <c r="B400" s="233"/>
      <c r="C400" s="16"/>
      <c r="D400" s="199" t="s">
        <v>469</v>
      </c>
      <c r="E400" s="234" t="s">
        <v>3</v>
      </c>
      <c r="F400" s="235" t="s">
        <v>804</v>
      </c>
      <c r="G400" s="16"/>
      <c r="H400" s="236">
        <v>179.40299999999999</v>
      </c>
      <c r="I400" s="237"/>
      <c r="J400" s="16"/>
      <c r="K400" s="16"/>
      <c r="L400" s="233"/>
      <c r="M400" s="238"/>
      <c r="N400" s="239"/>
      <c r="O400" s="239"/>
      <c r="P400" s="239"/>
      <c r="Q400" s="239"/>
      <c r="R400" s="239"/>
      <c r="S400" s="239"/>
      <c r="T400" s="240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T400" s="234" t="s">
        <v>469</v>
      </c>
      <c r="AU400" s="234" t="s">
        <v>76</v>
      </c>
      <c r="AV400" s="16" t="s">
        <v>101</v>
      </c>
      <c r="AW400" s="16" t="s">
        <v>33</v>
      </c>
      <c r="AX400" s="16" t="s">
        <v>72</v>
      </c>
      <c r="AY400" s="234" t="s">
        <v>458</v>
      </c>
    </row>
    <row r="401" s="14" customFormat="1">
      <c r="A401" s="14"/>
      <c r="B401" s="208"/>
      <c r="C401" s="14"/>
      <c r="D401" s="199" t="s">
        <v>469</v>
      </c>
      <c r="E401" s="209" t="s">
        <v>3</v>
      </c>
      <c r="F401" s="210" t="s">
        <v>805</v>
      </c>
      <c r="G401" s="14"/>
      <c r="H401" s="209" t="s">
        <v>3</v>
      </c>
      <c r="I401" s="211"/>
      <c r="J401" s="14"/>
      <c r="K401" s="14"/>
      <c r="L401" s="208"/>
      <c r="M401" s="212"/>
      <c r="N401" s="213"/>
      <c r="O401" s="213"/>
      <c r="P401" s="213"/>
      <c r="Q401" s="213"/>
      <c r="R401" s="213"/>
      <c r="S401" s="213"/>
      <c r="T401" s="2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09" t="s">
        <v>469</v>
      </c>
      <c r="AU401" s="209" t="s">
        <v>76</v>
      </c>
      <c r="AV401" s="14" t="s">
        <v>79</v>
      </c>
      <c r="AW401" s="14" t="s">
        <v>33</v>
      </c>
      <c r="AX401" s="14" t="s">
        <v>72</v>
      </c>
      <c r="AY401" s="209" t="s">
        <v>458</v>
      </c>
    </row>
    <row r="402" s="13" customFormat="1">
      <c r="A402" s="13"/>
      <c r="B402" s="198"/>
      <c r="C402" s="13"/>
      <c r="D402" s="199" t="s">
        <v>469</v>
      </c>
      <c r="E402" s="200" t="s">
        <v>3</v>
      </c>
      <c r="F402" s="201" t="s">
        <v>824</v>
      </c>
      <c r="G402" s="13"/>
      <c r="H402" s="202">
        <v>65.968000000000004</v>
      </c>
      <c r="I402" s="203"/>
      <c r="J402" s="13"/>
      <c r="K402" s="13"/>
      <c r="L402" s="198"/>
      <c r="M402" s="204"/>
      <c r="N402" s="205"/>
      <c r="O402" s="205"/>
      <c r="P402" s="205"/>
      <c r="Q402" s="205"/>
      <c r="R402" s="205"/>
      <c r="S402" s="205"/>
      <c r="T402" s="20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00" t="s">
        <v>469</v>
      </c>
      <c r="AU402" s="200" t="s">
        <v>76</v>
      </c>
      <c r="AV402" s="13" t="s">
        <v>76</v>
      </c>
      <c r="AW402" s="13" t="s">
        <v>33</v>
      </c>
      <c r="AX402" s="13" t="s">
        <v>72</v>
      </c>
      <c r="AY402" s="200" t="s">
        <v>458</v>
      </c>
    </row>
    <row r="403" s="13" customFormat="1">
      <c r="A403" s="13"/>
      <c r="B403" s="198"/>
      <c r="C403" s="13"/>
      <c r="D403" s="199" t="s">
        <v>469</v>
      </c>
      <c r="E403" s="200" t="s">
        <v>3</v>
      </c>
      <c r="F403" s="201" t="s">
        <v>825</v>
      </c>
      <c r="G403" s="13"/>
      <c r="H403" s="202">
        <v>-6.9000000000000004</v>
      </c>
      <c r="I403" s="203"/>
      <c r="J403" s="13"/>
      <c r="K403" s="13"/>
      <c r="L403" s="198"/>
      <c r="M403" s="204"/>
      <c r="N403" s="205"/>
      <c r="O403" s="205"/>
      <c r="P403" s="205"/>
      <c r="Q403" s="205"/>
      <c r="R403" s="205"/>
      <c r="S403" s="205"/>
      <c r="T403" s="20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0" t="s">
        <v>469</v>
      </c>
      <c r="AU403" s="200" t="s">
        <v>76</v>
      </c>
      <c r="AV403" s="13" t="s">
        <v>76</v>
      </c>
      <c r="AW403" s="13" t="s">
        <v>33</v>
      </c>
      <c r="AX403" s="13" t="s">
        <v>72</v>
      </c>
      <c r="AY403" s="200" t="s">
        <v>458</v>
      </c>
    </row>
    <row r="404" s="13" customFormat="1">
      <c r="A404" s="13"/>
      <c r="B404" s="198"/>
      <c r="C404" s="13"/>
      <c r="D404" s="199" t="s">
        <v>469</v>
      </c>
      <c r="E404" s="200" t="s">
        <v>3</v>
      </c>
      <c r="F404" s="201" t="s">
        <v>826</v>
      </c>
      <c r="G404" s="13"/>
      <c r="H404" s="202">
        <v>-0.89300000000000002</v>
      </c>
      <c r="I404" s="203"/>
      <c r="J404" s="13"/>
      <c r="K404" s="13"/>
      <c r="L404" s="198"/>
      <c r="M404" s="204"/>
      <c r="N404" s="205"/>
      <c r="O404" s="205"/>
      <c r="P404" s="205"/>
      <c r="Q404" s="205"/>
      <c r="R404" s="205"/>
      <c r="S404" s="205"/>
      <c r="T404" s="20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00" t="s">
        <v>469</v>
      </c>
      <c r="AU404" s="200" t="s">
        <v>76</v>
      </c>
      <c r="AV404" s="13" t="s">
        <v>76</v>
      </c>
      <c r="AW404" s="13" t="s">
        <v>33</v>
      </c>
      <c r="AX404" s="13" t="s">
        <v>72</v>
      </c>
      <c r="AY404" s="200" t="s">
        <v>458</v>
      </c>
    </row>
    <row r="405" s="13" customFormat="1">
      <c r="A405" s="13"/>
      <c r="B405" s="198"/>
      <c r="C405" s="13"/>
      <c r="D405" s="199" t="s">
        <v>469</v>
      </c>
      <c r="E405" s="200" t="s">
        <v>3</v>
      </c>
      <c r="F405" s="201" t="s">
        <v>827</v>
      </c>
      <c r="G405" s="13"/>
      <c r="H405" s="202">
        <v>-7.6500000000000004</v>
      </c>
      <c r="I405" s="203"/>
      <c r="J405" s="13"/>
      <c r="K405" s="13"/>
      <c r="L405" s="198"/>
      <c r="M405" s="204"/>
      <c r="N405" s="205"/>
      <c r="O405" s="205"/>
      <c r="P405" s="205"/>
      <c r="Q405" s="205"/>
      <c r="R405" s="205"/>
      <c r="S405" s="205"/>
      <c r="T405" s="20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00" t="s">
        <v>469</v>
      </c>
      <c r="AU405" s="200" t="s">
        <v>76</v>
      </c>
      <c r="AV405" s="13" t="s">
        <v>76</v>
      </c>
      <c r="AW405" s="13" t="s">
        <v>33</v>
      </c>
      <c r="AX405" s="13" t="s">
        <v>72</v>
      </c>
      <c r="AY405" s="200" t="s">
        <v>458</v>
      </c>
    </row>
    <row r="406" s="16" customFormat="1">
      <c r="A406" s="16"/>
      <c r="B406" s="233"/>
      <c r="C406" s="16"/>
      <c r="D406" s="199" t="s">
        <v>469</v>
      </c>
      <c r="E406" s="234" t="s">
        <v>3</v>
      </c>
      <c r="F406" s="235" t="s">
        <v>804</v>
      </c>
      <c r="G406" s="16"/>
      <c r="H406" s="236">
        <v>50.524999999999999</v>
      </c>
      <c r="I406" s="237"/>
      <c r="J406" s="16"/>
      <c r="K406" s="16"/>
      <c r="L406" s="233"/>
      <c r="M406" s="238"/>
      <c r="N406" s="239"/>
      <c r="O406" s="239"/>
      <c r="P406" s="239"/>
      <c r="Q406" s="239"/>
      <c r="R406" s="239"/>
      <c r="S406" s="239"/>
      <c r="T406" s="240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T406" s="234" t="s">
        <v>469</v>
      </c>
      <c r="AU406" s="234" t="s">
        <v>76</v>
      </c>
      <c r="AV406" s="16" t="s">
        <v>101</v>
      </c>
      <c r="AW406" s="16" t="s">
        <v>33</v>
      </c>
      <c r="AX406" s="16" t="s">
        <v>72</v>
      </c>
      <c r="AY406" s="234" t="s">
        <v>458</v>
      </c>
    </row>
    <row r="407" s="15" customFormat="1">
      <c r="A407" s="15"/>
      <c r="B407" s="215"/>
      <c r="C407" s="15"/>
      <c r="D407" s="199" t="s">
        <v>469</v>
      </c>
      <c r="E407" s="216" t="s">
        <v>3</v>
      </c>
      <c r="F407" s="217" t="s">
        <v>497</v>
      </c>
      <c r="G407" s="15"/>
      <c r="H407" s="218">
        <v>229.928</v>
      </c>
      <c r="I407" s="219"/>
      <c r="J407" s="15"/>
      <c r="K407" s="15"/>
      <c r="L407" s="215"/>
      <c r="M407" s="220"/>
      <c r="N407" s="221"/>
      <c r="O407" s="221"/>
      <c r="P407" s="221"/>
      <c r="Q407" s="221"/>
      <c r="R407" s="221"/>
      <c r="S407" s="221"/>
      <c r="T407" s="222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16" t="s">
        <v>469</v>
      </c>
      <c r="AU407" s="216" t="s">
        <v>76</v>
      </c>
      <c r="AV407" s="15" t="s">
        <v>104</v>
      </c>
      <c r="AW407" s="15" t="s">
        <v>33</v>
      </c>
      <c r="AX407" s="15" t="s">
        <v>79</v>
      </c>
      <c r="AY407" s="216" t="s">
        <v>458</v>
      </c>
    </row>
    <row r="408" s="2" customFormat="1" ht="24.15" customHeight="1">
      <c r="A408" s="41"/>
      <c r="B408" s="179"/>
      <c r="C408" s="180" t="s">
        <v>122</v>
      </c>
      <c r="D408" s="180" t="s">
        <v>462</v>
      </c>
      <c r="E408" s="181" t="s">
        <v>828</v>
      </c>
      <c r="F408" s="182" t="s">
        <v>829</v>
      </c>
      <c r="G408" s="183" t="s">
        <v>694</v>
      </c>
      <c r="H408" s="184">
        <v>216.83699999999999</v>
      </c>
      <c r="I408" s="185"/>
      <c r="J408" s="186">
        <f>ROUND(I408*H408,2)</f>
        <v>0</v>
      </c>
      <c r="K408" s="182" t="s">
        <v>465</v>
      </c>
      <c r="L408" s="42"/>
      <c r="M408" s="187" t="s">
        <v>3</v>
      </c>
      <c r="N408" s="188" t="s">
        <v>43</v>
      </c>
      <c r="O408" s="75"/>
      <c r="P408" s="189">
        <f>O408*H408</f>
        <v>0</v>
      </c>
      <c r="Q408" s="189">
        <v>0.01856</v>
      </c>
      <c r="R408" s="189">
        <f>Q408*H408</f>
        <v>4.0244947199999999</v>
      </c>
      <c r="S408" s="189">
        <v>0</v>
      </c>
      <c r="T408" s="190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191" t="s">
        <v>104</v>
      </c>
      <c r="AT408" s="191" t="s">
        <v>462</v>
      </c>
      <c r="AU408" s="191" t="s">
        <v>76</v>
      </c>
      <c r="AY408" s="22" t="s">
        <v>458</v>
      </c>
      <c r="BE408" s="192">
        <f>IF(N408="základní",J408,0)</f>
        <v>0</v>
      </c>
      <c r="BF408" s="192">
        <f>IF(N408="snížená",J408,0)</f>
        <v>0</v>
      </c>
      <c r="BG408" s="192">
        <f>IF(N408="zákl. přenesená",J408,0)</f>
        <v>0</v>
      </c>
      <c r="BH408" s="192">
        <f>IF(N408="sníž. přenesená",J408,0)</f>
        <v>0</v>
      </c>
      <c r="BI408" s="192">
        <f>IF(N408="nulová",J408,0)</f>
        <v>0</v>
      </c>
      <c r="BJ408" s="22" t="s">
        <v>79</v>
      </c>
      <c r="BK408" s="192">
        <f>ROUND(I408*H408,2)</f>
        <v>0</v>
      </c>
      <c r="BL408" s="22" t="s">
        <v>104</v>
      </c>
      <c r="BM408" s="191" t="s">
        <v>830</v>
      </c>
    </row>
    <row r="409" s="2" customFormat="1">
      <c r="A409" s="41"/>
      <c r="B409" s="42"/>
      <c r="C409" s="41"/>
      <c r="D409" s="193" t="s">
        <v>467</v>
      </c>
      <c r="E409" s="41"/>
      <c r="F409" s="194" t="s">
        <v>831</v>
      </c>
      <c r="G409" s="41"/>
      <c r="H409" s="41"/>
      <c r="I409" s="195"/>
      <c r="J409" s="41"/>
      <c r="K409" s="41"/>
      <c r="L409" s="42"/>
      <c r="M409" s="196"/>
      <c r="N409" s="197"/>
      <c r="O409" s="75"/>
      <c r="P409" s="75"/>
      <c r="Q409" s="75"/>
      <c r="R409" s="75"/>
      <c r="S409" s="75"/>
      <c r="T409" s="76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2" t="s">
        <v>467</v>
      </c>
      <c r="AU409" s="22" t="s">
        <v>76</v>
      </c>
    </row>
    <row r="410" s="14" customFormat="1">
      <c r="A410" s="14"/>
      <c r="B410" s="208"/>
      <c r="C410" s="14"/>
      <c r="D410" s="199" t="s">
        <v>469</v>
      </c>
      <c r="E410" s="209" t="s">
        <v>3</v>
      </c>
      <c r="F410" s="210" t="s">
        <v>832</v>
      </c>
      <c r="G410" s="14"/>
      <c r="H410" s="209" t="s">
        <v>3</v>
      </c>
      <c r="I410" s="211"/>
      <c r="J410" s="14"/>
      <c r="K410" s="14"/>
      <c r="L410" s="208"/>
      <c r="M410" s="212"/>
      <c r="N410" s="213"/>
      <c r="O410" s="213"/>
      <c r="P410" s="213"/>
      <c r="Q410" s="213"/>
      <c r="R410" s="213"/>
      <c r="S410" s="213"/>
      <c r="T410" s="2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09" t="s">
        <v>469</v>
      </c>
      <c r="AU410" s="209" t="s">
        <v>76</v>
      </c>
      <c r="AV410" s="14" t="s">
        <v>79</v>
      </c>
      <c r="AW410" s="14" t="s">
        <v>33</v>
      </c>
      <c r="AX410" s="14" t="s">
        <v>72</v>
      </c>
      <c r="AY410" s="209" t="s">
        <v>458</v>
      </c>
    </row>
    <row r="411" s="14" customFormat="1">
      <c r="A411" s="14"/>
      <c r="B411" s="208"/>
      <c r="C411" s="14"/>
      <c r="D411" s="199" t="s">
        <v>469</v>
      </c>
      <c r="E411" s="209" t="s">
        <v>3</v>
      </c>
      <c r="F411" s="210" t="s">
        <v>799</v>
      </c>
      <c r="G411" s="14"/>
      <c r="H411" s="209" t="s">
        <v>3</v>
      </c>
      <c r="I411" s="211"/>
      <c r="J411" s="14"/>
      <c r="K411" s="14"/>
      <c r="L411" s="208"/>
      <c r="M411" s="212"/>
      <c r="N411" s="213"/>
      <c r="O411" s="213"/>
      <c r="P411" s="213"/>
      <c r="Q411" s="213"/>
      <c r="R411" s="213"/>
      <c r="S411" s="213"/>
      <c r="T411" s="2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9" t="s">
        <v>469</v>
      </c>
      <c r="AU411" s="209" t="s">
        <v>76</v>
      </c>
      <c r="AV411" s="14" t="s">
        <v>79</v>
      </c>
      <c r="AW411" s="14" t="s">
        <v>33</v>
      </c>
      <c r="AX411" s="14" t="s">
        <v>72</v>
      </c>
      <c r="AY411" s="209" t="s">
        <v>458</v>
      </c>
    </row>
    <row r="412" s="13" customFormat="1">
      <c r="A412" s="13"/>
      <c r="B412" s="198"/>
      <c r="C412" s="13"/>
      <c r="D412" s="199" t="s">
        <v>469</v>
      </c>
      <c r="E412" s="200" t="s">
        <v>3</v>
      </c>
      <c r="F412" s="201" t="s">
        <v>833</v>
      </c>
      <c r="G412" s="13"/>
      <c r="H412" s="202">
        <v>63.200000000000003</v>
      </c>
      <c r="I412" s="203"/>
      <c r="J412" s="13"/>
      <c r="K412" s="13"/>
      <c r="L412" s="198"/>
      <c r="M412" s="204"/>
      <c r="N412" s="205"/>
      <c r="O412" s="205"/>
      <c r="P412" s="205"/>
      <c r="Q412" s="205"/>
      <c r="R412" s="205"/>
      <c r="S412" s="205"/>
      <c r="T412" s="20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00" t="s">
        <v>469</v>
      </c>
      <c r="AU412" s="200" t="s">
        <v>76</v>
      </c>
      <c r="AV412" s="13" t="s">
        <v>76</v>
      </c>
      <c r="AW412" s="13" t="s">
        <v>33</v>
      </c>
      <c r="AX412" s="13" t="s">
        <v>72</v>
      </c>
      <c r="AY412" s="200" t="s">
        <v>458</v>
      </c>
    </row>
    <row r="413" s="14" customFormat="1">
      <c r="A413" s="14"/>
      <c r="B413" s="208"/>
      <c r="C413" s="14"/>
      <c r="D413" s="199" t="s">
        <v>469</v>
      </c>
      <c r="E413" s="209" t="s">
        <v>3</v>
      </c>
      <c r="F413" s="210" t="s">
        <v>805</v>
      </c>
      <c r="G413" s="14"/>
      <c r="H413" s="209" t="s">
        <v>3</v>
      </c>
      <c r="I413" s="211"/>
      <c r="J413" s="14"/>
      <c r="K413" s="14"/>
      <c r="L413" s="208"/>
      <c r="M413" s="212"/>
      <c r="N413" s="213"/>
      <c r="O413" s="213"/>
      <c r="P413" s="213"/>
      <c r="Q413" s="213"/>
      <c r="R413" s="213"/>
      <c r="S413" s="213"/>
      <c r="T413" s="2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09" t="s">
        <v>469</v>
      </c>
      <c r="AU413" s="209" t="s">
        <v>76</v>
      </c>
      <c r="AV413" s="14" t="s">
        <v>79</v>
      </c>
      <c r="AW413" s="14" t="s">
        <v>33</v>
      </c>
      <c r="AX413" s="14" t="s">
        <v>72</v>
      </c>
      <c r="AY413" s="209" t="s">
        <v>458</v>
      </c>
    </row>
    <row r="414" s="13" customFormat="1">
      <c r="A414" s="13"/>
      <c r="B414" s="198"/>
      <c r="C414" s="13"/>
      <c r="D414" s="199" t="s">
        <v>469</v>
      </c>
      <c r="E414" s="200" t="s">
        <v>3</v>
      </c>
      <c r="F414" s="201" t="s">
        <v>833</v>
      </c>
      <c r="G414" s="13"/>
      <c r="H414" s="202">
        <v>63.200000000000003</v>
      </c>
      <c r="I414" s="203"/>
      <c r="J414" s="13"/>
      <c r="K414" s="13"/>
      <c r="L414" s="198"/>
      <c r="M414" s="204"/>
      <c r="N414" s="205"/>
      <c r="O414" s="205"/>
      <c r="P414" s="205"/>
      <c r="Q414" s="205"/>
      <c r="R414" s="205"/>
      <c r="S414" s="205"/>
      <c r="T414" s="20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0" t="s">
        <v>469</v>
      </c>
      <c r="AU414" s="200" t="s">
        <v>76</v>
      </c>
      <c r="AV414" s="13" t="s">
        <v>76</v>
      </c>
      <c r="AW414" s="13" t="s">
        <v>33</v>
      </c>
      <c r="AX414" s="13" t="s">
        <v>72</v>
      </c>
      <c r="AY414" s="200" t="s">
        <v>458</v>
      </c>
    </row>
    <row r="415" s="14" customFormat="1">
      <c r="A415" s="14"/>
      <c r="B415" s="208"/>
      <c r="C415" s="14"/>
      <c r="D415" s="199" t="s">
        <v>469</v>
      </c>
      <c r="E415" s="209" t="s">
        <v>3</v>
      </c>
      <c r="F415" s="210" t="s">
        <v>834</v>
      </c>
      <c r="G415" s="14"/>
      <c r="H415" s="209" t="s">
        <v>3</v>
      </c>
      <c r="I415" s="211"/>
      <c r="J415" s="14"/>
      <c r="K415" s="14"/>
      <c r="L415" s="208"/>
      <c r="M415" s="212"/>
      <c r="N415" s="213"/>
      <c r="O415" s="213"/>
      <c r="P415" s="213"/>
      <c r="Q415" s="213"/>
      <c r="R415" s="213"/>
      <c r="S415" s="213"/>
      <c r="T415" s="2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9" t="s">
        <v>469</v>
      </c>
      <c r="AU415" s="209" t="s">
        <v>76</v>
      </c>
      <c r="AV415" s="14" t="s">
        <v>79</v>
      </c>
      <c r="AW415" s="14" t="s">
        <v>33</v>
      </c>
      <c r="AX415" s="14" t="s">
        <v>72</v>
      </c>
      <c r="AY415" s="209" t="s">
        <v>458</v>
      </c>
    </row>
    <row r="416" s="14" customFormat="1">
      <c r="A416" s="14"/>
      <c r="B416" s="208"/>
      <c r="C416" s="14"/>
      <c r="D416" s="199" t="s">
        <v>469</v>
      </c>
      <c r="E416" s="209" t="s">
        <v>3</v>
      </c>
      <c r="F416" s="210" t="s">
        <v>817</v>
      </c>
      <c r="G416" s="14"/>
      <c r="H416" s="209" t="s">
        <v>3</v>
      </c>
      <c r="I416" s="211"/>
      <c r="J416" s="14"/>
      <c r="K416" s="14"/>
      <c r="L416" s="208"/>
      <c r="M416" s="212"/>
      <c r="N416" s="213"/>
      <c r="O416" s="213"/>
      <c r="P416" s="213"/>
      <c r="Q416" s="213"/>
      <c r="R416" s="213"/>
      <c r="S416" s="213"/>
      <c r="T416" s="2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09" t="s">
        <v>469</v>
      </c>
      <c r="AU416" s="209" t="s">
        <v>76</v>
      </c>
      <c r="AV416" s="14" t="s">
        <v>79</v>
      </c>
      <c r="AW416" s="14" t="s">
        <v>33</v>
      </c>
      <c r="AX416" s="14" t="s">
        <v>72</v>
      </c>
      <c r="AY416" s="209" t="s">
        <v>458</v>
      </c>
    </row>
    <row r="417" s="13" customFormat="1">
      <c r="A417" s="13"/>
      <c r="B417" s="198"/>
      <c r="C417" s="13"/>
      <c r="D417" s="199" t="s">
        <v>469</v>
      </c>
      <c r="E417" s="200" t="s">
        <v>3</v>
      </c>
      <c r="F417" s="201" t="s">
        <v>835</v>
      </c>
      <c r="G417" s="13"/>
      <c r="H417" s="202">
        <v>29.899999999999999</v>
      </c>
      <c r="I417" s="203"/>
      <c r="J417" s="13"/>
      <c r="K417" s="13"/>
      <c r="L417" s="198"/>
      <c r="M417" s="204"/>
      <c r="N417" s="205"/>
      <c r="O417" s="205"/>
      <c r="P417" s="205"/>
      <c r="Q417" s="205"/>
      <c r="R417" s="205"/>
      <c r="S417" s="205"/>
      <c r="T417" s="20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0" t="s">
        <v>469</v>
      </c>
      <c r="AU417" s="200" t="s">
        <v>76</v>
      </c>
      <c r="AV417" s="13" t="s">
        <v>76</v>
      </c>
      <c r="AW417" s="13" t="s">
        <v>33</v>
      </c>
      <c r="AX417" s="13" t="s">
        <v>72</v>
      </c>
      <c r="AY417" s="200" t="s">
        <v>458</v>
      </c>
    </row>
    <row r="418" s="14" customFormat="1">
      <c r="A418" s="14"/>
      <c r="B418" s="208"/>
      <c r="C418" s="14"/>
      <c r="D418" s="199" t="s">
        <v>469</v>
      </c>
      <c r="E418" s="209" t="s">
        <v>3</v>
      </c>
      <c r="F418" s="210" t="s">
        <v>799</v>
      </c>
      <c r="G418" s="14"/>
      <c r="H418" s="209" t="s">
        <v>3</v>
      </c>
      <c r="I418" s="211"/>
      <c r="J418" s="14"/>
      <c r="K418" s="14"/>
      <c r="L418" s="208"/>
      <c r="M418" s="212"/>
      <c r="N418" s="213"/>
      <c r="O418" s="213"/>
      <c r="P418" s="213"/>
      <c r="Q418" s="213"/>
      <c r="R418" s="213"/>
      <c r="S418" s="213"/>
      <c r="T418" s="2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09" t="s">
        <v>469</v>
      </c>
      <c r="AU418" s="209" t="s">
        <v>76</v>
      </c>
      <c r="AV418" s="14" t="s">
        <v>79</v>
      </c>
      <c r="AW418" s="14" t="s">
        <v>33</v>
      </c>
      <c r="AX418" s="14" t="s">
        <v>72</v>
      </c>
      <c r="AY418" s="209" t="s">
        <v>458</v>
      </c>
    </row>
    <row r="419" s="13" customFormat="1">
      <c r="A419" s="13"/>
      <c r="B419" s="198"/>
      <c r="C419" s="13"/>
      <c r="D419" s="199" t="s">
        <v>469</v>
      </c>
      <c r="E419" s="200" t="s">
        <v>3</v>
      </c>
      <c r="F419" s="201" t="s">
        <v>836</v>
      </c>
      <c r="G419" s="13"/>
      <c r="H419" s="202">
        <v>34.149999999999999</v>
      </c>
      <c r="I419" s="203"/>
      <c r="J419" s="13"/>
      <c r="K419" s="13"/>
      <c r="L419" s="198"/>
      <c r="M419" s="204"/>
      <c r="N419" s="205"/>
      <c r="O419" s="205"/>
      <c r="P419" s="205"/>
      <c r="Q419" s="205"/>
      <c r="R419" s="205"/>
      <c r="S419" s="205"/>
      <c r="T419" s="20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00" t="s">
        <v>469</v>
      </c>
      <c r="AU419" s="200" t="s">
        <v>76</v>
      </c>
      <c r="AV419" s="13" t="s">
        <v>76</v>
      </c>
      <c r="AW419" s="13" t="s">
        <v>33</v>
      </c>
      <c r="AX419" s="13" t="s">
        <v>72</v>
      </c>
      <c r="AY419" s="200" t="s">
        <v>458</v>
      </c>
    </row>
    <row r="420" s="14" customFormat="1">
      <c r="A420" s="14"/>
      <c r="B420" s="208"/>
      <c r="C420" s="14"/>
      <c r="D420" s="199" t="s">
        <v>469</v>
      </c>
      <c r="E420" s="209" t="s">
        <v>3</v>
      </c>
      <c r="F420" s="210" t="s">
        <v>805</v>
      </c>
      <c r="G420" s="14"/>
      <c r="H420" s="209" t="s">
        <v>3</v>
      </c>
      <c r="I420" s="211"/>
      <c r="J420" s="14"/>
      <c r="K420" s="14"/>
      <c r="L420" s="208"/>
      <c r="M420" s="212"/>
      <c r="N420" s="213"/>
      <c r="O420" s="213"/>
      <c r="P420" s="213"/>
      <c r="Q420" s="213"/>
      <c r="R420" s="213"/>
      <c r="S420" s="213"/>
      <c r="T420" s="2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09" t="s">
        <v>469</v>
      </c>
      <c r="AU420" s="209" t="s">
        <v>76</v>
      </c>
      <c r="AV420" s="14" t="s">
        <v>79</v>
      </c>
      <c r="AW420" s="14" t="s">
        <v>33</v>
      </c>
      <c r="AX420" s="14" t="s">
        <v>72</v>
      </c>
      <c r="AY420" s="209" t="s">
        <v>458</v>
      </c>
    </row>
    <row r="421" s="13" customFormat="1">
      <c r="A421" s="13"/>
      <c r="B421" s="198"/>
      <c r="C421" s="13"/>
      <c r="D421" s="199" t="s">
        <v>469</v>
      </c>
      <c r="E421" s="200" t="s">
        <v>3</v>
      </c>
      <c r="F421" s="201" t="s">
        <v>837</v>
      </c>
      <c r="G421" s="13"/>
      <c r="H421" s="202">
        <v>26.387</v>
      </c>
      <c r="I421" s="203"/>
      <c r="J421" s="13"/>
      <c r="K421" s="13"/>
      <c r="L421" s="198"/>
      <c r="M421" s="204"/>
      <c r="N421" s="205"/>
      <c r="O421" s="205"/>
      <c r="P421" s="205"/>
      <c r="Q421" s="205"/>
      <c r="R421" s="205"/>
      <c r="S421" s="205"/>
      <c r="T421" s="20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00" t="s">
        <v>469</v>
      </c>
      <c r="AU421" s="200" t="s">
        <v>76</v>
      </c>
      <c r="AV421" s="13" t="s">
        <v>76</v>
      </c>
      <c r="AW421" s="13" t="s">
        <v>33</v>
      </c>
      <c r="AX421" s="13" t="s">
        <v>72</v>
      </c>
      <c r="AY421" s="200" t="s">
        <v>458</v>
      </c>
    </row>
    <row r="422" s="15" customFormat="1">
      <c r="A422" s="15"/>
      <c r="B422" s="215"/>
      <c r="C422" s="15"/>
      <c r="D422" s="199" t="s">
        <v>469</v>
      </c>
      <c r="E422" s="216" t="s">
        <v>3</v>
      </c>
      <c r="F422" s="217" t="s">
        <v>497</v>
      </c>
      <c r="G422" s="15"/>
      <c r="H422" s="218">
        <v>216.83699999999999</v>
      </c>
      <c r="I422" s="219"/>
      <c r="J422" s="15"/>
      <c r="K422" s="15"/>
      <c r="L422" s="215"/>
      <c r="M422" s="220"/>
      <c r="N422" s="221"/>
      <c r="O422" s="221"/>
      <c r="P422" s="221"/>
      <c r="Q422" s="221"/>
      <c r="R422" s="221"/>
      <c r="S422" s="221"/>
      <c r="T422" s="222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16" t="s">
        <v>469</v>
      </c>
      <c r="AU422" s="216" t="s">
        <v>76</v>
      </c>
      <c r="AV422" s="15" t="s">
        <v>104</v>
      </c>
      <c r="AW422" s="15" t="s">
        <v>33</v>
      </c>
      <c r="AX422" s="15" t="s">
        <v>79</v>
      </c>
      <c r="AY422" s="216" t="s">
        <v>458</v>
      </c>
    </row>
    <row r="423" s="12" customFormat="1" ht="20.88" customHeight="1">
      <c r="A423" s="12"/>
      <c r="B423" s="166"/>
      <c r="C423" s="12"/>
      <c r="D423" s="167" t="s">
        <v>71</v>
      </c>
      <c r="E423" s="177" t="s">
        <v>838</v>
      </c>
      <c r="F423" s="177" t="s">
        <v>839</v>
      </c>
      <c r="G423" s="12"/>
      <c r="H423" s="12"/>
      <c r="I423" s="169"/>
      <c r="J423" s="178">
        <f>BK423</f>
        <v>0</v>
      </c>
      <c r="K423" s="12"/>
      <c r="L423" s="166"/>
      <c r="M423" s="171"/>
      <c r="N423" s="172"/>
      <c r="O423" s="172"/>
      <c r="P423" s="173">
        <f>SUM(P424:P432)</f>
        <v>0</v>
      </c>
      <c r="Q423" s="172"/>
      <c r="R423" s="173">
        <f>SUM(R424:R432)</f>
        <v>77.395790264679988</v>
      </c>
      <c r="S423" s="172"/>
      <c r="T423" s="174">
        <f>SUM(T424:T432)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67" t="s">
        <v>79</v>
      </c>
      <c r="AT423" s="175" t="s">
        <v>71</v>
      </c>
      <c r="AU423" s="175" t="s">
        <v>76</v>
      </c>
      <c r="AY423" s="167" t="s">
        <v>458</v>
      </c>
      <c r="BK423" s="176">
        <f>SUM(BK424:BK432)</f>
        <v>0</v>
      </c>
    </row>
    <row r="424" s="2" customFormat="1" ht="37.8" customHeight="1">
      <c r="A424" s="41"/>
      <c r="B424" s="179"/>
      <c r="C424" s="180" t="s">
        <v>125</v>
      </c>
      <c r="D424" s="180" t="s">
        <v>462</v>
      </c>
      <c r="E424" s="181" t="s">
        <v>840</v>
      </c>
      <c r="F424" s="182" t="s">
        <v>841</v>
      </c>
      <c r="G424" s="183" t="s">
        <v>140</v>
      </c>
      <c r="H424" s="184">
        <v>100.08199999999999</v>
      </c>
      <c r="I424" s="185"/>
      <c r="J424" s="186">
        <f>ROUND(I424*H424,2)</f>
        <v>0</v>
      </c>
      <c r="K424" s="182" t="s">
        <v>465</v>
      </c>
      <c r="L424" s="42"/>
      <c r="M424" s="187" t="s">
        <v>3</v>
      </c>
      <c r="N424" s="188" t="s">
        <v>43</v>
      </c>
      <c r="O424" s="75"/>
      <c r="P424" s="189">
        <f>O424*H424</f>
        <v>0</v>
      </c>
      <c r="Q424" s="189">
        <v>0.73558274000000001</v>
      </c>
      <c r="R424" s="189">
        <f>Q424*H424</f>
        <v>73.618591784679992</v>
      </c>
      <c r="S424" s="189">
        <v>0</v>
      </c>
      <c r="T424" s="190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191" t="s">
        <v>104</v>
      </c>
      <c r="AT424" s="191" t="s">
        <v>462</v>
      </c>
      <c r="AU424" s="191" t="s">
        <v>101</v>
      </c>
      <c r="AY424" s="22" t="s">
        <v>458</v>
      </c>
      <c r="BE424" s="192">
        <f>IF(N424="základní",J424,0)</f>
        <v>0</v>
      </c>
      <c r="BF424" s="192">
        <f>IF(N424="snížená",J424,0)</f>
        <v>0</v>
      </c>
      <c r="BG424" s="192">
        <f>IF(N424="zákl. přenesená",J424,0)</f>
        <v>0</v>
      </c>
      <c r="BH424" s="192">
        <f>IF(N424="sníž. přenesená",J424,0)</f>
        <v>0</v>
      </c>
      <c r="BI424" s="192">
        <f>IF(N424="nulová",J424,0)</f>
        <v>0</v>
      </c>
      <c r="BJ424" s="22" t="s">
        <v>79</v>
      </c>
      <c r="BK424" s="192">
        <f>ROUND(I424*H424,2)</f>
        <v>0</v>
      </c>
      <c r="BL424" s="22" t="s">
        <v>104</v>
      </c>
      <c r="BM424" s="191" t="s">
        <v>842</v>
      </c>
    </row>
    <row r="425" s="2" customFormat="1">
      <c r="A425" s="41"/>
      <c r="B425" s="42"/>
      <c r="C425" s="41"/>
      <c r="D425" s="193" t="s">
        <v>467</v>
      </c>
      <c r="E425" s="41"/>
      <c r="F425" s="194" t="s">
        <v>843</v>
      </c>
      <c r="G425" s="41"/>
      <c r="H425" s="41"/>
      <c r="I425" s="195"/>
      <c r="J425" s="41"/>
      <c r="K425" s="41"/>
      <c r="L425" s="42"/>
      <c r="M425" s="196"/>
      <c r="N425" s="197"/>
      <c r="O425" s="75"/>
      <c r="P425" s="75"/>
      <c r="Q425" s="75"/>
      <c r="R425" s="75"/>
      <c r="S425" s="75"/>
      <c r="T425" s="76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2" t="s">
        <v>467</v>
      </c>
      <c r="AU425" s="22" t="s">
        <v>101</v>
      </c>
    </row>
    <row r="426" s="14" customFormat="1">
      <c r="A426" s="14"/>
      <c r="B426" s="208"/>
      <c r="C426" s="14"/>
      <c r="D426" s="199" t="s">
        <v>469</v>
      </c>
      <c r="E426" s="209" t="s">
        <v>3</v>
      </c>
      <c r="F426" s="210" t="s">
        <v>844</v>
      </c>
      <c r="G426" s="14"/>
      <c r="H426" s="209" t="s">
        <v>3</v>
      </c>
      <c r="I426" s="211"/>
      <c r="J426" s="14"/>
      <c r="K426" s="14"/>
      <c r="L426" s="208"/>
      <c r="M426" s="212"/>
      <c r="N426" s="213"/>
      <c r="O426" s="213"/>
      <c r="P426" s="213"/>
      <c r="Q426" s="213"/>
      <c r="R426" s="213"/>
      <c r="S426" s="213"/>
      <c r="T426" s="2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09" t="s">
        <v>469</v>
      </c>
      <c r="AU426" s="209" t="s">
        <v>101</v>
      </c>
      <c r="AV426" s="14" t="s">
        <v>79</v>
      </c>
      <c r="AW426" s="14" t="s">
        <v>33</v>
      </c>
      <c r="AX426" s="14" t="s">
        <v>72</v>
      </c>
      <c r="AY426" s="209" t="s">
        <v>458</v>
      </c>
    </row>
    <row r="427" s="13" customFormat="1">
      <c r="A427" s="13"/>
      <c r="B427" s="198"/>
      <c r="C427" s="13"/>
      <c r="D427" s="199" t="s">
        <v>469</v>
      </c>
      <c r="E427" s="200" t="s">
        <v>3</v>
      </c>
      <c r="F427" s="201" t="s">
        <v>845</v>
      </c>
      <c r="G427" s="13"/>
      <c r="H427" s="202">
        <v>120.58199999999999</v>
      </c>
      <c r="I427" s="203"/>
      <c r="J427" s="13"/>
      <c r="K427" s="13"/>
      <c r="L427" s="198"/>
      <c r="M427" s="204"/>
      <c r="N427" s="205"/>
      <c r="O427" s="205"/>
      <c r="P427" s="205"/>
      <c r="Q427" s="205"/>
      <c r="R427" s="205"/>
      <c r="S427" s="205"/>
      <c r="T427" s="20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0" t="s">
        <v>469</v>
      </c>
      <c r="AU427" s="200" t="s">
        <v>101</v>
      </c>
      <c r="AV427" s="13" t="s">
        <v>76</v>
      </c>
      <c r="AW427" s="13" t="s">
        <v>33</v>
      </c>
      <c r="AX427" s="13" t="s">
        <v>72</v>
      </c>
      <c r="AY427" s="200" t="s">
        <v>458</v>
      </c>
    </row>
    <row r="428" s="13" customFormat="1">
      <c r="A428" s="13"/>
      <c r="B428" s="198"/>
      <c r="C428" s="13"/>
      <c r="D428" s="199" t="s">
        <v>469</v>
      </c>
      <c r="E428" s="200" t="s">
        <v>3</v>
      </c>
      <c r="F428" s="201" t="s">
        <v>846</v>
      </c>
      <c r="G428" s="13"/>
      <c r="H428" s="202">
        <v>-20.5</v>
      </c>
      <c r="I428" s="203"/>
      <c r="J428" s="13"/>
      <c r="K428" s="13"/>
      <c r="L428" s="198"/>
      <c r="M428" s="204"/>
      <c r="N428" s="205"/>
      <c r="O428" s="205"/>
      <c r="P428" s="205"/>
      <c r="Q428" s="205"/>
      <c r="R428" s="205"/>
      <c r="S428" s="205"/>
      <c r="T428" s="20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00" t="s">
        <v>469</v>
      </c>
      <c r="AU428" s="200" t="s">
        <v>101</v>
      </c>
      <c r="AV428" s="13" t="s">
        <v>76</v>
      </c>
      <c r="AW428" s="13" t="s">
        <v>33</v>
      </c>
      <c r="AX428" s="13" t="s">
        <v>72</v>
      </c>
      <c r="AY428" s="200" t="s">
        <v>458</v>
      </c>
    </row>
    <row r="429" s="15" customFormat="1">
      <c r="A429" s="15"/>
      <c r="B429" s="215"/>
      <c r="C429" s="15"/>
      <c r="D429" s="199" t="s">
        <v>469</v>
      </c>
      <c r="E429" s="216" t="s">
        <v>3</v>
      </c>
      <c r="F429" s="217" t="s">
        <v>497</v>
      </c>
      <c r="G429" s="15"/>
      <c r="H429" s="218">
        <v>100.08199999999999</v>
      </c>
      <c r="I429" s="219"/>
      <c r="J429" s="15"/>
      <c r="K429" s="15"/>
      <c r="L429" s="215"/>
      <c r="M429" s="220"/>
      <c r="N429" s="221"/>
      <c r="O429" s="221"/>
      <c r="P429" s="221"/>
      <c r="Q429" s="221"/>
      <c r="R429" s="221"/>
      <c r="S429" s="221"/>
      <c r="T429" s="222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16" t="s">
        <v>469</v>
      </c>
      <c r="AU429" s="216" t="s">
        <v>101</v>
      </c>
      <c r="AV429" s="15" t="s">
        <v>104</v>
      </c>
      <c r="AW429" s="15" t="s">
        <v>33</v>
      </c>
      <c r="AX429" s="15" t="s">
        <v>79</v>
      </c>
      <c r="AY429" s="216" t="s">
        <v>458</v>
      </c>
    </row>
    <row r="430" s="2" customFormat="1" ht="37.8" customHeight="1">
      <c r="A430" s="41"/>
      <c r="B430" s="179"/>
      <c r="C430" s="180" t="s">
        <v>847</v>
      </c>
      <c r="D430" s="180" t="s">
        <v>462</v>
      </c>
      <c r="E430" s="181" t="s">
        <v>848</v>
      </c>
      <c r="F430" s="182" t="s">
        <v>849</v>
      </c>
      <c r="G430" s="183" t="s">
        <v>548</v>
      </c>
      <c r="H430" s="184">
        <v>3.6000000000000001</v>
      </c>
      <c r="I430" s="185"/>
      <c r="J430" s="186">
        <f>ROUND(I430*H430,2)</f>
        <v>0</v>
      </c>
      <c r="K430" s="182" t="s">
        <v>465</v>
      </c>
      <c r="L430" s="42"/>
      <c r="M430" s="187" t="s">
        <v>3</v>
      </c>
      <c r="N430" s="188" t="s">
        <v>43</v>
      </c>
      <c r="O430" s="75"/>
      <c r="P430" s="189">
        <f>O430*H430</f>
        <v>0</v>
      </c>
      <c r="Q430" s="189">
        <v>1.0492218</v>
      </c>
      <c r="R430" s="189">
        <f>Q430*H430</f>
        <v>3.77719848</v>
      </c>
      <c r="S430" s="189">
        <v>0</v>
      </c>
      <c r="T430" s="190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191" t="s">
        <v>104</v>
      </c>
      <c r="AT430" s="191" t="s">
        <v>462</v>
      </c>
      <c r="AU430" s="191" t="s">
        <v>101</v>
      </c>
      <c r="AY430" s="22" t="s">
        <v>458</v>
      </c>
      <c r="BE430" s="192">
        <f>IF(N430="základní",J430,0)</f>
        <v>0</v>
      </c>
      <c r="BF430" s="192">
        <f>IF(N430="snížená",J430,0)</f>
        <v>0</v>
      </c>
      <c r="BG430" s="192">
        <f>IF(N430="zákl. přenesená",J430,0)</f>
        <v>0</v>
      </c>
      <c r="BH430" s="192">
        <f>IF(N430="sníž. přenesená",J430,0)</f>
        <v>0</v>
      </c>
      <c r="BI430" s="192">
        <f>IF(N430="nulová",J430,0)</f>
        <v>0</v>
      </c>
      <c r="BJ430" s="22" t="s">
        <v>79</v>
      </c>
      <c r="BK430" s="192">
        <f>ROUND(I430*H430,2)</f>
        <v>0</v>
      </c>
      <c r="BL430" s="22" t="s">
        <v>104</v>
      </c>
      <c r="BM430" s="191" t="s">
        <v>850</v>
      </c>
    </row>
    <row r="431" s="2" customFormat="1">
      <c r="A431" s="41"/>
      <c r="B431" s="42"/>
      <c r="C431" s="41"/>
      <c r="D431" s="193" t="s">
        <v>467</v>
      </c>
      <c r="E431" s="41"/>
      <c r="F431" s="194" t="s">
        <v>851</v>
      </c>
      <c r="G431" s="41"/>
      <c r="H431" s="41"/>
      <c r="I431" s="195"/>
      <c r="J431" s="41"/>
      <c r="K431" s="41"/>
      <c r="L431" s="42"/>
      <c r="M431" s="196"/>
      <c r="N431" s="197"/>
      <c r="O431" s="75"/>
      <c r="P431" s="75"/>
      <c r="Q431" s="75"/>
      <c r="R431" s="75"/>
      <c r="S431" s="75"/>
      <c r="T431" s="76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2" t="s">
        <v>467</v>
      </c>
      <c r="AU431" s="22" t="s">
        <v>101</v>
      </c>
    </row>
    <row r="432" s="13" customFormat="1">
      <c r="A432" s="13"/>
      <c r="B432" s="198"/>
      <c r="C432" s="13"/>
      <c r="D432" s="199" t="s">
        <v>469</v>
      </c>
      <c r="E432" s="200" t="s">
        <v>3</v>
      </c>
      <c r="F432" s="201" t="s">
        <v>852</v>
      </c>
      <c r="G432" s="13"/>
      <c r="H432" s="202">
        <v>3.6000000000000001</v>
      </c>
      <c r="I432" s="203"/>
      <c r="J432" s="13"/>
      <c r="K432" s="13"/>
      <c r="L432" s="198"/>
      <c r="M432" s="204"/>
      <c r="N432" s="205"/>
      <c r="O432" s="205"/>
      <c r="P432" s="205"/>
      <c r="Q432" s="205"/>
      <c r="R432" s="205"/>
      <c r="S432" s="205"/>
      <c r="T432" s="20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00" t="s">
        <v>469</v>
      </c>
      <c r="AU432" s="200" t="s">
        <v>101</v>
      </c>
      <c r="AV432" s="13" t="s">
        <v>76</v>
      </c>
      <c r="AW432" s="13" t="s">
        <v>33</v>
      </c>
      <c r="AX432" s="13" t="s">
        <v>79</v>
      </c>
      <c r="AY432" s="200" t="s">
        <v>458</v>
      </c>
    </row>
    <row r="433" s="12" customFormat="1" ht="20.88" customHeight="1">
      <c r="A433" s="12"/>
      <c r="B433" s="166"/>
      <c r="C433" s="12"/>
      <c r="D433" s="167" t="s">
        <v>71</v>
      </c>
      <c r="E433" s="177" t="s">
        <v>853</v>
      </c>
      <c r="F433" s="177" t="s">
        <v>854</v>
      </c>
      <c r="G433" s="12"/>
      <c r="H433" s="12"/>
      <c r="I433" s="169"/>
      <c r="J433" s="178">
        <f>BK433</f>
        <v>0</v>
      </c>
      <c r="K433" s="12"/>
      <c r="L433" s="166"/>
      <c r="M433" s="171"/>
      <c r="N433" s="172"/>
      <c r="O433" s="172"/>
      <c r="P433" s="173">
        <f>SUM(P434:P466)</f>
        <v>0</v>
      </c>
      <c r="Q433" s="172"/>
      <c r="R433" s="173">
        <f>SUM(R434:R466)</f>
        <v>5.6247163799999988</v>
      </c>
      <c r="S433" s="172"/>
      <c r="T433" s="174">
        <f>SUM(T434:T466)</f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167" t="s">
        <v>79</v>
      </c>
      <c r="AT433" s="175" t="s">
        <v>71</v>
      </c>
      <c r="AU433" s="175" t="s">
        <v>76</v>
      </c>
      <c r="AY433" s="167" t="s">
        <v>458</v>
      </c>
      <c r="BK433" s="176">
        <f>SUM(BK434:BK466)</f>
        <v>0</v>
      </c>
    </row>
    <row r="434" s="2" customFormat="1" ht="37.8" customHeight="1">
      <c r="A434" s="41"/>
      <c r="B434" s="179"/>
      <c r="C434" s="180" t="s">
        <v>855</v>
      </c>
      <c r="D434" s="180" t="s">
        <v>462</v>
      </c>
      <c r="E434" s="181" t="s">
        <v>856</v>
      </c>
      <c r="F434" s="182" t="s">
        <v>857</v>
      </c>
      <c r="G434" s="183" t="s">
        <v>629</v>
      </c>
      <c r="H434" s="184">
        <v>48</v>
      </c>
      <c r="I434" s="185"/>
      <c r="J434" s="186">
        <f>ROUND(I434*H434,2)</f>
        <v>0</v>
      </c>
      <c r="K434" s="182" t="s">
        <v>465</v>
      </c>
      <c r="L434" s="42"/>
      <c r="M434" s="187" t="s">
        <v>3</v>
      </c>
      <c r="N434" s="188" t="s">
        <v>43</v>
      </c>
      <c r="O434" s="75"/>
      <c r="P434" s="189">
        <f>O434*H434</f>
        <v>0</v>
      </c>
      <c r="Q434" s="189">
        <v>0.045547999999999998</v>
      </c>
      <c r="R434" s="189">
        <f>Q434*H434</f>
        <v>2.1863039999999998</v>
      </c>
      <c r="S434" s="189">
        <v>0</v>
      </c>
      <c r="T434" s="190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191" t="s">
        <v>104</v>
      </c>
      <c r="AT434" s="191" t="s">
        <v>462</v>
      </c>
      <c r="AU434" s="191" t="s">
        <v>101</v>
      </c>
      <c r="AY434" s="22" t="s">
        <v>458</v>
      </c>
      <c r="BE434" s="192">
        <f>IF(N434="základní",J434,0)</f>
        <v>0</v>
      </c>
      <c r="BF434" s="192">
        <f>IF(N434="snížená",J434,0)</f>
        <v>0</v>
      </c>
      <c r="BG434" s="192">
        <f>IF(N434="zákl. přenesená",J434,0)</f>
        <v>0</v>
      </c>
      <c r="BH434" s="192">
        <f>IF(N434="sníž. přenesená",J434,0)</f>
        <v>0</v>
      </c>
      <c r="BI434" s="192">
        <f>IF(N434="nulová",J434,0)</f>
        <v>0</v>
      </c>
      <c r="BJ434" s="22" t="s">
        <v>79</v>
      </c>
      <c r="BK434" s="192">
        <f>ROUND(I434*H434,2)</f>
        <v>0</v>
      </c>
      <c r="BL434" s="22" t="s">
        <v>104</v>
      </c>
      <c r="BM434" s="191" t="s">
        <v>858</v>
      </c>
    </row>
    <row r="435" s="2" customFormat="1">
      <c r="A435" s="41"/>
      <c r="B435" s="42"/>
      <c r="C435" s="41"/>
      <c r="D435" s="193" t="s">
        <v>467</v>
      </c>
      <c r="E435" s="41"/>
      <c r="F435" s="194" t="s">
        <v>859</v>
      </c>
      <c r="G435" s="41"/>
      <c r="H435" s="41"/>
      <c r="I435" s="195"/>
      <c r="J435" s="41"/>
      <c r="K435" s="41"/>
      <c r="L435" s="42"/>
      <c r="M435" s="196"/>
      <c r="N435" s="197"/>
      <c r="O435" s="75"/>
      <c r="P435" s="75"/>
      <c r="Q435" s="75"/>
      <c r="R435" s="75"/>
      <c r="S435" s="75"/>
      <c r="T435" s="76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2" t="s">
        <v>467</v>
      </c>
      <c r="AU435" s="22" t="s">
        <v>101</v>
      </c>
    </row>
    <row r="436" s="13" customFormat="1">
      <c r="A436" s="13"/>
      <c r="B436" s="198"/>
      <c r="C436" s="13"/>
      <c r="D436" s="199" t="s">
        <v>469</v>
      </c>
      <c r="E436" s="200" t="s">
        <v>3</v>
      </c>
      <c r="F436" s="201" t="s">
        <v>860</v>
      </c>
      <c r="G436" s="13"/>
      <c r="H436" s="202">
        <v>8</v>
      </c>
      <c r="I436" s="203"/>
      <c r="J436" s="13"/>
      <c r="K436" s="13"/>
      <c r="L436" s="198"/>
      <c r="M436" s="204"/>
      <c r="N436" s="205"/>
      <c r="O436" s="205"/>
      <c r="P436" s="205"/>
      <c r="Q436" s="205"/>
      <c r="R436" s="205"/>
      <c r="S436" s="205"/>
      <c r="T436" s="20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00" t="s">
        <v>469</v>
      </c>
      <c r="AU436" s="200" t="s">
        <v>101</v>
      </c>
      <c r="AV436" s="13" t="s">
        <v>76</v>
      </c>
      <c r="AW436" s="13" t="s">
        <v>33</v>
      </c>
      <c r="AX436" s="13" t="s">
        <v>72</v>
      </c>
      <c r="AY436" s="200" t="s">
        <v>458</v>
      </c>
    </row>
    <row r="437" s="13" customFormat="1">
      <c r="A437" s="13"/>
      <c r="B437" s="198"/>
      <c r="C437" s="13"/>
      <c r="D437" s="199" t="s">
        <v>469</v>
      </c>
      <c r="E437" s="200" t="s">
        <v>3</v>
      </c>
      <c r="F437" s="201" t="s">
        <v>861</v>
      </c>
      <c r="G437" s="13"/>
      <c r="H437" s="202">
        <v>40</v>
      </c>
      <c r="I437" s="203"/>
      <c r="J437" s="13"/>
      <c r="K437" s="13"/>
      <c r="L437" s="198"/>
      <c r="M437" s="204"/>
      <c r="N437" s="205"/>
      <c r="O437" s="205"/>
      <c r="P437" s="205"/>
      <c r="Q437" s="205"/>
      <c r="R437" s="205"/>
      <c r="S437" s="205"/>
      <c r="T437" s="20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00" t="s">
        <v>469</v>
      </c>
      <c r="AU437" s="200" t="s">
        <v>101</v>
      </c>
      <c r="AV437" s="13" t="s">
        <v>76</v>
      </c>
      <c r="AW437" s="13" t="s">
        <v>33</v>
      </c>
      <c r="AX437" s="13" t="s">
        <v>72</v>
      </c>
      <c r="AY437" s="200" t="s">
        <v>458</v>
      </c>
    </row>
    <row r="438" s="15" customFormat="1">
      <c r="A438" s="15"/>
      <c r="B438" s="215"/>
      <c r="C438" s="15"/>
      <c r="D438" s="199" t="s">
        <v>469</v>
      </c>
      <c r="E438" s="216" t="s">
        <v>3</v>
      </c>
      <c r="F438" s="217" t="s">
        <v>497</v>
      </c>
      <c r="G438" s="15"/>
      <c r="H438" s="218">
        <v>48</v>
      </c>
      <c r="I438" s="219"/>
      <c r="J438" s="15"/>
      <c r="K438" s="15"/>
      <c r="L438" s="215"/>
      <c r="M438" s="220"/>
      <c r="N438" s="221"/>
      <c r="O438" s="221"/>
      <c r="P438" s="221"/>
      <c r="Q438" s="221"/>
      <c r="R438" s="221"/>
      <c r="S438" s="221"/>
      <c r="T438" s="222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16" t="s">
        <v>469</v>
      </c>
      <c r="AU438" s="216" t="s">
        <v>101</v>
      </c>
      <c r="AV438" s="15" t="s">
        <v>104</v>
      </c>
      <c r="AW438" s="15" t="s">
        <v>33</v>
      </c>
      <c r="AX438" s="15" t="s">
        <v>79</v>
      </c>
      <c r="AY438" s="216" t="s">
        <v>458</v>
      </c>
    </row>
    <row r="439" s="2" customFormat="1" ht="37.8" customHeight="1">
      <c r="A439" s="41"/>
      <c r="B439" s="179"/>
      <c r="C439" s="180" t="s">
        <v>862</v>
      </c>
      <c r="D439" s="180" t="s">
        <v>462</v>
      </c>
      <c r="E439" s="181" t="s">
        <v>863</v>
      </c>
      <c r="F439" s="182" t="s">
        <v>864</v>
      </c>
      <c r="G439" s="183" t="s">
        <v>629</v>
      </c>
      <c r="H439" s="184">
        <v>19</v>
      </c>
      <c r="I439" s="185"/>
      <c r="J439" s="186">
        <f>ROUND(I439*H439,2)</f>
        <v>0</v>
      </c>
      <c r="K439" s="182" t="s">
        <v>465</v>
      </c>
      <c r="L439" s="42"/>
      <c r="M439" s="187" t="s">
        <v>3</v>
      </c>
      <c r="N439" s="188" t="s">
        <v>43</v>
      </c>
      <c r="O439" s="75"/>
      <c r="P439" s="189">
        <f>O439*H439</f>
        <v>0</v>
      </c>
      <c r="Q439" s="189">
        <v>0.054547999999999999</v>
      </c>
      <c r="R439" s="189">
        <f>Q439*H439</f>
        <v>1.0364119999999999</v>
      </c>
      <c r="S439" s="189">
        <v>0</v>
      </c>
      <c r="T439" s="190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191" t="s">
        <v>104</v>
      </c>
      <c r="AT439" s="191" t="s">
        <v>462</v>
      </c>
      <c r="AU439" s="191" t="s">
        <v>101</v>
      </c>
      <c r="AY439" s="22" t="s">
        <v>458</v>
      </c>
      <c r="BE439" s="192">
        <f>IF(N439="základní",J439,0)</f>
        <v>0</v>
      </c>
      <c r="BF439" s="192">
        <f>IF(N439="snížená",J439,0)</f>
        <v>0</v>
      </c>
      <c r="BG439" s="192">
        <f>IF(N439="zákl. přenesená",J439,0)</f>
        <v>0</v>
      </c>
      <c r="BH439" s="192">
        <f>IF(N439="sníž. přenesená",J439,0)</f>
        <v>0</v>
      </c>
      <c r="BI439" s="192">
        <f>IF(N439="nulová",J439,0)</f>
        <v>0</v>
      </c>
      <c r="BJ439" s="22" t="s">
        <v>79</v>
      </c>
      <c r="BK439" s="192">
        <f>ROUND(I439*H439,2)</f>
        <v>0</v>
      </c>
      <c r="BL439" s="22" t="s">
        <v>104</v>
      </c>
      <c r="BM439" s="191" t="s">
        <v>865</v>
      </c>
    </row>
    <row r="440" s="2" customFormat="1">
      <c r="A440" s="41"/>
      <c r="B440" s="42"/>
      <c r="C440" s="41"/>
      <c r="D440" s="193" t="s">
        <v>467</v>
      </c>
      <c r="E440" s="41"/>
      <c r="F440" s="194" t="s">
        <v>866</v>
      </c>
      <c r="G440" s="41"/>
      <c r="H440" s="41"/>
      <c r="I440" s="195"/>
      <c r="J440" s="41"/>
      <c r="K440" s="41"/>
      <c r="L440" s="42"/>
      <c r="M440" s="196"/>
      <c r="N440" s="197"/>
      <c r="O440" s="75"/>
      <c r="P440" s="75"/>
      <c r="Q440" s="75"/>
      <c r="R440" s="75"/>
      <c r="S440" s="75"/>
      <c r="T440" s="76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22" t="s">
        <v>467</v>
      </c>
      <c r="AU440" s="22" t="s">
        <v>101</v>
      </c>
    </row>
    <row r="441" s="13" customFormat="1">
      <c r="A441" s="13"/>
      <c r="B441" s="198"/>
      <c r="C441" s="13"/>
      <c r="D441" s="199" t="s">
        <v>469</v>
      </c>
      <c r="E441" s="200" t="s">
        <v>3</v>
      </c>
      <c r="F441" s="201" t="s">
        <v>867</v>
      </c>
      <c r="G441" s="13"/>
      <c r="H441" s="202">
        <v>4</v>
      </c>
      <c r="I441" s="203"/>
      <c r="J441" s="13"/>
      <c r="K441" s="13"/>
      <c r="L441" s="198"/>
      <c r="M441" s="204"/>
      <c r="N441" s="205"/>
      <c r="O441" s="205"/>
      <c r="P441" s="205"/>
      <c r="Q441" s="205"/>
      <c r="R441" s="205"/>
      <c r="S441" s="205"/>
      <c r="T441" s="20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0" t="s">
        <v>469</v>
      </c>
      <c r="AU441" s="200" t="s">
        <v>101</v>
      </c>
      <c r="AV441" s="13" t="s">
        <v>76</v>
      </c>
      <c r="AW441" s="13" t="s">
        <v>33</v>
      </c>
      <c r="AX441" s="13" t="s">
        <v>72</v>
      </c>
      <c r="AY441" s="200" t="s">
        <v>458</v>
      </c>
    </row>
    <row r="442" s="13" customFormat="1">
      <c r="A442" s="13"/>
      <c r="B442" s="198"/>
      <c r="C442" s="13"/>
      <c r="D442" s="199" t="s">
        <v>469</v>
      </c>
      <c r="E442" s="200" t="s">
        <v>3</v>
      </c>
      <c r="F442" s="201" t="s">
        <v>868</v>
      </c>
      <c r="G442" s="13"/>
      <c r="H442" s="202">
        <v>15</v>
      </c>
      <c r="I442" s="203"/>
      <c r="J442" s="13"/>
      <c r="K442" s="13"/>
      <c r="L442" s="198"/>
      <c r="M442" s="204"/>
      <c r="N442" s="205"/>
      <c r="O442" s="205"/>
      <c r="P442" s="205"/>
      <c r="Q442" s="205"/>
      <c r="R442" s="205"/>
      <c r="S442" s="205"/>
      <c r="T442" s="20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0" t="s">
        <v>469</v>
      </c>
      <c r="AU442" s="200" t="s">
        <v>101</v>
      </c>
      <c r="AV442" s="13" t="s">
        <v>76</v>
      </c>
      <c r="AW442" s="13" t="s">
        <v>33</v>
      </c>
      <c r="AX442" s="13" t="s">
        <v>72</v>
      </c>
      <c r="AY442" s="200" t="s">
        <v>458</v>
      </c>
    </row>
    <row r="443" s="15" customFormat="1">
      <c r="A443" s="15"/>
      <c r="B443" s="215"/>
      <c r="C443" s="15"/>
      <c r="D443" s="199" t="s">
        <v>469</v>
      </c>
      <c r="E443" s="216" t="s">
        <v>3</v>
      </c>
      <c r="F443" s="217" t="s">
        <v>497</v>
      </c>
      <c r="G443" s="15"/>
      <c r="H443" s="218">
        <v>19</v>
      </c>
      <c r="I443" s="219"/>
      <c r="J443" s="15"/>
      <c r="K443" s="15"/>
      <c r="L443" s="215"/>
      <c r="M443" s="220"/>
      <c r="N443" s="221"/>
      <c r="O443" s="221"/>
      <c r="P443" s="221"/>
      <c r="Q443" s="221"/>
      <c r="R443" s="221"/>
      <c r="S443" s="221"/>
      <c r="T443" s="222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16" t="s">
        <v>469</v>
      </c>
      <c r="AU443" s="216" t="s">
        <v>101</v>
      </c>
      <c r="AV443" s="15" t="s">
        <v>104</v>
      </c>
      <c r="AW443" s="15" t="s">
        <v>33</v>
      </c>
      <c r="AX443" s="15" t="s">
        <v>79</v>
      </c>
      <c r="AY443" s="216" t="s">
        <v>458</v>
      </c>
    </row>
    <row r="444" s="2" customFormat="1" ht="37.8" customHeight="1">
      <c r="A444" s="41"/>
      <c r="B444" s="179"/>
      <c r="C444" s="180" t="s">
        <v>869</v>
      </c>
      <c r="D444" s="180" t="s">
        <v>462</v>
      </c>
      <c r="E444" s="181" t="s">
        <v>870</v>
      </c>
      <c r="F444" s="182" t="s">
        <v>871</v>
      </c>
      <c r="G444" s="183" t="s">
        <v>629</v>
      </c>
      <c r="H444" s="184">
        <v>6</v>
      </c>
      <c r="I444" s="185"/>
      <c r="J444" s="186">
        <f>ROUND(I444*H444,2)</f>
        <v>0</v>
      </c>
      <c r="K444" s="182" t="s">
        <v>465</v>
      </c>
      <c r="L444" s="42"/>
      <c r="M444" s="187" t="s">
        <v>3</v>
      </c>
      <c r="N444" s="188" t="s">
        <v>43</v>
      </c>
      <c r="O444" s="75"/>
      <c r="P444" s="189">
        <f>O444*H444</f>
        <v>0</v>
      </c>
      <c r="Q444" s="189">
        <v>0.081848000000000004</v>
      </c>
      <c r="R444" s="189">
        <f>Q444*H444</f>
        <v>0.49108800000000002</v>
      </c>
      <c r="S444" s="189">
        <v>0</v>
      </c>
      <c r="T444" s="190">
        <f>S444*H444</f>
        <v>0</v>
      </c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191" t="s">
        <v>104</v>
      </c>
      <c r="AT444" s="191" t="s">
        <v>462</v>
      </c>
      <c r="AU444" s="191" t="s">
        <v>101</v>
      </c>
      <c r="AY444" s="22" t="s">
        <v>458</v>
      </c>
      <c r="BE444" s="192">
        <f>IF(N444="základní",J444,0)</f>
        <v>0</v>
      </c>
      <c r="BF444" s="192">
        <f>IF(N444="snížená",J444,0)</f>
        <v>0</v>
      </c>
      <c r="BG444" s="192">
        <f>IF(N444="zákl. přenesená",J444,0)</f>
        <v>0</v>
      </c>
      <c r="BH444" s="192">
        <f>IF(N444="sníž. přenesená",J444,0)</f>
        <v>0</v>
      </c>
      <c r="BI444" s="192">
        <f>IF(N444="nulová",J444,0)</f>
        <v>0</v>
      </c>
      <c r="BJ444" s="22" t="s">
        <v>79</v>
      </c>
      <c r="BK444" s="192">
        <f>ROUND(I444*H444,2)</f>
        <v>0</v>
      </c>
      <c r="BL444" s="22" t="s">
        <v>104</v>
      </c>
      <c r="BM444" s="191" t="s">
        <v>872</v>
      </c>
    </row>
    <row r="445" s="2" customFormat="1">
      <c r="A445" s="41"/>
      <c r="B445" s="42"/>
      <c r="C445" s="41"/>
      <c r="D445" s="193" t="s">
        <v>467</v>
      </c>
      <c r="E445" s="41"/>
      <c r="F445" s="194" t="s">
        <v>873</v>
      </c>
      <c r="G445" s="41"/>
      <c r="H445" s="41"/>
      <c r="I445" s="195"/>
      <c r="J445" s="41"/>
      <c r="K445" s="41"/>
      <c r="L445" s="42"/>
      <c r="M445" s="196"/>
      <c r="N445" s="197"/>
      <c r="O445" s="75"/>
      <c r="P445" s="75"/>
      <c r="Q445" s="75"/>
      <c r="R445" s="75"/>
      <c r="S445" s="75"/>
      <c r="T445" s="76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2" t="s">
        <v>467</v>
      </c>
      <c r="AU445" s="22" t="s">
        <v>101</v>
      </c>
    </row>
    <row r="446" s="13" customFormat="1">
      <c r="A446" s="13"/>
      <c r="B446" s="198"/>
      <c r="C446" s="13"/>
      <c r="D446" s="199" t="s">
        <v>469</v>
      </c>
      <c r="E446" s="200" t="s">
        <v>3</v>
      </c>
      <c r="F446" s="201" t="s">
        <v>874</v>
      </c>
      <c r="G446" s="13"/>
      <c r="H446" s="202">
        <v>2</v>
      </c>
      <c r="I446" s="203"/>
      <c r="J446" s="13"/>
      <c r="K446" s="13"/>
      <c r="L446" s="198"/>
      <c r="M446" s="204"/>
      <c r="N446" s="205"/>
      <c r="O446" s="205"/>
      <c r="P446" s="205"/>
      <c r="Q446" s="205"/>
      <c r="R446" s="205"/>
      <c r="S446" s="205"/>
      <c r="T446" s="20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0" t="s">
        <v>469</v>
      </c>
      <c r="AU446" s="200" t="s">
        <v>101</v>
      </c>
      <c r="AV446" s="13" t="s">
        <v>76</v>
      </c>
      <c r="AW446" s="13" t="s">
        <v>33</v>
      </c>
      <c r="AX446" s="13" t="s">
        <v>72</v>
      </c>
      <c r="AY446" s="200" t="s">
        <v>458</v>
      </c>
    </row>
    <row r="447" s="13" customFormat="1">
      <c r="A447" s="13"/>
      <c r="B447" s="198"/>
      <c r="C447" s="13"/>
      <c r="D447" s="199" t="s">
        <v>469</v>
      </c>
      <c r="E447" s="200" t="s">
        <v>3</v>
      </c>
      <c r="F447" s="201" t="s">
        <v>875</v>
      </c>
      <c r="G447" s="13"/>
      <c r="H447" s="202">
        <v>4</v>
      </c>
      <c r="I447" s="203"/>
      <c r="J447" s="13"/>
      <c r="K447" s="13"/>
      <c r="L447" s="198"/>
      <c r="M447" s="204"/>
      <c r="N447" s="205"/>
      <c r="O447" s="205"/>
      <c r="P447" s="205"/>
      <c r="Q447" s="205"/>
      <c r="R447" s="205"/>
      <c r="S447" s="205"/>
      <c r="T447" s="20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00" t="s">
        <v>469</v>
      </c>
      <c r="AU447" s="200" t="s">
        <v>101</v>
      </c>
      <c r="AV447" s="13" t="s">
        <v>76</v>
      </c>
      <c r="AW447" s="13" t="s">
        <v>33</v>
      </c>
      <c r="AX447" s="13" t="s">
        <v>72</v>
      </c>
      <c r="AY447" s="200" t="s">
        <v>458</v>
      </c>
    </row>
    <row r="448" s="15" customFormat="1">
      <c r="A448" s="15"/>
      <c r="B448" s="215"/>
      <c r="C448" s="15"/>
      <c r="D448" s="199" t="s">
        <v>469</v>
      </c>
      <c r="E448" s="216" t="s">
        <v>3</v>
      </c>
      <c r="F448" s="217" t="s">
        <v>497</v>
      </c>
      <c r="G448" s="15"/>
      <c r="H448" s="218">
        <v>6</v>
      </c>
      <c r="I448" s="219"/>
      <c r="J448" s="15"/>
      <c r="K448" s="15"/>
      <c r="L448" s="215"/>
      <c r="M448" s="220"/>
      <c r="N448" s="221"/>
      <c r="O448" s="221"/>
      <c r="P448" s="221"/>
      <c r="Q448" s="221"/>
      <c r="R448" s="221"/>
      <c r="S448" s="221"/>
      <c r="T448" s="222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16" t="s">
        <v>469</v>
      </c>
      <c r="AU448" s="216" t="s">
        <v>101</v>
      </c>
      <c r="AV448" s="15" t="s">
        <v>104</v>
      </c>
      <c r="AW448" s="15" t="s">
        <v>33</v>
      </c>
      <c r="AX448" s="15" t="s">
        <v>79</v>
      </c>
      <c r="AY448" s="216" t="s">
        <v>458</v>
      </c>
    </row>
    <row r="449" s="2" customFormat="1" ht="37.8" customHeight="1">
      <c r="A449" s="41"/>
      <c r="B449" s="179"/>
      <c r="C449" s="180" t="s">
        <v>876</v>
      </c>
      <c r="D449" s="180" t="s">
        <v>462</v>
      </c>
      <c r="E449" s="181" t="s">
        <v>877</v>
      </c>
      <c r="F449" s="182" t="s">
        <v>878</v>
      </c>
      <c r="G449" s="183" t="s">
        <v>629</v>
      </c>
      <c r="H449" s="184">
        <v>9</v>
      </c>
      <c r="I449" s="185"/>
      <c r="J449" s="186">
        <f>ROUND(I449*H449,2)</f>
        <v>0</v>
      </c>
      <c r="K449" s="182" t="s">
        <v>465</v>
      </c>
      <c r="L449" s="42"/>
      <c r="M449" s="187" t="s">
        <v>3</v>
      </c>
      <c r="N449" s="188" t="s">
        <v>43</v>
      </c>
      <c r="O449" s="75"/>
      <c r="P449" s="189">
        <f>O449*H449</f>
        <v>0</v>
      </c>
      <c r="Q449" s="189">
        <v>0.091048000000000004</v>
      </c>
      <c r="R449" s="189">
        <f>Q449*H449</f>
        <v>0.81943200000000005</v>
      </c>
      <c r="S449" s="189">
        <v>0</v>
      </c>
      <c r="T449" s="190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191" t="s">
        <v>104</v>
      </c>
      <c r="AT449" s="191" t="s">
        <v>462</v>
      </c>
      <c r="AU449" s="191" t="s">
        <v>101</v>
      </c>
      <c r="AY449" s="22" t="s">
        <v>458</v>
      </c>
      <c r="BE449" s="192">
        <f>IF(N449="základní",J449,0)</f>
        <v>0</v>
      </c>
      <c r="BF449" s="192">
        <f>IF(N449="snížená",J449,0)</f>
        <v>0</v>
      </c>
      <c r="BG449" s="192">
        <f>IF(N449="zákl. přenesená",J449,0)</f>
        <v>0</v>
      </c>
      <c r="BH449" s="192">
        <f>IF(N449="sníž. přenesená",J449,0)</f>
        <v>0</v>
      </c>
      <c r="BI449" s="192">
        <f>IF(N449="nulová",J449,0)</f>
        <v>0</v>
      </c>
      <c r="BJ449" s="22" t="s">
        <v>79</v>
      </c>
      <c r="BK449" s="192">
        <f>ROUND(I449*H449,2)</f>
        <v>0</v>
      </c>
      <c r="BL449" s="22" t="s">
        <v>104</v>
      </c>
      <c r="BM449" s="191" t="s">
        <v>879</v>
      </c>
    </row>
    <row r="450" s="2" customFormat="1">
      <c r="A450" s="41"/>
      <c r="B450" s="42"/>
      <c r="C450" s="41"/>
      <c r="D450" s="193" t="s">
        <v>467</v>
      </c>
      <c r="E450" s="41"/>
      <c r="F450" s="194" t="s">
        <v>880</v>
      </c>
      <c r="G450" s="41"/>
      <c r="H450" s="41"/>
      <c r="I450" s="195"/>
      <c r="J450" s="41"/>
      <c r="K450" s="41"/>
      <c r="L450" s="42"/>
      <c r="M450" s="196"/>
      <c r="N450" s="197"/>
      <c r="O450" s="75"/>
      <c r="P450" s="75"/>
      <c r="Q450" s="75"/>
      <c r="R450" s="75"/>
      <c r="S450" s="75"/>
      <c r="T450" s="76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2" t="s">
        <v>467</v>
      </c>
      <c r="AU450" s="22" t="s">
        <v>101</v>
      </c>
    </row>
    <row r="451" s="13" customFormat="1">
      <c r="A451" s="13"/>
      <c r="B451" s="198"/>
      <c r="C451" s="13"/>
      <c r="D451" s="199" t="s">
        <v>469</v>
      </c>
      <c r="E451" s="200" t="s">
        <v>3</v>
      </c>
      <c r="F451" s="201" t="s">
        <v>881</v>
      </c>
      <c r="G451" s="13"/>
      <c r="H451" s="202">
        <v>3</v>
      </c>
      <c r="I451" s="203"/>
      <c r="J451" s="13"/>
      <c r="K451" s="13"/>
      <c r="L451" s="198"/>
      <c r="M451" s="204"/>
      <c r="N451" s="205"/>
      <c r="O451" s="205"/>
      <c r="P451" s="205"/>
      <c r="Q451" s="205"/>
      <c r="R451" s="205"/>
      <c r="S451" s="205"/>
      <c r="T451" s="20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00" t="s">
        <v>469</v>
      </c>
      <c r="AU451" s="200" t="s">
        <v>101</v>
      </c>
      <c r="AV451" s="13" t="s">
        <v>76</v>
      </c>
      <c r="AW451" s="13" t="s">
        <v>33</v>
      </c>
      <c r="AX451" s="13" t="s">
        <v>72</v>
      </c>
      <c r="AY451" s="200" t="s">
        <v>458</v>
      </c>
    </row>
    <row r="452" s="13" customFormat="1">
      <c r="A452" s="13"/>
      <c r="B452" s="198"/>
      <c r="C452" s="13"/>
      <c r="D452" s="199" t="s">
        <v>469</v>
      </c>
      <c r="E452" s="200" t="s">
        <v>3</v>
      </c>
      <c r="F452" s="201" t="s">
        <v>882</v>
      </c>
      <c r="G452" s="13"/>
      <c r="H452" s="202">
        <v>6</v>
      </c>
      <c r="I452" s="203"/>
      <c r="J452" s="13"/>
      <c r="K452" s="13"/>
      <c r="L452" s="198"/>
      <c r="M452" s="204"/>
      <c r="N452" s="205"/>
      <c r="O452" s="205"/>
      <c r="P452" s="205"/>
      <c r="Q452" s="205"/>
      <c r="R452" s="205"/>
      <c r="S452" s="205"/>
      <c r="T452" s="20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00" t="s">
        <v>469</v>
      </c>
      <c r="AU452" s="200" t="s">
        <v>101</v>
      </c>
      <c r="AV452" s="13" t="s">
        <v>76</v>
      </c>
      <c r="AW452" s="13" t="s">
        <v>33</v>
      </c>
      <c r="AX452" s="13" t="s">
        <v>72</v>
      </c>
      <c r="AY452" s="200" t="s">
        <v>458</v>
      </c>
    </row>
    <row r="453" s="15" customFormat="1">
      <c r="A453" s="15"/>
      <c r="B453" s="215"/>
      <c r="C453" s="15"/>
      <c r="D453" s="199" t="s">
        <v>469</v>
      </c>
      <c r="E453" s="216" t="s">
        <v>3</v>
      </c>
      <c r="F453" s="217" t="s">
        <v>497</v>
      </c>
      <c r="G453" s="15"/>
      <c r="H453" s="218">
        <v>9</v>
      </c>
      <c r="I453" s="219"/>
      <c r="J453" s="15"/>
      <c r="K453" s="15"/>
      <c r="L453" s="215"/>
      <c r="M453" s="220"/>
      <c r="N453" s="221"/>
      <c r="O453" s="221"/>
      <c r="P453" s="221"/>
      <c r="Q453" s="221"/>
      <c r="R453" s="221"/>
      <c r="S453" s="221"/>
      <c r="T453" s="222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16" t="s">
        <v>469</v>
      </c>
      <c r="AU453" s="216" t="s">
        <v>101</v>
      </c>
      <c r="AV453" s="15" t="s">
        <v>104</v>
      </c>
      <c r="AW453" s="15" t="s">
        <v>33</v>
      </c>
      <c r="AX453" s="15" t="s">
        <v>79</v>
      </c>
      <c r="AY453" s="216" t="s">
        <v>458</v>
      </c>
    </row>
    <row r="454" s="2" customFormat="1" ht="37.8" customHeight="1">
      <c r="A454" s="41"/>
      <c r="B454" s="179"/>
      <c r="C454" s="180" t="s">
        <v>883</v>
      </c>
      <c r="D454" s="180" t="s">
        <v>462</v>
      </c>
      <c r="E454" s="181" t="s">
        <v>884</v>
      </c>
      <c r="F454" s="182" t="s">
        <v>885</v>
      </c>
      <c r="G454" s="183" t="s">
        <v>629</v>
      </c>
      <c r="H454" s="184">
        <v>3</v>
      </c>
      <c r="I454" s="185"/>
      <c r="J454" s="186">
        <f>ROUND(I454*H454,2)</f>
        <v>0</v>
      </c>
      <c r="K454" s="182" t="s">
        <v>465</v>
      </c>
      <c r="L454" s="42"/>
      <c r="M454" s="187" t="s">
        <v>3</v>
      </c>
      <c r="N454" s="188" t="s">
        <v>43</v>
      </c>
      <c r="O454" s="75"/>
      <c r="P454" s="189">
        <f>O454*H454</f>
        <v>0</v>
      </c>
      <c r="Q454" s="189">
        <v>0.10904999999999999</v>
      </c>
      <c r="R454" s="189">
        <f>Q454*H454</f>
        <v>0.32715</v>
      </c>
      <c r="S454" s="189">
        <v>0</v>
      </c>
      <c r="T454" s="190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191" t="s">
        <v>104</v>
      </c>
      <c r="AT454" s="191" t="s">
        <v>462</v>
      </c>
      <c r="AU454" s="191" t="s">
        <v>101</v>
      </c>
      <c r="AY454" s="22" t="s">
        <v>458</v>
      </c>
      <c r="BE454" s="192">
        <f>IF(N454="základní",J454,0)</f>
        <v>0</v>
      </c>
      <c r="BF454" s="192">
        <f>IF(N454="snížená",J454,0)</f>
        <v>0</v>
      </c>
      <c r="BG454" s="192">
        <f>IF(N454="zákl. přenesená",J454,0)</f>
        <v>0</v>
      </c>
      <c r="BH454" s="192">
        <f>IF(N454="sníž. přenesená",J454,0)</f>
        <v>0</v>
      </c>
      <c r="BI454" s="192">
        <f>IF(N454="nulová",J454,0)</f>
        <v>0</v>
      </c>
      <c r="BJ454" s="22" t="s">
        <v>79</v>
      </c>
      <c r="BK454" s="192">
        <f>ROUND(I454*H454,2)</f>
        <v>0</v>
      </c>
      <c r="BL454" s="22" t="s">
        <v>104</v>
      </c>
      <c r="BM454" s="191" t="s">
        <v>886</v>
      </c>
    </row>
    <row r="455" s="2" customFormat="1">
      <c r="A455" s="41"/>
      <c r="B455" s="42"/>
      <c r="C455" s="41"/>
      <c r="D455" s="193" t="s">
        <v>467</v>
      </c>
      <c r="E455" s="41"/>
      <c r="F455" s="194" t="s">
        <v>887</v>
      </c>
      <c r="G455" s="41"/>
      <c r="H455" s="41"/>
      <c r="I455" s="195"/>
      <c r="J455" s="41"/>
      <c r="K455" s="41"/>
      <c r="L455" s="42"/>
      <c r="M455" s="196"/>
      <c r="N455" s="197"/>
      <c r="O455" s="75"/>
      <c r="P455" s="75"/>
      <c r="Q455" s="75"/>
      <c r="R455" s="75"/>
      <c r="S455" s="75"/>
      <c r="T455" s="76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2" t="s">
        <v>467</v>
      </c>
      <c r="AU455" s="22" t="s">
        <v>101</v>
      </c>
    </row>
    <row r="456" s="13" customFormat="1">
      <c r="A456" s="13"/>
      <c r="B456" s="198"/>
      <c r="C456" s="13"/>
      <c r="D456" s="199" t="s">
        <v>469</v>
      </c>
      <c r="E456" s="200" t="s">
        <v>3</v>
      </c>
      <c r="F456" s="201" t="s">
        <v>888</v>
      </c>
      <c r="G456" s="13"/>
      <c r="H456" s="202">
        <v>3</v>
      </c>
      <c r="I456" s="203"/>
      <c r="J456" s="13"/>
      <c r="K456" s="13"/>
      <c r="L456" s="198"/>
      <c r="M456" s="204"/>
      <c r="N456" s="205"/>
      <c r="O456" s="205"/>
      <c r="P456" s="205"/>
      <c r="Q456" s="205"/>
      <c r="R456" s="205"/>
      <c r="S456" s="205"/>
      <c r="T456" s="20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00" t="s">
        <v>469</v>
      </c>
      <c r="AU456" s="200" t="s">
        <v>101</v>
      </c>
      <c r="AV456" s="13" t="s">
        <v>76</v>
      </c>
      <c r="AW456" s="13" t="s">
        <v>33</v>
      </c>
      <c r="AX456" s="13" t="s">
        <v>79</v>
      </c>
      <c r="AY456" s="200" t="s">
        <v>458</v>
      </c>
    </row>
    <row r="457" s="2" customFormat="1" ht="33" customHeight="1">
      <c r="A457" s="41"/>
      <c r="B457" s="179"/>
      <c r="C457" s="180" t="s">
        <v>889</v>
      </c>
      <c r="D457" s="180" t="s">
        <v>462</v>
      </c>
      <c r="E457" s="181" t="s">
        <v>890</v>
      </c>
      <c r="F457" s="182" t="s">
        <v>891</v>
      </c>
      <c r="G457" s="183" t="s">
        <v>694</v>
      </c>
      <c r="H457" s="184">
        <v>25.25</v>
      </c>
      <c r="I457" s="185"/>
      <c r="J457" s="186">
        <f>ROUND(I457*H457,2)</f>
        <v>0</v>
      </c>
      <c r="K457" s="182" t="s">
        <v>465</v>
      </c>
      <c r="L457" s="42"/>
      <c r="M457" s="187" t="s">
        <v>3</v>
      </c>
      <c r="N457" s="188" t="s">
        <v>43</v>
      </c>
      <c r="O457" s="75"/>
      <c r="P457" s="189">
        <f>O457*H457</f>
        <v>0</v>
      </c>
      <c r="Q457" s="189">
        <v>0.00044999999999999999</v>
      </c>
      <c r="R457" s="189">
        <f>Q457*H457</f>
        <v>0.011362499999999999</v>
      </c>
      <c r="S457" s="189">
        <v>0</v>
      </c>
      <c r="T457" s="190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191" t="s">
        <v>104</v>
      </c>
      <c r="AT457" s="191" t="s">
        <v>462</v>
      </c>
      <c r="AU457" s="191" t="s">
        <v>101</v>
      </c>
      <c r="AY457" s="22" t="s">
        <v>458</v>
      </c>
      <c r="BE457" s="192">
        <f>IF(N457="základní",J457,0)</f>
        <v>0</v>
      </c>
      <c r="BF457" s="192">
        <f>IF(N457="snížená",J457,0)</f>
        <v>0</v>
      </c>
      <c r="BG457" s="192">
        <f>IF(N457="zákl. přenesená",J457,0)</f>
        <v>0</v>
      </c>
      <c r="BH457" s="192">
        <f>IF(N457="sníž. přenesená",J457,0)</f>
        <v>0</v>
      </c>
      <c r="BI457" s="192">
        <f>IF(N457="nulová",J457,0)</f>
        <v>0</v>
      </c>
      <c r="BJ457" s="22" t="s">
        <v>79</v>
      </c>
      <c r="BK457" s="192">
        <f>ROUND(I457*H457,2)</f>
        <v>0</v>
      </c>
      <c r="BL457" s="22" t="s">
        <v>104</v>
      </c>
      <c r="BM457" s="191" t="s">
        <v>892</v>
      </c>
    </row>
    <row r="458" s="2" customFormat="1">
      <c r="A458" s="41"/>
      <c r="B458" s="42"/>
      <c r="C458" s="41"/>
      <c r="D458" s="193" t="s">
        <v>467</v>
      </c>
      <c r="E458" s="41"/>
      <c r="F458" s="194" t="s">
        <v>893</v>
      </c>
      <c r="G458" s="41"/>
      <c r="H458" s="41"/>
      <c r="I458" s="195"/>
      <c r="J458" s="41"/>
      <c r="K458" s="41"/>
      <c r="L458" s="42"/>
      <c r="M458" s="196"/>
      <c r="N458" s="197"/>
      <c r="O458" s="75"/>
      <c r="P458" s="75"/>
      <c r="Q458" s="75"/>
      <c r="R458" s="75"/>
      <c r="S458" s="75"/>
      <c r="T458" s="76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2" t="s">
        <v>467</v>
      </c>
      <c r="AU458" s="22" t="s">
        <v>101</v>
      </c>
    </row>
    <row r="459" s="13" customFormat="1">
      <c r="A459" s="13"/>
      <c r="B459" s="198"/>
      <c r="C459" s="13"/>
      <c r="D459" s="199" t="s">
        <v>469</v>
      </c>
      <c r="E459" s="200" t="s">
        <v>3</v>
      </c>
      <c r="F459" s="201" t="s">
        <v>894</v>
      </c>
      <c r="G459" s="13"/>
      <c r="H459" s="202">
        <v>25.25</v>
      </c>
      <c r="I459" s="203"/>
      <c r="J459" s="13"/>
      <c r="K459" s="13"/>
      <c r="L459" s="198"/>
      <c r="M459" s="204"/>
      <c r="N459" s="205"/>
      <c r="O459" s="205"/>
      <c r="P459" s="205"/>
      <c r="Q459" s="205"/>
      <c r="R459" s="205"/>
      <c r="S459" s="205"/>
      <c r="T459" s="20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00" t="s">
        <v>469</v>
      </c>
      <c r="AU459" s="200" t="s">
        <v>101</v>
      </c>
      <c r="AV459" s="13" t="s">
        <v>76</v>
      </c>
      <c r="AW459" s="13" t="s">
        <v>33</v>
      </c>
      <c r="AX459" s="13" t="s">
        <v>79</v>
      </c>
      <c r="AY459" s="200" t="s">
        <v>458</v>
      </c>
    </row>
    <row r="460" s="2" customFormat="1" ht="37.8" customHeight="1">
      <c r="A460" s="41"/>
      <c r="B460" s="179"/>
      <c r="C460" s="180" t="s">
        <v>895</v>
      </c>
      <c r="D460" s="180" t="s">
        <v>462</v>
      </c>
      <c r="E460" s="181" t="s">
        <v>896</v>
      </c>
      <c r="F460" s="182" t="s">
        <v>897</v>
      </c>
      <c r="G460" s="183" t="s">
        <v>548</v>
      </c>
      <c r="H460" s="184">
        <v>0.021999999999999999</v>
      </c>
      <c r="I460" s="185"/>
      <c r="J460" s="186">
        <f>ROUND(I460*H460,2)</f>
        <v>0</v>
      </c>
      <c r="K460" s="182" t="s">
        <v>465</v>
      </c>
      <c r="L460" s="42"/>
      <c r="M460" s="187" t="s">
        <v>3</v>
      </c>
      <c r="N460" s="188" t="s">
        <v>43</v>
      </c>
      <c r="O460" s="75"/>
      <c r="P460" s="189">
        <f>O460*H460</f>
        <v>0</v>
      </c>
      <c r="Q460" s="189">
        <v>0.019539999999999998</v>
      </c>
      <c r="R460" s="189">
        <f>Q460*H460</f>
        <v>0.00042987999999999994</v>
      </c>
      <c r="S460" s="189">
        <v>0</v>
      </c>
      <c r="T460" s="190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191" t="s">
        <v>104</v>
      </c>
      <c r="AT460" s="191" t="s">
        <v>462</v>
      </c>
      <c r="AU460" s="191" t="s">
        <v>101</v>
      </c>
      <c r="AY460" s="22" t="s">
        <v>458</v>
      </c>
      <c r="BE460" s="192">
        <f>IF(N460="základní",J460,0)</f>
        <v>0</v>
      </c>
      <c r="BF460" s="192">
        <f>IF(N460="snížená",J460,0)</f>
        <v>0</v>
      </c>
      <c r="BG460" s="192">
        <f>IF(N460="zákl. přenesená",J460,0)</f>
        <v>0</v>
      </c>
      <c r="BH460" s="192">
        <f>IF(N460="sníž. přenesená",J460,0)</f>
        <v>0</v>
      </c>
      <c r="BI460" s="192">
        <f>IF(N460="nulová",J460,0)</f>
        <v>0</v>
      </c>
      <c r="BJ460" s="22" t="s">
        <v>79</v>
      </c>
      <c r="BK460" s="192">
        <f>ROUND(I460*H460,2)</f>
        <v>0</v>
      </c>
      <c r="BL460" s="22" t="s">
        <v>104</v>
      </c>
      <c r="BM460" s="191" t="s">
        <v>898</v>
      </c>
    </row>
    <row r="461" s="2" customFormat="1">
      <c r="A461" s="41"/>
      <c r="B461" s="42"/>
      <c r="C461" s="41"/>
      <c r="D461" s="193" t="s">
        <v>467</v>
      </c>
      <c r="E461" s="41"/>
      <c r="F461" s="194" t="s">
        <v>899</v>
      </c>
      <c r="G461" s="41"/>
      <c r="H461" s="41"/>
      <c r="I461" s="195"/>
      <c r="J461" s="41"/>
      <c r="K461" s="41"/>
      <c r="L461" s="42"/>
      <c r="M461" s="196"/>
      <c r="N461" s="197"/>
      <c r="O461" s="75"/>
      <c r="P461" s="75"/>
      <c r="Q461" s="75"/>
      <c r="R461" s="75"/>
      <c r="S461" s="75"/>
      <c r="T461" s="76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2" t="s">
        <v>467</v>
      </c>
      <c r="AU461" s="22" t="s">
        <v>101</v>
      </c>
    </row>
    <row r="462" s="13" customFormat="1">
      <c r="A462" s="13"/>
      <c r="B462" s="198"/>
      <c r="C462" s="13"/>
      <c r="D462" s="199" t="s">
        <v>469</v>
      </c>
      <c r="E462" s="200" t="s">
        <v>3</v>
      </c>
      <c r="F462" s="201" t="s">
        <v>900</v>
      </c>
      <c r="G462" s="13"/>
      <c r="H462" s="202">
        <v>0.021999999999999999</v>
      </c>
      <c r="I462" s="203"/>
      <c r="J462" s="13"/>
      <c r="K462" s="13"/>
      <c r="L462" s="198"/>
      <c r="M462" s="204"/>
      <c r="N462" s="205"/>
      <c r="O462" s="205"/>
      <c r="P462" s="205"/>
      <c r="Q462" s="205"/>
      <c r="R462" s="205"/>
      <c r="S462" s="205"/>
      <c r="T462" s="20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00" t="s">
        <v>469</v>
      </c>
      <c r="AU462" s="200" t="s">
        <v>101</v>
      </c>
      <c r="AV462" s="13" t="s">
        <v>76</v>
      </c>
      <c r="AW462" s="13" t="s">
        <v>33</v>
      </c>
      <c r="AX462" s="13" t="s">
        <v>79</v>
      </c>
      <c r="AY462" s="200" t="s">
        <v>458</v>
      </c>
    </row>
    <row r="463" s="2" customFormat="1" ht="24.15" customHeight="1">
      <c r="A463" s="41"/>
      <c r="B463" s="179"/>
      <c r="C463" s="223" t="s">
        <v>901</v>
      </c>
      <c r="D463" s="223" t="s">
        <v>562</v>
      </c>
      <c r="E463" s="224" t="s">
        <v>902</v>
      </c>
      <c r="F463" s="225" t="s">
        <v>903</v>
      </c>
      <c r="G463" s="226" t="s">
        <v>548</v>
      </c>
      <c r="H463" s="227">
        <v>0.021999999999999999</v>
      </c>
      <c r="I463" s="228"/>
      <c r="J463" s="229">
        <f>ROUND(I463*H463,2)</f>
        <v>0</v>
      </c>
      <c r="K463" s="225" t="s">
        <v>465</v>
      </c>
      <c r="L463" s="230"/>
      <c r="M463" s="231" t="s">
        <v>3</v>
      </c>
      <c r="N463" s="232" t="s">
        <v>43</v>
      </c>
      <c r="O463" s="75"/>
      <c r="P463" s="189">
        <f>O463*H463</f>
        <v>0</v>
      </c>
      <c r="Q463" s="189">
        <v>1</v>
      </c>
      <c r="R463" s="189">
        <f>Q463*H463</f>
        <v>0.021999999999999999</v>
      </c>
      <c r="S463" s="189">
        <v>0</v>
      </c>
      <c r="T463" s="190">
        <f>S463*H463</f>
        <v>0</v>
      </c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R463" s="191" t="s">
        <v>521</v>
      </c>
      <c r="AT463" s="191" t="s">
        <v>562</v>
      </c>
      <c r="AU463" s="191" t="s">
        <v>101</v>
      </c>
      <c r="AY463" s="22" t="s">
        <v>458</v>
      </c>
      <c r="BE463" s="192">
        <f>IF(N463="základní",J463,0)</f>
        <v>0</v>
      </c>
      <c r="BF463" s="192">
        <f>IF(N463="snížená",J463,0)</f>
        <v>0</v>
      </c>
      <c r="BG463" s="192">
        <f>IF(N463="zákl. přenesená",J463,0)</f>
        <v>0</v>
      </c>
      <c r="BH463" s="192">
        <f>IF(N463="sníž. přenesená",J463,0)</f>
        <v>0</v>
      </c>
      <c r="BI463" s="192">
        <f>IF(N463="nulová",J463,0)</f>
        <v>0</v>
      </c>
      <c r="BJ463" s="22" t="s">
        <v>79</v>
      </c>
      <c r="BK463" s="192">
        <f>ROUND(I463*H463,2)</f>
        <v>0</v>
      </c>
      <c r="BL463" s="22" t="s">
        <v>104</v>
      </c>
      <c r="BM463" s="191" t="s">
        <v>904</v>
      </c>
    </row>
    <row r="464" s="2" customFormat="1" ht="37.8" customHeight="1">
      <c r="A464" s="41"/>
      <c r="B464" s="179"/>
      <c r="C464" s="180" t="s">
        <v>905</v>
      </c>
      <c r="D464" s="180" t="s">
        <v>462</v>
      </c>
      <c r="E464" s="181" t="s">
        <v>906</v>
      </c>
      <c r="F464" s="182" t="s">
        <v>907</v>
      </c>
      <c r="G464" s="183" t="s">
        <v>140</v>
      </c>
      <c r="H464" s="184">
        <v>4.0999999999999996</v>
      </c>
      <c r="I464" s="185"/>
      <c r="J464" s="186">
        <f>ROUND(I464*H464,2)</f>
        <v>0</v>
      </c>
      <c r="K464" s="182" t="s">
        <v>465</v>
      </c>
      <c r="L464" s="42"/>
      <c r="M464" s="187" t="s">
        <v>3</v>
      </c>
      <c r="N464" s="188" t="s">
        <v>43</v>
      </c>
      <c r="O464" s="75"/>
      <c r="P464" s="189">
        <f>O464*H464</f>
        <v>0</v>
      </c>
      <c r="Q464" s="189">
        <v>0.17818000000000001</v>
      </c>
      <c r="R464" s="189">
        <f>Q464*H464</f>
        <v>0.73053799999999991</v>
      </c>
      <c r="S464" s="189">
        <v>0</v>
      </c>
      <c r="T464" s="190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191" t="s">
        <v>104</v>
      </c>
      <c r="AT464" s="191" t="s">
        <v>462</v>
      </c>
      <c r="AU464" s="191" t="s">
        <v>101</v>
      </c>
      <c r="AY464" s="22" t="s">
        <v>458</v>
      </c>
      <c r="BE464" s="192">
        <f>IF(N464="základní",J464,0)</f>
        <v>0</v>
      </c>
      <c r="BF464" s="192">
        <f>IF(N464="snížená",J464,0)</f>
        <v>0</v>
      </c>
      <c r="BG464" s="192">
        <f>IF(N464="zákl. přenesená",J464,0)</f>
        <v>0</v>
      </c>
      <c r="BH464" s="192">
        <f>IF(N464="sníž. přenesená",J464,0)</f>
        <v>0</v>
      </c>
      <c r="BI464" s="192">
        <f>IF(N464="nulová",J464,0)</f>
        <v>0</v>
      </c>
      <c r="BJ464" s="22" t="s">
        <v>79</v>
      </c>
      <c r="BK464" s="192">
        <f>ROUND(I464*H464,2)</f>
        <v>0</v>
      </c>
      <c r="BL464" s="22" t="s">
        <v>104</v>
      </c>
      <c r="BM464" s="191" t="s">
        <v>908</v>
      </c>
    </row>
    <row r="465" s="2" customFormat="1">
      <c r="A465" s="41"/>
      <c r="B465" s="42"/>
      <c r="C465" s="41"/>
      <c r="D465" s="193" t="s">
        <v>467</v>
      </c>
      <c r="E465" s="41"/>
      <c r="F465" s="194" t="s">
        <v>909</v>
      </c>
      <c r="G465" s="41"/>
      <c r="H465" s="41"/>
      <c r="I465" s="195"/>
      <c r="J465" s="41"/>
      <c r="K465" s="41"/>
      <c r="L465" s="42"/>
      <c r="M465" s="196"/>
      <c r="N465" s="197"/>
      <c r="O465" s="75"/>
      <c r="P465" s="75"/>
      <c r="Q465" s="75"/>
      <c r="R465" s="75"/>
      <c r="S465" s="75"/>
      <c r="T465" s="76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22" t="s">
        <v>467</v>
      </c>
      <c r="AU465" s="22" t="s">
        <v>101</v>
      </c>
    </row>
    <row r="466" s="13" customFormat="1">
      <c r="A466" s="13"/>
      <c r="B466" s="198"/>
      <c r="C466" s="13"/>
      <c r="D466" s="199" t="s">
        <v>469</v>
      </c>
      <c r="E466" s="200" t="s">
        <v>3</v>
      </c>
      <c r="F466" s="201" t="s">
        <v>910</v>
      </c>
      <c r="G466" s="13"/>
      <c r="H466" s="202">
        <v>4.0999999999999996</v>
      </c>
      <c r="I466" s="203"/>
      <c r="J466" s="13"/>
      <c r="K466" s="13"/>
      <c r="L466" s="198"/>
      <c r="M466" s="204"/>
      <c r="N466" s="205"/>
      <c r="O466" s="205"/>
      <c r="P466" s="205"/>
      <c r="Q466" s="205"/>
      <c r="R466" s="205"/>
      <c r="S466" s="205"/>
      <c r="T466" s="20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00" t="s">
        <v>469</v>
      </c>
      <c r="AU466" s="200" t="s">
        <v>101</v>
      </c>
      <c r="AV466" s="13" t="s">
        <v>76</v>
      </c>
      <c r="AW466" s="13" t="s">
        <v>33</v>
      </c>
      <c r="AX466" s="13" t="s">
        <v>79</v>
      </c>
      <c r="AY466" s="200" t="s">
        <v>458</v>
      </c>
    </row>
    <row r="467" s="12" customFormat="1" ht="20.88" customHeight="1">
      <c r="A467" s="12"/>
      <c r="B467" s="166"/>
      <c r="C467" s="12"/>
      <c r="D467" s="167" t="s">
        <v>71</v>
      </c>
      <c r="E467" s="177" t="s">
        <v>672</v>
      </c>
      <c r="F467" s="177" t="s">
        <v>911</v>
      </c>
      <c r="G467" s="12"/>
      <c r="H467" s="12"/>
      <c r="I467" s="169"/>
      <c r="J467" s="178">
        <f>BK467</f>
        <v>0</v>
      </c>
      <c r="K467" s="12"/>
      <c r="L467" s="166"/>
      <c r="M467" s="171"/>
      <c r="N467" s="172"/>
      <c r="O467" s="172"/>
      <c r="P467" s="173">
        <f>SUM(P468:P566)</f>
        <v>0</v>
      </c>
      <c r="Q467" s="172"/>
      <c r="R467" s="173">
        <f>SUM(R468:R566)</f>
        <v>43.637322632067601</v>
      </c>
      <c r="S467" s="172"/>
      <c r="T467" s="174">
        <f>SUM(T468:T566)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167" t="s">
        <v>79</v>
      </c>
      <c r="AT467" s="175" t="s">
        <v>71</v>
      </c>
      <c r="AU467" s="175" t="s">
        <v>76</v>
      </c>
      <c r="AY467" s="167" t="s">
        <v>458</v>
      </c>
      <c r="BK467" s="176">
        <f>SUM(BK468:BK566)</f>
        <v>0</v>
      </c>
    </row>
    <row r="468" s="2" customFormat="1" ht="37.8" customHeight="1">
      <c r="A468" s="41"/>
      <c r="B468" s="179"/>
      <c r="C468" s="180" t="s">
        <v>912</v>
      </c>
      <c r="D468" s="180" t="s">
        <v>462</v>
      </c>
      <c r="E468" s="181" t="s">
        <v>913</v>
      </c>
      <c r="F468" s="182" t="s">
        <v>914</v>
      </c>
      <c r="G468" s="183" t="s">
        <v>629</v>
      </c>
      <c r="H468" s="184">
        <v>1</v>
      </c>
      <c r="I468" s="185"/>
      <c r="J468" s="186">
        <f>ROUND(I468*H468,2)</f>
        <v>0</v>
      </c>
      <c r="K468" s="182" t="s">
        <v>465</v>
      </c>
      <c r="L468" s="42"/>
      <c r="M468" s="187" t="s">
        <v>3</v>
      </c>
      <c r="N468" s="188" t="s">
        <v>43</v>
      </c>
      <c r="O468" s="75"/>
      <c r="P468" s="189">
        <f>O468*H468</f>
        <v>0</v>
      </c>
      <c r="Q468" s="189">
        <v>0.017940000000000001</v>
      </c>
      <c r="R468" s="189">
        <f>Q468*H468</f>
        <v>0.017940000000000001</v>
      </c>
      <c r="S468" s="189">
        <v>0</v>
      </c>
      <c r="T468" s="190">
        <f>S468*H468</f>
        <v>0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191" t="s">
        <v>104</v>
      </c>
      <c r="AT468" s="191" t="s">
        <v>462</v>
      </c>
      <c r="AU468" s="191" t="s">
        <v>101</v>
      </c>
      <c r="AY468" s="22" t="s">
        <v>458</v>
      </c>
      <c r="BE468" s="192">
        <f>IF(N468="základní",J468,0)</f>
        <v>0</v>
      </c>
      <c r="BF468" s="192">
        <f>IF(N468="snížená",J468,0)</f>
        <v>0</v>
      </c>
      <c r="BG468" s="192">
        <f>IF(N468="zákl. přenesená",J468,0)</f>
        <v>0</v>
      </c>
      <c r="BH468" s="192">
        <f>IF(N468="sníž. přenesená",J468,0)</f>
        <v>0</v>
      </c>
      <c r="BI468" s="192">
        <f>IF(N468="nulová",J468,0)</f>
        <v>0</v>
      </c>
      <c r="BJ468" s="22" t="s">
        <v>79</v>
      </c>
      <c r="BK468" s="192">
        <f>ROUND(I468*H468,2)</f>
        <v>0</v>
      </c>
      <c r="BL468" s="22" t="s">
        <v>104</v>
      </c>
      <c r="BM468" s="191" t="s">
        <v>915</v>
      </c>
    </row>
    <row r="469" s="2" customFormat="1">
      <c r="A469" s="41"/>
      <c r="B469" s="42"/>
      <c r="C469" s="41"/>
      <c r="D469" s="193" t="s">
        <v>467</v>
      </c>
      <c r="E469" s="41"/>
      <c r="F469" s="194" t="s">
        <v>916</v>
      </c>
      <c r="G469" s="41"/>
      <c r="H469" s="41"/>
      <c r="I469" s="195"/>
      <c r="J469" s="41"/>
      <c r="K469" s="41"/>
      <c r="L469" s="42"/>
      <c r="M469" s="196"/>
      <c r="N469" s="197"/>
      <c r="O469" s="75"/>
      <c r="P469" s="75"/>
      <c r="Q469" s="75"/>
      <c r="R469" s="75"/>
      <c r="S469" s="75"/>
      <c r="T469" s="76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T469" s="22" t="s">
        <v>467</v>
      </c>
      <c r="AU469" s="22" t="s">
        <v>101</v>
      </c>
    </row>
    <row r="470" s="13" customFormat="1">
      <c r="A470" s="13"/>
      <c r="B470" s="198"/>
      <c r="C470" s="13"/>
      <c r="D470" s="199" t="s">
        <v>469</v>
      </c>
      <c r="E470" s="200" t="s">
        <v>3</v>
      </c>
      <c r="F470" s="201" t="s">
        <v>917</v>
      </c>
      <c r="G470" s="13"/>
      <c r="H470" s="202">
        <v>1</v>
      </c>
      <c r="I470" s="203"/>
      <c r="J470" s="13"/>
      <c r="K470" s="13"/>
      <c r="L470" s="198"/>
      <c r="M470" s="204"/>
      <c r="N470" s="205"/>
      <c r="O470" s="205"/>
      <c r="P470" s="205"/>
      <c r="Q470" s="205"/>
      <c r="R470" s="205"/>
      <c r="S470" s="205"/>
      <c r="T470" s="20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0" t="s">
        <v>469</v>
      </c>
      <c r="AU470" s="200" t="s">
        <v>101</v>
      </c>
      <c r="AV470" s="13" t="s">
        <v>76</v>
      </c>
      <c r="AW470" s="13" t="s">
        <v>33</v>
      </c>
      <c r="AX470" s="13" t="s">
        <v>79</v>
      </c>
      <c r="AY470" s="200" t="s">
        <v>458</v>
      </c>
    </row>
    <row r="471" s="2" customFormat="1" ht="37.8" customHeight="1">
      <c r="A471" s="41"/>
      <c r="B471" s="179"/>
      <c r="C471" s="180" t="s">
        <v>918</v>
      </c>
      <c r="D471" s="180" t="s">
        <v>462</v>
      </c>
      <c r="E471" s="181" t="s">
        <v>919</v>
      </c>
      <c r="F471" s="182" t="s">
        <v>920</v>
      </c>
      <c r="G471" s="183" t="s">
        <v>629</v>
      </c>
      <c r="H471" s="184">
        <v>18</v>
      </c>
      <c r="I471" s="185"/>
      <c r="J471" s="186">
        <f>ROUND(I471*H471,2)</f>
        <v>0</v>
      </c>
      <c r="K471" s="182" t="s">
        <v>465</v>
      </c>
      <c r="L471" s="42"/>
      <c r="M471" s="187" t="s">
        <v>3</v>
      </c>
      <c r="N471" s="188" t="s">
        <v>43</v>
      </c>
      <c r="O471" s="75"/>
      <c r="P471" s="189">
        <f>O471*H471</f>
        <v>0</v>
      </c>
      <c r="Q471" s="189">
        <v>0.022783500000000002</v>
      </c>
      <c r="R471" s="189">
        <f>Q471*H471</f>
        <v>0.41010300000000005</v>
      </c>
      <c r="S471" s="189">
        <v>0</v>
      </c>
      <c r="T471" s="190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191" t="s">
        <v>104</v>
      </c>
      <c r="AT471" s="191" t="s">
        <v>462</v>
      </c>
      <c r="AU471" s="191" t="s">
        <v>101</v>
      </c>
      <c r="AY471" s="22" t="s">
        <v>458</v>
      </c>
      <c r="BE471" s="192">
        <f>IF(N471="základní",J471,0)</f>
        <v>0</v>
      </c>
      <c r="BF471" s="192">
        <f>IF(N471="snížená",J471,0)</f>
        <v>0</v>
      </c>
      <c r="BG471" s="192">
        <f>IF(N471="zákl. přenesená",J471,0)</f>
        <v>0</v>
      </c>
      <c r="BH471" s="192">
        <f>IF(N471="sníž. přenesená",J471,0)</f>
        <v>0</v>
      </c>
      <c r="BI471" s="192">
        <f>IF(N471="nulová",J471,0)</f>
        <v>0</v>
      </c>
      <c r="BJ471" s="22" t="s">
        <v>79</v>
      </c>
      <c r="BK471" s="192">
        <f>ROUND(I471*H471,2)</f>
        <v>0</v>
      </c>
      <c r="BL471" s="22" t="s">
        <v>104</v>
      </c>
      <c r="BM471" s="191" t="s">
        <v>921</v>
      </c>
    </row>
    <row r="472" s="2" customFormat="1">
      <c r="A472" s="41"/>
      <c r="B472" s="42"/>
      <c r="C472" s="41"/>
      <c r="D472" s="193" t="s">
        <v>467</v>
      </c>
      <c r="E472" s="41"/>
      <c r="F472" s="194" t="s">
        <v>922</v>
      </c>
      <c r="G472" s="41"/>
      <c r="H472" s="41"/>
      <c r="I472" s="195"/>
      <c r="J472" s="41"/>
      <c r="K472" s="41"/>
      <c r="L472" s="42"/>
      <c r="M472" s="196"/>
      <c r="N472" s="197"/>
      <c r="O472" s="75"/>
      <c r="P472" s="75"/>
      <c r="Q472" s="75"/>
      <c r="R472" s="75"/>
      <c r="S472" s="75"/>
      <c r="T472" s="76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2" t="s">
        <v>467</v>
      </c>
      <c r="AU472" s="22" t="s">
        <v>101</v>
      </c>
    </row>
    <row r="473" s="13" customFormat="1">
      <c r="A473" s="13"/>
      <c r="B473" s="198"/>
      <c r="C473" s="13"/>
      <c r="D473" s="199" t="s">
        <v>469</v>
      </c>
      <c r="E473" s="200" t="s">
        <v>3</v>
      </c>
      <c r="F473" s="201" t="s">
        <v>923</v>
      </c>
      <c r="G473" s="13"/>
      <c r="H473" s="202">
        <v>18</v>
      </c>
      <c r="I473" s="203"/>
      <c r="J473" s="13"/>
      <c r="K473" s="13"/>
      <c r="L473" s="198"/>
      <c r="M473" s="204"/>
      <c r="N473" s="205"/>
      <c r="O473" s="205"/>
      <c r="P473" s="205"/>
      <c r="Q473" s="205"/>
      <c r="R473" s="205"/>
      <c r="S473" s="205"/>
      <c r="T473" s="20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00" t="s">
        <v>469</v>
      </c>
      <c r="AU473" s="200" t="s">
        <v>101</v>
      </c>
      <c r="AV473" s="13" t="s">
        <v>76</v>
      </c>
      <c r="AW473" s="13" t="s">
        <v>33</v>
      </c>
      <c r="AX473" s="13" t="s">
        <v>79</v>
      </c>
      <c r="AY473" s="200" t="s">
        <v>458</v>
      </c>
    </row>
    <row r="474" s="2" customFormat="1" ht="37.8" customHeight="1">
      <c r="A474" s="41"/>
      <c r="B474" s="179"/>
      <c r="C474" s="180" t="s">
        <v>924</v>
      </c>
      <c r="D474" s="180" t="s">
        <v>462</v>
      </c>
      <c r="E474" s="181" t="s">
        <v>925</v>
      </c>
      <c r="F474" s="182" t="s">
        <v>926</v>
      </c>
      <c r="G474" s="183" t="s">
        <v>629</v>
      </c>
      <c r="H474" s="184">
        <v>3</v>
      </c>
      <c r="I474" s="185"/>
      <c r="J474" s="186">
        <f>ROUND(I474*H474,2)</f>
        <v>0</v>
      </c>
      <c r="K474" s="182" t="s">
        <v>465</v>
      </c>
      <c r="L474" s="42"/>
      <c r="M474" s="187" t="s">
        <v>3</v>
      </c>
      <c r="N474" s="188" t="s">
        <v>43</v>
      </c>
      <c r="O474" s="75"/>
      <c r="P474" s="189">
        <f>O474*H474</f>
        <v>0</v>
      </c>
      <c r="Q474" s="189">
        <v>0.027109999999999999</v>
      </c>
      <c r="R474" s="189">
        <f>Q474*H474</f>
        <v>0.08133</v>
      </c>
      <c r="S474" s="189">
        <v>0</v>
      </c>
      <c r="T474" s="190">
        <f>S474*H474</f>
        <v>0</v>
      </c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191" t="s">
        <v>104</v>
      </c>
      <c r="AT474" s="191" t="s">
        <v>462</v>
      </c>
      <c r="AU474" s="191" t="s">
        <v>101</v>
      </c>
      <c r="AY474" s="22" t="s">
        <v>458</v>
      </c>
      <c r="BE474" s="192">
        <f>IF(N474="základní",J474,0)</f>
        <v>0</v>
      </c>
      <c r="BF474" s="192">
        <f>IF(N474="snížená",J474,0)</f>
        <v>0</v>
      </c>
      <c r="BG474" s="192">
        <f>IF(N474="zákl. přenesená",J474,0)</f>
        <v>0</v>
      </c>
      <c r="BH474" s="192">
        <f>IF(N474="sníž. přenesená",J474,0)</f>
        <v>0</v>
      </c>
      <c r="BI474" s="192">
        <f>IF(N474="nulová",J474,0)</f>
        <v>0</v>
      </c>
      <c r="BJ474" s="22" t="s">
        <v>79</v>
      </c>
      <c r="BK474" s="192">
        <f>ROUND(I474*H474,2)</f>
        <v>0</v>
      </c>
      <c r="BL474" s="22" t="s">
        <v>104</v>
      </c>
      <c r="BM474" s="191" t="s">
        <v>927</v>
      </c>
    </row>
    <row r="475" s="2" customFormat="1">
      <c r="A475" s="41"/>
      <c r="B475" s="42"/>
      <c r="C475" s="41"/>
      <c r="D475" s="193" t="s">
        <v>467</v>
      </c>
      <c r="E475" s="41"/>
      <c r="F475" s="194" t="s">
        <v>928</v>
      </c>
      <c r="G475" s="41"/>
      <c r="H475" s="41"/>
      <c r="I475" s="195"/>
      <c r="J475" s="41"/>
      <c r="K475" s="41"/>
      <c r="L475" s="42"/>
      <c r="M475" s="196"/>
      <c r="N475" s="197"/>
      <c r="O475" s="75"/>
      <c r="P475" s="75"/>
      <c r="Q475" s="75"/>
      <c r="R475" s="75"/>
      <c r="S475" s="75"/>
      <c r="T475" s="76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T475" s="22" t="s">
        <v>467</v>
      </c>
      <c r="AU475" s="22" t="s">
        <v>101</v>
      </c>
    </row>
    <row r="476" s="13" customFormat="1">
      <c r="A476" s="13"/>
      <c r="B476" s="198"/>
      <c r="C476" s="13"/>
      <c r="D476" s="199" t="s">
        <v>469</v>
      </c>
      <c r="E476" s="200" t="s">
        <v>3</v>
      </c>
      <c r="F476" s="201" t="s">
        <v>929</v>
      </c>
      <c r="G476" s="13"/>
      <c r="H476" s="202">
        <v>3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469</v>
      </c>
      <c r="AU476" s="200" t="s">
        <v>101</v>
      </c>
      <c r="AV476" s="13" t="s">
        <v>76</v>
      </c>
      <c r="AW476" s="13" t="s">
        <v>33</v>
      </c>
      <c r="AX476" s="13" t="s">
        <v>79</v>
      </c>
      <c r="AY476" s="200" t="s">
        <v>458</v>
      </c>
    </row>
    <row r="477" s="2" customFormat="1" ht="37.8" customHeight="1">
      <c r="A477" s="41"/>
      <c r="B477" s="179"/>
      <c r="C477" s="180" t="s">
        <v>930</v>
      </c>
      <c r="D477" s="180" t="s">
        <v>462</v>
      </c>
      <c r="E477" s="181" t="s">
        <v>931</v>
      </c>
      <c r="F477" s="182" t="s">
        <v>932</v>
      </c>
      <c r="G477" s="183" t="s">
        <v>629</v>
      </c>
      <c r="H477" s="184">
        <v>2</v>
      </c>
      <c r="I477" s="185"/>
      <c r="J477" s="186">
        <f>ROUND(I477*H477,2)</f>
        <v>0</v>
      </c>
      <c r="K477" s="182" t="s">
        <v>465</v>
      </c>
      <c r="L477" s="42"/>
      <c r="M477" s="187" t="s">
        <v>3</v>
      </c>
      <c r="N477" s="188" t="s">
        <v>43</v>
      </c>
      <c r="O477" s="75"/>
      <c r="P477" s="189">
        <f>O477*H477</f>
        <v>0</v>
      </c>
      <c r="Q477" s="189">
        <v>0.046389</v>
      </c>
      <c r="R477" s="189">
        <f>Q477*H477</f>
        <v>0.092777999999999999</v>
      </c>
      <c r="S477" s="189">
        <v>0</v>
      </c>
      <c r="T477" s="190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191" t="s">
        <v>104</v>
      </c>
      <c r="AT477" s="191" t="s">
        <v>462</v>
      </c>
      <c r="AU477" s="191" t="s">
        <v>101</v>
      </c>
      <c r="AY477" s="22" t="s">
        <v>458</v>
      </c>
      <c r="BE477" s="192">
        <f>IF(N477="základní",J477,0)</f>
        <v>0</v>
      </c>
      <c r="BF477" s="192">
        <f>IF(N477="snížená",J477,0)</f>
        <v>0</v>
      </c>
      <c r="BG477" s="192">
        <f>IF(N477="zákl. přenesená",J477,0)</f>
        <v>0</v>
      </c>
      <c r="BH477" s="192">
        <f>IF(N477="sníž. přenesená",J477,0)</f>
        <v>0</v>
      </c>
      <c r="BI477" s="192">
        <f>IF(N477="nulová",J477,0)</f>
        <v>0</v>
      </c>
      <c r="BJ477" s="22" t="s">
        <v>79</v>
      </c>
      <c r="BK477" s="192">
        <f>ROUND(I477*H477,2)</f>
        <v>0</v>
      </c>
      <c r="BL477" s="22" t="s">
        <v>104</v>
      </c>
      <c r="BM477" s="191" t="s">
        <v>933</v>
      </c>
    </row>
    <row r="478" s="2" customFormat="1">
      <c r="A478" s="41"/>
      <c r="B478" s="42"/>
      <c r="C478" s="41"/>
      <c r="D478" s="193" t="s">
        <v>467</v>
      </c>
      <c r="E478" s="41"/>
      <c r="F478" s="194" t="s">
        <v>934</v>
      </c>
      <c r="G478" s="41"/>
      <c r="H478" s="41"/>
      <c r="I478" s="195"/>
      <c r="J478" s="41"/>
      <c r="K478" s="41"/>
      <c r="L478" s="42"/>
      <c r="M478" s="196"/>
      <c r="N478" s="197"/>
      <c r="O478" s="75"/>
      <c r="P478" s="75"/>
      <c r="Q478" s="75"/>
      <c r="R478" s="75"/>
      <c r="S478" s="75"/>
      <c r="T478" s="76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2" t="s">
        <v>467</v>
      </c>
      <c r="AU478" s="22" t="s">
        <v>101</v>
      </c>
    </row>
    <row r="479" s="13" customFormat="1">
      <c r="A479" s="13"/>
      <c r="B479" s="198"/>
      <c r="C479" s="13"/>
      <c r="D479" s="199" t="s">
        <v>469</v>
      </c>
      <c r="E479" s="200" t="s">
        <v>3</v>
      </c>
      <c r="F479" s="201" t="s">
        <v>935</v>
      </c>
      <c r="G479" s="13"/>
      <c r="H479" s="202">
        <v>2</v>
      </c>
      <c r="I479" s="203"/>
      <c r="J479" s="13"/>
      <c r="K479" s="13"/>
      <c r="L479" s="198"/>
      <c r="M479" s="204"/>
      <c r="N479" s="205"/>
      <c r="O479" s="205"/>
      <c r="P479" s="205"/>
      <c r="Q479" s="205"/>
      <c r="R479" s="205"/>
      <c r="S479" s="205"/>
      <c r="T479" s="20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00" t="s">
        <v>469</v>
      </c>
      <c r="AU479" s="200" t="s">
        <v>101</v>
      </c>
      <c r="AV479" s="13" t="s">
        <v>76</v>
      </c>
      <c r="AW479" s="13" t="s">
        <v>33</v>
      </c>
      <c r="AX479" s="13" t="s">
        <v>79</v>
      </c>
      <c r="AY479" s="200" t="s">
        <v>458</v>
      </c>
    </row>
    <row r="480" s="2" customFormat="1" ht="37.8" customHeight="1">
      <c r="A480" s="41"/>
      <c r="B480" s="179"/>
      <c r="C480" s="180" t="s">
        <v>936</v>
      </c>
      <c r="D480" s="180" t="s">
        <v>462</v>
      </c>
      <c r="E480" s="181" t="s">
        <v>937</v>
      </c>
      <c r="F480" s="182" t="s">
        <v>938</v>
      </c>
      <c r="G480" s="183" t="s">
        <v>629</v>
      </c>
      <c r="H480" s="184">
        <v>2</v>
      </c>
      <c r="I480" s="185"/>
      <c r="J480" s="186">
        <f>ROUND(I480*H480,2)</f>
        <v>0</v>
      </c>
      <c r="K480" s="182" t="s">
        <v>465</v>
      </c>
      <c r="L480" s="42"/>
      <c r="M480" s="187" t="s">
        <v>3</v>
      </c>
      <c r="N480" s="188" t="s">
        <v>43</v>
      </c>
      <c r="O480" s="75"/>
      <c r="P480" s="189">
        <f>O480*H480</f>
        <v>0</v>
      </c>
      <c r="Q480" s="189">
        <v>0.040550500000000003</v>
      </c>
      <c r="R480" s="189">
        <f>Q480*H480</f>
        <v>0.081101000000000006</v>
      </c>
      <c r="S480" s="189">
        <v>0</v>
      </c>
      <c r="T480" s="190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191" t="s">
        <v>104</v>
      </c>
      <c r="AT480" s="191" t="s">
        <v>462</v>
      </c>
      <c r="AU480" s="191" t="s">
        <v>101</v>
      </c>
      <c r="AY480" s="22" t="s">
        <v>458</v>
      </c>
      <c r="BE480" s="192">
        <f>IF(N480="základní",J480,0)</f>
        <v>0</v>
      </c>
      <c r="BF480" s="192">
        <f>IF(N480="snížená",J480,0)</f>
        <v>0</v>
      </c>
      <c r="BG480" s="192">
        <f>IF(N480="zákl. přenesená",J480,0)</f>
        <v>0</v>
      </c>
      <c r="BH480" s="192">
        <f>IF(N480="sníž. přenesená",J480,0)</f>
        <v>0</v>
      </c>
      <c r="BI480" s="192">
        <f>IF(N480="nulová",J480,0)</f>
        <v>0</v>
      </c>
      <c r="BJ480" s="22" t="s">
        <v>79</v>
      </c>
      <c r="BK480" s="192">
        <f>ROUND(I480*H480,2)</f>
        <v>0</v>
      </c>
      <c r="BL480" s="22" t="s">
        <v>104</v>
      </c>
      <c r="BM480" s="191" t="s">
        <v>939</v>
      </c>
    </row>
    <row r="481" s="2" customFormat="1">
      <c r="A481" s="41"/>
      <c r="B481" s="42"/>
      <c r="C481" s="41"/>
      <c r="D481" s="193" t="s">
        <v>467</v>
      </c>
      <c r="E481" s="41"/>
      <c r="F481" s="194" t="s">
        <v>940</v>
      </c>
      <c r="G481" s="41"/>
      <c r="H481" s="41"/>
      <c r="I481" s="195"/>
      <c r="J481" s="41"/>
      <c r="K481" s="41"/>
      <c r="L481" s="42"/>
      <c r="M481" s="196"/>
      <c r="N481" s="197"/>
      <c r="O481" s="75"/>
      <c r="P481" s="75"/>
      <c r="Q481" s="75"/>
      <c r="R481" s="75"/>
      <c r="S481" s="75"/>
      <c r="T481" s="76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2" t="s">
        <v>467</v>
      </c>
      <c r="AU481" s="22" t="s">
        <v>101</v>
      </c>
    </row>
    <row r="482" s="13" customFormat="1">
      <c r="A482" s="13"/>
      <c r="B482" s="198"/>
      <c r="C482" s="13"/>
      <c r="D482" s="199" t="s">
        <v>469</v>
      </c>
      <c r="E482" s="200" t="s">
        <v>3</v>
      </c>
      <c r="F482" s="201" t="s">
        <v>941</v>
      </c>
      <c r="G482" s="13"/>
      <c r="H482" s="202">
        <v>2</v>
      </c>
      <c r="I482" s="203"/>
      <c r="J482" s="13"/>
      <c r="K482" s="13"/>
      <c r="L482" s="198"/>
      <c r="M482" s="204"/>
      <c r="N482" s="205"/>
      <c r="O482" s="205"/>
      <c r="P482" s="205"/>
      <c r="Q482" s="205"/>
      <c r="R482" s="205"/>
      <c r="S482" s="205"/>
      <c r="T482" s="20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0" t="s">
        <v>469</v>
      </c>
      <c r="AU482" s="200" t="s">
        <v>101</v>
      </c>
      <c r="AV482" s="13" t="s">
        <v>76</v>
      </c>
      <c r="AW482" s="13" t="s">
        <v>33</v>
      </c>
      <c r="AX482" s="13" t="s">
        <v>79</v>
      </c>
      <c r="AY482" s="200" t="s">
        <v>458</v>
      </c>
    </row>
    <row r="483" s="2" customFormat="1" ht="37.8" customHeight="1">
      <c r="A483" s="41"/>
      <c r="B483" s="179"/>
      <c r="C483" s="180" t="s">
        <v>137</v>
      </c>
      <c r="D483" s="180" t="s">
        <v>462</v>
      </c>
      <c r="E483" s="181" t="s">
        <v>942</v>
      </c>
      <c r="F483" s="182" t="s">
        <v>943</v>
      </c>
      <c r="G483" s="183" t="s">
        <v>629</v>
      </c>
      <c r="H483" s="184">
        <v>2</v>
      </c>
      <c r="I483" s="185"/>
      <c r="J483" s="186">
        <f>ROUND(I483*H483,2)</f>
        <v>0</v>
      </c>
      <c r="K483" s="182" t="s">
        <v>465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0.035639999999999998</v>
      </c>
      <c r="R483" s="189">
        <f>Q483*H483</f>
        <v>0.071279999999999996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104</v>
      </c>
      <c r="AT483" s="191" t="s">
        <v>462</v>
      </c>
      <c r="AU483" s="191" t="s">
        <v>101</v>
      </c>
      <c r="AY483" s="22" t="s">
        <v>458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79</v>
      </c>
      <c r="BK483" s="192">
        <f>ROUND(I483*H483,2)</f>
        <v>0</v>
      </c>
      <c r="BL483" s="22" t="s">
        <v>104</v>
      </c>
      <c r="BM483" s="191" t="s">
        <v>944</v>
      </c>
    </row>
    <row r="484" s="2" customFormat="1">
      <c r="A484" s="41"/>
      <c r="B484" s="42"/>
      <c r="C484" s="41"/>
      <c r="D484" s="193" t="s">
        <v>467</v>
      </c>
      <c r="E484" s="41"/>
      <c r="F484" s="194" t="s">
        <v>945</v>
      </c>
      <c r="G484" s="41"/>
      <c r="H484" s="41"/>
      <c r="I484" s="195"/>
      <c r="J484" s="41"/>
      <c r="K484" s="41"/>
      <c r="L484" s="42"/>
      <c r="M484" s="196"/>
      <c r="N484" s="197"/>
      <c r="O484" s="75"/>
      <c r="P484" s="75"/>
      <c r="Q484" s="75"/>
      <c r="R484" s="75"/>
      <c r="S484" s="75"/>
      <c r="T484" s="76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2" t="s">
        <v>467</v>
      </c>
      <c r="AU484" s="22" t="s">
        <v>101</v>
      </c>
    </row>
    <row r="485" s="13" customFormat="1">
      <c r="A485" s="13"/>
      <c r="B485" s="198"/>
      <c r="C485" s="13"/>
      <c r="D485" s="199" t="s">
        <v>469</v>
      </c>
      <c r="E485" s="200" t="s">
        <v>3</v>
      </c>
      <c r="F485" s="201" t="s">
        <v>946</v>
      </c>
      <c r="G485" s="13"/>
      <c r="H485" s="202">
        <v>2</v>
      </c>
      <c r="I485" s="203"/>
      <c r="J485" s="13"/>
      <c r="K485" s="13"/>
      <c r="L485" s="198"/>
      <c r="M485" s="204"/>
      <c r="N485" s="205"/>
      <c r="O485" s="205"/>
      <c r="P485" s="205"/>
      <c r="Q485" s="205"/>
      <c r="R485" s="205"/>
      <c r="S485" s="205"/>
      <c r="T485" s="20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00" t="s">
        <v>469</v>
      </c>
      <c r="AU485" s="200" t="s">
        <v>101</v>
      </c>
      <c r="AV485" s="13" t="s">
        <v>76</v>
      </c>
      <c r="AW485" s="13" t="s">
        <v>33</v>
      </c>
      <c r="AX485" s="13" t="s">
        <v>79</v>
      </c>
      <c r="AY485" s="200" t="s">
        <v>458</v>
      </c>
    </row>
    <row r="486" s="2" customFormat="1" ht="37.8" customHeight="1">
      <c r="A486" s="41"/>
      <c r="B486" s="179"/>
      <c r="C486" s="180" t="s">
        <v>947</v>
      </c>
      <c r="D486" s="180" t="s">
        <v>462</v>
      </c>
      <c r="E486" s="181" t="s">
        <v>948</v>
      </c>
      <c r="F486" s="182" t="s">
        <v>949</v>
      </c>
      <c r="G486" s="183" t="s">
        <v>629</v>
      </c>
      <c r="H486" s="184">
        <v>1</v>
      </c>
      <c r="I486" s="185"/>
      <c r="J486" s="186">
        <f>ROUND(I486*H486,2)</f>
        <v>0</v>
      </c>
      <c r="K486" s="182" t="s">
        <v>465</v>
      </c>
      <c r="L486" s="42"/>
      <c r="M486" s="187" t="s">
        <v>3</v>
      </c>
      <c r="N486" s="188" t="s">
        <v>43</v>
      </c>
      <c r="O486" s="75"/>
      <c r="P486" s="189">
        <f>O486*H486</f>
        <v>0</v>
      </c>
      <c r="Q486" s="189">
        <v>0.04487</v>
      </c>
      <c r="R486" s="189">
        <f>Q486*H486</f>
        <v>0.04487</v>
      </c>
      <c r="S486" s="189">
        <v>0</v>
      </c>
      <c r="T486" s="190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191" t="s">
        <v>104</v>
      </c>
      <c r="AT486" s="191" t="s">
        <v>462</v>
      </c>
      <c r="AU486" s="191" t="s">
        <v>101</v>
      </c>
      <c r="AY486" s="22" t="s">
        <v>458</v>
      </c>
      <c r="BE486" s="192">
        <f>IF(N486="základní",J486,0)</f>
        <v>0</v>
      </c>
      <c r="BF486" s="192">
        <f>IF(N486="snížená",J486,0)</f>
        <v>0</v>
      </c>
      <c r="BG486" s="192">
        <f>IF(N486="zákl. přenesená",J486,0)</f>
        <v>0</v>
      </c>
      <c r="BH486" s="192">
        <f>IF(N486="sníž. přenesená",J486,0)</f>
        <v>0</v>
      </c>
      <c r="BI486" s="192">
        <f>IF(N486="nulová",J486,0)</f>
        <v>0</v>
      </c>
      <c r="BJ486" s="22" t="s">
        <v>79</v>
      </c>
      <c r="BK486" s="192">
        <f>ROUND(I486*H486,2)</f>
        <v>0</v>
      </c>
      <c r="BL486" s="22" t="s">
        <v>104</v>
      </c>
      <c r="BM486" s="191" t="s">
        <v>950</v>
      </c>
    </row>
    <row r="487" s="2" customFormat="1">
      <c r="A487" s="41"/>
      <c r="B487" s="42"/>
      <c r="C487" s="41"/>
      <c r="D487" s="193" t="s">
        <v>467</v>
      </c>
      <c r="E487" s="41"/>
      <c r="F487" s="194" t="s">
        <v>951</v>
      </c>
      <c r="G487" s="41"/>
      <c r="H487" s="41"/>
      <c r="I487" s="195"/>
      <c r="J487" s="41"/>
      <c r="K487" s="41"/>
      <c r="L487" s="42"/>
      <c r="M487" s="196"/>
      <c r="N487" s="197"/>
      <c r="O487" s="75"/>
      <c r="P487" s="75"/>
      <c r="Q487" s="75"/>
      <c r="R487" s="75"/>
      <c r="S487" s="75"/>
      <c r="T487" s="76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22" t="s">
        <v>467</v>
      </c>
      <c r="AU487" s="22" t="s">
        <v>101</v>
      </c>
    </row>
    <row r="488" s="13" customFormat="1">
      <c r="A488" s="13"/>
      <c r="B488" s="198"/>
      <c r="C488" s="13"/>
      <c r="D488" s="199" t="s">
        <v>469</v>
      </c>
      <c r="E488" s="200" t="s">
        <v>3</v>
      </c>
      <c r="F488" s="201" t="s">
        <v>952</v>
      </c>
      <c r="G488" s="13"/>
      <c r="H488" s="202">
        <v>1</v>
      </c>
      <c r="I488" s="203"/>
      <c r="J488" s="13"/>
      <c r="K488" s="13"/>
      <c r="L488" s="198"/>
      <c r="M488" s="204"/>
      <c r="N488" s="205"/>
      <c r="O488" s="205"/>
      <c r="P488" s="205"/>
      <c r="Q488" s="205"/>
      <c r="R488" s="205"/>
      <c r="S488" s="205"/>
      <c r="T488" s="20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0" t="s">
        <v>469</v>
      </c>
      <c r="AU488" s="200" t="s">
        <v>101</v>
      </c>
      <c r="AV488" s="13" t="s">
        <v>76</v>
      </c>
      <c r="AW488" s="13" t="s">
        <v>33</v>
      </c>
      <c r="AX488" s="13" t="s">
        <v>79</v>
      </c>
      <c r="AY488" s="200" t="s">
        <v>458</v>
      </c>
    </row>
    <row r="489" s="2" customFormat="1" ht="37.8" customHeight="1">
      <c r="A489" s="41"/>
      <c r="B489" s="179"/>
      <c r="C489" s="180" t="s">
        <v>953</v>
      </c>
      <c r="D489" s="180" t="s">
        <v>462</v>
      </c>
      <c r="E489" s="181" t="s">
        <v>954</v>
      </c>
      <c r="F489" s="182" t="s">
        <v>955</v>
      </c>
      <c r="G489" s="183" t="s">
        <v>140</v>
      </c>
      <c r="H489" s="184">
        <v>51.264000000000003</v>
      </c>
      <c r="I489" s="185"/>
      <c r="J489" s="186">
        <f>ROUND(I489*H489,2)</f>
        <v>0</v>
      </c>
      <c r="K489" s="182" t="s">
        <v>465</v>
      </c>
      <c r="L489" s="42"/>
      <c r="M489" s="187" t="s">
        <v>3</v>
      </c>
      <c r="N489" s="188" t="s">
        <v>43</v>
      </c>
      <c r="O489" s="75"/>
      <c r="P489" s="189">
        <f>O489*H489</f>
        <v>0</v>
      </c>
      <c r="Q489" s="189">
        <v>0.068479999999999999</v>
      </c>
      <c r="R489" s="189">
        <f>Q489*H489</f>
        <v>3.5105587200000001</v>
      </c>
      <c r="S489" s="189">
        <v>0</v>
      </c>
      <c r="T489" s="190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191" t="s">
        <v>104</v>
      </c>
      <c r="AT489" s="191" t="s">
        <v>462</v>
      </c>
      <c r="AU489" s="191" t="s">
        <v>101</v>
      </c>
      <c r="AY489" s="22" t="s">
        <v>458</v>
      </c>
      <c r="BE489" s="192">
        <f>IF(N489="základní",J489,0)</f>
        <v>0</v>
      </c>
      <c r="BF489" s="192">
        <f>IF(N489="snížená",J489,0)</f>
        <v>0</v>
      </c>
      <c r="BG489" s="192">
        <f>IF(N489="zákl. přenesená",J489,0)</f>
        <v>0</v>
      </c>
      <c r="BH489" s="192">
        <f>IF(N489="sníž. přenesená",J489,0)</f>
        <v>0</v>
      </c>
      <c r="BI489" s="192">
        <f>IF(N489="nulová",J489,0)</f>
        <v>0</v>
      </c>
      <c r="BJ489" s="22" t="s">
        <v>79</v>
      </c>
      <c r="BK489" s="192">
        <f>ROUND(I489*H489,2)</f>
        <v>0</v>
      </c>
      <c r="BL489" s="22" t="s">
        <v>104</v>
      </c>
      <c r="BM489" s="191" t="s">
        <v>956</v>
      </c>
    </row>
    <row r="490" s="2" customFormat="1">
      <c r="A490" s="41"/>
      <c r="B490" s="42"/>
      <c r="C490" s="41"/>
      <c r="D490" s="193" t="s">
        <v>467</v>
      </c>
      <c r="E490" s="41"/>
      <c r="F490" s="194" t="s">
        <v>957</v>
      </c>
      <c r="G490" s="41"/>
      <c r="H490" s="41"/>
      <c r="I490" s="195"/>
      <c r="J490" s="41"/>
      <c r="K490" s="41"/>
      <c r="L490" s="42"/>
      <c r="M490" s="196"/>
      <c r="N490" s="197"/>
      <c r="O490" s="75"/>
      <c r="P490" s="75"/>
      <c r="Q490" s="75"/>
      <c r="R490" s="75"/>
      <c r="S490" s="75"/>
      <c r="T490" s="76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2" t="s">
        <v>467</v>
      </c>
      <c r="AU490" s="22" t="s">
        <v>101</v>
      </c>
    </row>
    <row r="491" s="14" customFormat="1">
      <c r="A491" s="14"/>
      <c r="B491" s="208"/>
      <c r="C491" s="14"/>
      <c r="D491" s="199" t="s">
        <v>469</v>
      </c>
      <c r="E491" s="209" t="s">
        <v>3</v>
      </c>
      <c r="F491" s="210" t="s">
        <v>817</v>
      </c>
      <c r="G491" s="14"/>
      <c r="H491" s="209" t="s">
        <v>3</v>
      </c>
      <c r="I491" s="211"/>
      <c r="J491" s="14"/>
      <c r="K491" s="14"/>
      <c r="L491" s="208"/>
      <c r="M491" s="212"/>
      <c r="N491" s="213"/>
      <c r="O491" s="213"/>
      <c r="P491" s="213"/>
      <c r="Q491" s="213"/>
      <c r="R491" s="213"/>
      <c r="S491" s="213"/>
      <c r="T491" s="2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09" t="s">
        <v>469</v>
      </c>
      <c r="AU491" s="209" t="s">
        <v>101</v>
      </c>
      <c r="AV491" s="14" t="s">
        <v>79</v>
      </c>
      <c r="AW491" s="14" t="s">
        <v>33</v>
      </c>
      <c r="AX491" s="14" t="s">
        <v>72</v>
      </c>
      <c r="AY491" s="209" t="s">
        <v>458</v>
      </c>
    </row>
    <row r="492" s="13" customFormat="1">
      <c r="A492" s="13"/>
      <c r="B492" s="198"/>
      <c r="C492" s="13"/>
      <c r="D492" s="199" t="s">
        <v>469</v>
      </c>
      <c r="E492" s="200" t="s">
        <v>3</v>
      </c>
      <c r="F492" s="201" t="s">
        <v>958</v>
      </c>
      <c r="G492" s="13"/>
      <c r="H492" s="202">
        <v>15.343</v>
      </c>
      <c r="I492" s="203"/>
      <c r="J492" s="13"/>
      <c r="K492" s="13"/>
      <c r="L492" s="198"/>
      <c r="M492" s="204"/>
      <c r="N492" s="205"/>
      <c r="O492" s="205"/>
      <c r="P492" s="205"/>
      <c r="Q492" s="205"/>
      <c r="R492" s="205"/>
      <c r="S492" s="205"/>
      <c r="T492" s="20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0" t="s">
        <v>469</v>
      </c>
      <c r="AU492" s="200" t="s">
        <v>101</v>
      </c>
      <c r="AV492" s="13" t="s">
        <v>76</v>
      </c>
      <c r="AW492" s="13" t="s">
        <v>33</v>
      </c>
      <c r="AX492" s="13" t="s">
        <v>72</v>
      </c>
      <c r="AY492" s="200" t="s">
        <v>458</v>
      </c>
    </row>
    <row r="493" s="14" customFormat="1">
      <c r="A493" s="14"/>
      <c r="B493" s="208"/>
      <c r="C493" s="14"/>
      <c r="D493" s="199" t="s">
        <v>469</v>
      </c>
      <c r="E493" s="209" t="s">
        <v>3</v>
      </c>
      <c r="F493" s="210" t="s">
        <v>959</v>
      </c>
      <c r="G493" s="14"/>
      <c r="H493" s="209" t="s">
        <v>3</v>
      </c>
      <c r="I493" s="211"/>
      <c r="J493" s="14"/>
      <c r="K493" s="14"/>
      <c r="L493" s="208"/>
      <c r="M493" s="212"/>
      <c r="N493" s="213"/>
      <c r="O493" s="213"/>
      <c r="P493" s="213"/>
      <c r="Q493" s="213"/>
      <c r="R493" s="213"/>
      <c r="S493" s="213"/>
      <c r="T493" s="2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09" t="s">
        <v>469</v>
      </c>
      <c r="AU493" s="209" t="s">
        <v>101</v>
      </c>
      <c r="AV493" s="14" t="s">
        <v>79</v>
      </c>
      <c r="AW493" s="14" t="s">
        <v>33</v>
      </c>
      <c r="AX493" s="14" t="s">
        <v>72</v>
      </c>
      <c r="AY493" s="209" t="s">
        <v>458</v>
      </c>
    </row>
    <row r="494" s="13" customFormat="1">
      <c r="A494" s="13"/>
      <c r="B494" s="198"/>
      <c r="C494" s="13"/>
      <c r="D494" s="199" t="s">
        <v>469</v>
      </c>
      <c r="E494" s="200" t="s">
        <v>3</v>
      </c>
      <c r="F494" s="201" t="s">
        <v>960</v>
      </c>
      <c r="G494" s="13"/>
      <c r="H494" s="202">
        <v>24.837</v>
      </c>
      <c r="I494" s="203"/>
      <c r="J494" s="13"/>
      <c r="K494" s="13"/>
      <c r="L494" s="198"/>
      <c r="M494" s="204"/>
      <c r="N494" s="205"/>
      <c r="O494" s="205"/>
      <c r="P494" s="205"/>
      <c r="Q494" s="205"/>
      <c r="R494" s="205"/>
      <c r="S494" s="205"/>
      <c r="T494" s="20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00" t="s">
        <v>469</v>
      </c>
      <c r="AU494" s="200" t="s">
        <v>101</v>
      </c>
      <c r="AV494" s="13" t="s">
        <v>76</v>
      </c>
      <c r="AW494" s="13" t="s">
        <v>33</v>
      </c>
      <c r="AX494" s="13" t="s">
        <v>72</v>
      </c>
      <c r="AY494" s="200" t="s">
        <v>458</v>
      </c>
    </row>
    <row r="495" s="14" customFormat="1">
      <c r="A495" s="14"/>
      <c r="B495" s="208"/>
      <c r="C495" s="14"/>
      <c r="D495" s="199" t="s">
        <v>469</v>
      </c>
      <c r="E495" s="209" t="s">
        <v>3</v>
      </c>
      <c r="F495" s="210" t="s">
        <v>961</v>
      </c>
      <c r="G495" s="14"/>
      <c r="H495" s="209" t="s">
        <v>3</v>
      </c>
      <c r="I495" s="211"/>
      <c r="J495" s="14"/>
      <c r="K495" s="14"/>
      <c r="L495" s="208"/>
      <c r="M495" s="212"/>
      <c r="N495" s="213"/>
      <c r="O495" s="213"/>
      <c r="P495" s="213"/>
      <c r="Q495" s="213"/>
      <c r="R495" s="213"/>
      <c r="S495" s="213"/>
      <c r="T495" s="2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09" t="s">
        <v>469</v>
      </c>
      <c r="AU495" s="209" t="s">
        <v>101</v>
      </c>
      <c r="AV495" s="14" t="s">
        <v>79</v>
      </c>
      <c r="AW495" s="14" t="s">
        <v>33</v>
      </c>
      <c r="AX495" s="14" t="s">
        <v>72</v>
      </c>
      <c r="AY495" s="209" t="s">
        <v>458</v>
      </c>
    </row>
    <row r="496" s="13" customFormat="1">
      <c r="A496" s="13"/>
      <c r="B496" s="198"/>
      <c r="C496" s="13"/>
      <c r="D496" s="199" t="s">
        <v>469</v>
      </c>
      <c r="E496" s="200" t="s">
        <v>3</v>
      </c>
      <c r="F496" s="201" t="s">
        <v>962</v>
      </c>
      <c r="G496" s="13"/>
      <c r="H496" s="202">
        <v>11.084</v>
      </c>
      <c r="I496" s="203"/>
      <c r="J496" s="13"/>
      <c r="K496" s="13"/>
      <c r="L496" s="198"/>
      <c r="M496" s="204"/>
      <c r="N496" s="205"/>
      <c r="O496" s="205"/>
      <c r="P496" s="205"/>
      <c r="Q496" s="205"/>
      <c r="R496" s="205"/>
      <c r="S496" s="205"/>
      <c r="T496" s="20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0" t="s">
        <v>469</v>
      </c>
      <c r="AU496" s="200" t="s">
        <v>101</v>
      </c>
      <c r="AV496" s="13" t="s">
        <v>76</v>
      </c>
      <c r="AW496" s="13" t="s">
        <v>33</v>
      </c>
      <c r="AX496" s="13" t="s">
        <v>72</v>
      </c>
      <c r="AY496" s="200" t="s">
        <v>458</v>
      </c>
    </row>
    <row r="497" s="15" customFormat="1">
      <c r="A497" s="15"/>
      <c r="B497" s="215"/>
      <c r="C497" s="15"/>
      <c r="D497" s="199" t="s">
        <v>469</v>
      </c>
      <c r="E497" s="216" t="s">
        <v>3</v>
      </c>
      <c r="F497" s="217" t="s">
        <v>497</v>
      </c>
      <c r="G497" s="15"/>
      <c r="H497" s="218">
        <v>51.264000000000003</v>
      </c>
      <c r="I497" s="219"/>
      <c r="J497" s="15"/>
      <c r="K497" s="15"/>
      <c r="L497" s="215"/>
      <c r="M497" s="220"/>
      <c r="N497" s="221"/>
      <c r="O497" s="221"/>
      <c r="P497" s="221"/>
      <c r="Q497" s="221"/>
      <c r="R497" s="221"/>
      <c r="S497" s="221"/>
      <c r="T497" s="222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16" t="s">
        <v>469</v>
      </c>
      <c r="AU497" s="216" t="s">
        <v>101</v>
      </c>
      <c r="AV497" s="15" t="s">
        <v>104</v>
      </c>
      <c r="AW497" s="15" t="s">
        <v>33</v>
      </c>
      <c r="AX497" s="15" t="s">
        <v>79</v>
      </c>
      <c r="AY497" s="216" t="s">
        <v>458</v>
      </c>
    </row>
    <row r="498" s="2" customFormat="1" ht="37.8" customHeight="1">
      <c r="A498" s="41"/>
      <c r="B498" s="179"/>
      <c r="C498" s="180" t="s">
        <v>963</v>
      </c>
      <c r="D498" s="180" t="s">
        <v>462</v>
      </c>
      <c r="E498" s="181" t="s">
        <v>964</v>
      </c>
      <c r="F498" s="182" t="s">
        <v>965</v>
      </c>
      <c r="G498" s="183" t="s">
        <v>140</v>
      </c>
      <c r="H498" s="184">
        <v>327.274</v>
      </c>
      <c r="I498" s="185"/>
      <c r="J498" s="186">
        <f>ROUND(I498*H498,2)</f>
        <v>0</v>
      </c>
      <c r="K498" s="182" t="s">
        <v>465</v>
      </c>
      <c r="L498" s="42"/>
      <c r="M498" s="187" t="s">
        <v>3</v>
      </c>
      <c r="N498" s="188" t="s">
        <v>43</v>
      </c>
      <c r="O498" s="75"/>
      <c r="P498" s="189">
        <f>O498*H498</f>
        <v>0</v>
      </c>
      <c r="Q498" s="189">
        <v>0.094480999999999996</v>
      </c>
      <c r="R498" s="189">
        <f>Q498*H498</f>
        <v>30.921174793999999</v>
      </c>
      <c r="S498" s="189">
        <v>0</v>
      </c>
      <c r="T498" s="190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191" t="s">
        <v>104</v>
      </c>
      <c r="AT498" s="191" t="s">
        <v>462</v>
      </c>
      <c r="AU498" s="191" t="s">
        <v>101</v>
      </c>
      <c r="AY498" s="22" t="s">
        <v>458</v>
      </c>
      <c r="BE498" s="192">
        <f>IF(N498="základní",J498,0)</f>
        <v>0</v>
      </c>
      <c r="BF498" s="192">
        <f>IF(N498="snížená",J498,0)</f>
        <v>0</v>
      </c>
      <c r="BG498" s="192">
        <f>IF(N498="zákl. přenesená",J498,0)</f>
        <v>0</v>
      </c>
      <c r="BH498" s="192">
        <f>IF(N498="sníž. přenesená",J498,0)</f>
        <v>0</v>
      </c>
      <c r="BI498" s="192">
        <f>IF(N498="nulová",J498,0)</f>
        <v>0</v>
      </c>
      <c r="BJ498" s="22" t="s">
        <v>79</v>
      </c>
      <c r="BK498" s="192">
        <f>ROUND(I498*H498,2)</f>
        <v>0</v>
      </c>
      <c r="BL498" s="22" t="s">
        <v>104</v>
      </c>
      <c r="BM498" s="191" t="s">
        <v>966</v>
      </c>
    </row>
    <row r="499" s="2" customFormat="1">
      <c r="A499" s="41"/>
      <c r="B499" s="42"/>
      <c r="C499" s="41"/>
      <c r="D499" s="193" t="s">
        <v>467</v>
      </c>
      <c r="E499" s="41"/>
      <c r="F499" s="194" t="s">
        <v>967</v>
      </c>
      <c r="G499" s="41"/>
      <c r="H499" s="41"/>
      <c r="I499" s="195"/>
      <c r="J499" s="41"/>
      <c r="K499" s="41"/>
      <c r="L499" s="42"/>
      <c r="M499" s="196"/>
      <c r="N499" s="197"/>
      <c r="O499" s="75"/>
      <c r="P499" s="75"/>
      <c r="Q499" s="75"/>
      <c r="R499" s="75"/>
      <c r="S499" s="75"/>
      <c r="T499" s="76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2" t="s">
        <v>467</v>
      </c>
      <c r="AU499" s="22" t="s">
        <v>101</v>
      </c>
    </row>
    <row r="500" s="14" customFormat="1">
      <c r="A500" s="14"/>
      <c r="B500" s="208"/>
      <c r="C500" s="14"/>
      <c r="D500" s="199" t="s">
        <v>469</v>
      </c>
      <c r="E500" s="209" t="s">
        <v>3</v>
      </c>
      <c r="F500" s="210" t="s">
        <v>817</v>
      </c>
      <c r="G500" s="14"/>
      <c r="H500" s="209" t="s">
        <v>3</v>
      </c>
      <c r="I500" s="211"/>
      <c r="J500" s="14"/>
      <c r="K500" s="14"/>
      <c r="L500" s="208"/>
      <c r="M500" s="212"/>
      <c r="N500" s="213"/>
      <c r="O500" s="213"/>
      <c r="P500" s="213"/>
      <c r="Q500" s="213"/>
      <c r="R500" s="213"/>
      <c r="S500" s="213"/>
      <c r="T500" s="2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09" t="s">
        <v>469</v>
      </c>
      <c r="AU500" s="209" t="s">
        <v>101</v>
      </c>
      <c r="AV500" s="14" t="s">
        <v>79</v>
      </c>
      <c r="AW500" s="14" t="s">
        <v>33</v>
      </c>
      <c r="AX500" s="14" t="s">
        <v>72</v>
      </c>
      <c r="AY500" s="209" t="s">
        <v>458</v>
      </c>
    </row>
    <row r="501" s="13" customFormat="1">
      <c r="A501" s="13"/>
      <c r="B501" s="198"/>
      <c r="C501" s="13"/>
      <c r="D501" s="199" t="s">
        <v>469</v>
      </c>
      <c r="E501" s="200" t="s">
        <v>3</v>
      </c>
      <c r="F501" s="201" t="s">
        <v>968</v>
      </c>
      <c r="G501" s="13"/>
      <c r="H501" s="202">
        <v>143.43600000000001</v>
      </c>
      <c r="I501" s="203"/>
      <c r="J501" s="13"/>
      <c r="K501" s="13"/>
      <c r="L501" s="198"/>
      <c r="M501" s="204"/>
      <c r="N501" s="205"/>
      <c r="O501" s="205"/>
      <c r="P501" s="205"/>
      <c r="Q501" s="205"/>
      <c r="R501" s="205"/>
      <c r="S501" s="205"/>
      <c r="T501" s="20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00" t="s">
        <v>469</v>
      </c>
      <c r="AU501" s="200" t="s">
        <v>101</v>
      </c>
      <c r="AV501" s="13" t="s">
        <v>76</v>
      </c>
      <c r="AW501" s="13" t="s">
        <v>33</v>
      </c>
      <c r="AX501" s="13" t="s">
        <v>72</v>
      </c>
      <c r="AY501" s="200" t="s">
        <v>458</v>
      </c>
    </row>
    <row r="502" s="13" customFormat="1">
      <c r="A502" s="13"/>
      <c r="B502" s="198"/>
      <c r="C502" s="13"/>
      <c r="D502" s="199" t="s">
        <v>469</v>
      </c>
      <c r="E502" s="200" t="s">
        <v>3</v>
      </c>
      <c r="F502" s="201" t="s">
        <v>969</v>
      </c>
      <c r="G502" s="13"/>
      <c r="H502" s="202">
        <v>-29.280000000000001</v>
      </c>
      <c r="I502" s="203"/>
      <c r="J502" s="13"/>
      <c r="K502" s="13"/>
      <c r="L502" s="198"/>
      <c r="M502" s="204"/>
      <c r="N502" s="205"/>
      <c r="O502" s="205"/>
      <c r="P502" s="205"/>
      <c r="Q502" s="205"/>
      <c r="R502" s="205"/>
      <c r="S502" s="205"/>
      <c r="T502" s="20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00" t="s">
        <v>469</v>
      </c>
      <c r="AU502" s="200" t="s">
        <v>101</v>
      </c>
      <c r="AV502" s="13" t="s">
        <v>76</v>
      </c>
      <c r="AW502" s="13" t="s">
        <v>33</v>
      </c>
      <c r="AX502" s="13" t="s">
        <v>72</v>
      </c>
      <c r="AY502" s="200" t="s">
        <v>458</v>
      </c>
    </row>
    <row r="503" s="13" customFormat="1">
      <c r="A503" s="13"/>
      <c r="B503" s="198"/>
      <c r="C503" s="13"/>
      <c r="D503" s="199" t="s">
        <v>469</v>
      </c>
      <c r="E503" s="200" t="s">
        <v>3</v>
      </c>
      <c r="F503" s="201" t="s">
        <v>970</v>
      </c>
      <c r="G503" s="13"/>
      <c r="H503" s="202">
        <v>-1.26</v>
      </c>
      <c r="I503" s="203"/>
      <c r="J503" s="13"/>
      <c r="K503" s="13"/>
      <c r="L503" s="198"/>
      <c r="M503" s="204"/>
      <c r="N503" s="205"/>
      <c r="O503" s="205"/>
      <c r="P503" s="205"/>
      <c r="Q503" s="205"/>
      <c r="R503" s="205"/>
      <c r="S503" s="205"/>
      <c r="T503" s="20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0" t="s">
        <v>469</v>
      </c>
      <c r="AU503" s="200" t="s">
        <v>101</v>
      </c>
      <c r="AV503" s="13" t="s">
        <v>76</v>
      </c>
      <c r="AW503" s="13" t="s">
        <v>33</v>
      </c>
      <c r="AX503" s="13" t="s">
        <v>72</v>
      </c>
      <c r="AY503" s="200" t="s">
        <v>458</v>
      </c>
    </row>
    <row r="504" s="14" customFormat="1">
      <c r="A504" s="14"/>
      <c r="B504" s="208"/>
      <c r="C504" s="14"/>
      <c r="D504" s="199" t="s">
        <v>469</v>
      </c>
      <c r="E504" s="209" t="s">
        <v>3</v>
      </c>
      <c r="F504" s="210" t="s">
        <v>959</v>
      </c>
      <c r="G504" s="14"/>
      <c r="H504" s="209" t="s">
        <v>3</v>
      </c>
      <c r="I504" s="211"/>
      <c r="J504" s="14"/>
      <c r="K504" s="14"/>
      <c r="L504" s="208"/>
      <c r="M504" s="212"/>
      <c r="N504" s="213"/>
      <c r="O504" s="213"/>
      <c r="P504" s="213"/>
      <c r="Q504" s="213"/>
      <c r="R504" s="213"/>
      <c r="S504" s="213"/>
      <c r="T504" s="2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09" t="s">
        <v>469</v>
      </c>
      <c r="AU504" s="209" t="s">
        <v>101</v>
      </c>
      <c r="AV504" s="14" t="s">
        <v>79</v>
      </c>
      <c r="AW504" s="14" t="s">
        <v>33</v>
      </c>
      <c r="AX504" s="14" t="s">
        <v>72</v>
      </c>
      <c r="AY504" s="209" t="s">
        <v>458</v>
      </c>
    </row>
    <row r="505" s="13" customFormat="1">
      <c r="A505" s="13"/>
      <c r="B505" s="198"/>
      <c r="C505" s="13"/>
      <c r="D505" s="199" t="s">
        <v>469</v>
      </c>
      <c r="E505" s="200" t="s">
        <v>3</v>
      </c>
      <c r="F505" s="201" t="s">
        <v>971</v>
      </c>
      <c r="G505" s="13"/>
      <c r="H505" s="202">
        <v>127.026</v>
      </c>
      <c r="I505" s="203"/>
      <c r="J505" s="13"/>
      <c r="K505" s="13"/>
      <c r="L505" s="198"/>
      <c r="M505" s="204"/>
      <c r="N505" s="205"/>
      <c r="O505" s="205"/>
      <c r="P505" s="205"/>
      <c r="Q505" s="205"/>
      <c r="R505" s="205"/>
      <c r="S505" s="205"/>
      <c r="T505" s="206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00" t="s">
        <v>469</v>
      </c>
      <c r="AU505" s="200" t="s">
        <v>101</v>
      </c>
      <c r="AV505" s="13" t="s">
        <v>76</v>
      </c>
      <c r="AW505" s="13" t="s">
        <v>33</v>
      </c>
      <c r="AX505" s="13" t="s">
        <v>72</v>
      </c>
      <c r="AY505" s="200" t="s">
        <v>458</v>
      </c>
    </row>
    <row r="506" s="13" customFormat="1">
      <c r="A506" s="13"/>
      <c r="B506" s="198"/>
      <c r="C506" s="13"/>
      <c r="D506" s="199" t="s">
        <v>469</v>
      </c>
      <c r="E506" s="200" t="s">
        <v>3</v>
      </c>
      <c r="F506" s="201" t="s">
        <v>972</v>
      </c>
      <c r="G506" s="13"/>
      <c r="H506" s="202">
        <v>-17.41</v>
      </c>
      <c r="I506" s="203"/>
      <c r="J506" s="13"/>
      <c r="K506" s="13"/>
      <c r="L506" s="198"/>
      <c r="M506" s="204"/>
      <c r="N506" s="205"/>
      <c r="O506" s="205"/>
      <c r="P506" s="205"/>
      <c r="Q506" s="205"/>
      <c r="R506" s="205"/>
      <c r="S506" s="205"/>
      <c r="T506" s="20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00" t="s">
        <v>469</v>
      </c>
      <c r="AU506" s="200" t="s">
        <v>101</v>
      </c>
      <c r="AV506" s="13" t="s">
        <v>76</v>
      </c>
      <c r="AW506" s="13" t="s">
        <v>33</v>
      </c>
      <c r="AX506" s="13" t="s">
        <v>72</v>
      </c>
      <c r="AY506" s="200" t="s">
        <v>458</v>
      </c>
    </row>
    <row r="507" s="14" customFormat="1">
      <c r="A507" s="14"/>
      <c r="B507" s="208"/>
      <c r="C507" s="14"/>
      <c r="D507" s="199" t="s">
        <v>469</v>
      </c>
      <c r="E507" s="209" t="s">
        <v>3</v>
      </c>
      <c r="F507" s="210" t="s">
        <v>961</v>
      </c>
      <c r="G507" s="14"/>
      <c r="H507" s="209" t="s">
        <v>3</v>
      </c>
      <c r="I507" s="211"/>
      <c r="J507" s="14"/>
      <c r="K507" s="14"/>
      <c r="L507" s="208"/>
      <c r="M507" s="212"/>
      <c r="N507" s="213"/>
      <c r="O507" s="213"/>
      <c r="P507" s="213"/>
      <c r="Q507" s="213"/>
      <c r="R507" s="213"/>
      <c r="S507" s="213"/>
      <c r="T507" s="2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09" t="s">
        <v>469</v>
      </c>
      <c r="AU507" s="209" t="s">
        <v>101</v>
      </c>
      <c r="AV507" s="14" t="s">
        <v>79</v>
      </c>
      <c r="AW507" s="14" t="s">
        <v>33</v>
      </c>
      <c r="AX507" s="14" t="s">
        <v>72</v>
      </c>
      <c r="AY507" s="209" t="s">
        <v>458</v>
      </c>
    </row>
    <row r="508" s="13" customFormat="1">
      <c r="A508" s="13"/>
      <c r="B508" s="198"/>
      <c r="C508" s="13"/>
      <c r="D508" s="199" t="s">
        <v>469</v>
      </c>
      <c r="E508" s="200" t="s">
        <v>3</v>
      </c>
      <c r="F508" s="201" t="s">
        <v>973</v>
      </c>
      <c r="G508" s="13"/>
      <c r="H508" s="202">
        <v>101.783</v>
      </c>
      <c r="I508" s="203"/>
      <c r="J508" s="13"/>
      <c r="K508" s="13"/>
      <c r="L508" s="198"/>
      <c r="M508" s="204"/>
      <c r="N508" s="205"/>
      <c r="O508" s="205"/>
      <c r="P508" s="205"/>
      <c r="Q508" s="205"/>
      <c r="R508" s="205"/>
      <c r="S508" s="205"/>
      <c r="T508" s="20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0" t="s">
        <v>469</v>
      </c>
      <c r="AU508" s="200" t="s">
        <v>101</v>
      </c>
      <c r="AV508" s="13" t="s">
        <v>76</v>
      </c>
      <c r="AW508" s="13" t="s">
        <v>33</v>
      </c>
      <c r="AX508" s="13" t="s">
        <v>72</v>
      </c>
      <c r="AY508" s="200" t="s">
        <v>458</v>
      </c>
    </row>
    <row r="509" s="13" customFormat="1">
      <c r="A509" s="13"/>
      <c r="B509" s="198"/>
      <c r="C509" s="13"/>
      <c r="D509" s="199" t="s">
        <v>469</v>
      </c>
      <c r="E509" s="200" t="s">
        <v>3</v>
      </c>
      <c r="F509" s="201" t="s">
        <v>974</v>
      </c>
      <c r="G509" s="13"/>
      <c r="H509" s="202">
        <v>-17.710000000000001</v>
      </c>
      <c r="I509" s="203"/>
      <c r="J509" s="13"/>
      <c r="K509" s="13"/>
      <c r="L509" s="198"/>
      <c r="M509" s="204"/>
      <c r="N509" s="205"/>
      <c r="O509" s="205"/>
      <c r="P509" s="205"/>
      <c r="Q509" s="205"/>
      <c r="R509" s="205"/>
      <c r="S509" s="205"/>
      <c r="T509" s="20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00" t="s">
        <v>469</v>
      </c>
      <c r="AU509" s="200" t="s">
        <v>101</v>
      </c>
      <c r="AV509" s="13" t="s">
        <v>76</v>
      </c>
      <c r="AW509" s="13" t="s">
        <v>33</v>
      </c>
      <c r="AX509" s="13" t="s">
        <v>72</v>
      </c>
      <c r="AY509" s="200" t="s">
        <v>458</v>
      </c>
    </row>
    <row r="510" s="13" customFormat="1">
      <c r="A510" s="13"/>
      <c r="B510" s="198"/>
      <c r="C510" s="13"/>
      <c r="D510" s="199" t="s">
        <v>469</v>
      </c>
      <c r="E510" s="200" t="s">
        <v>3</v>
      </c>
      <c r="F510" s="201" t="s">
        <v>975</v>
      </c>
      <c r="G510" s="13"/>
      <c r="H510" s="202">
        <v>-1.6799999999999999</v>
      </c>
      <c r="I510" s="203"/>
      <c r="J510" s="13"/>
      <c r="K510" s="13"/>
      <c r="L510" s="198"/>
      <c r="M510" s="204"/>
      <c r="N510" s="205"/>
      <c r="O510" s="205"/>
      <c r="P510" s="205"/>
      <c r="Q510" s="205"/>
      <c r="R510" s="205"/>
      <c r="S510" s="205"/>
      <c r="T510" s="20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00" t="s">
        <v>469</v>
      </c>
      <c r="AU510" s="200" t="s">
        <v>101</v>
      </c>
      <c r="AV510" s="13" t="s">
        <v>76</v>
      </c>
      <c r="AW510" s="13" t="s">
        <v>33</v>
      </c>
      <c r="AX510" s="13" t="s">
        <v>72</v>
      </c>
      <c r="AY510" s="200" t="s">
        <v>458</v>
      </c>
    </row>
    <row r="511" s="13" customFormat="1">
      <c r="A511" s="13"/>
      <c r="B511" s="198"/>
      <c r="C511" s="13"/>
      <c r="D511" s="199" t="s">
        <v>469</v>
      </c>
      <c r="E511" s="200" t="s">
        <v>3</v>
      </c>
      <c r="F511" s="201" t="s">
        <v>976</v>
      </c>
      <c r="G511" s="13"/>
      <c r="H511" s="202">
        <v>-12.5</v>
      </c>
      <c r="I511" s="203"/>
      <c r="J511" s="13"/>
      <c r="K511" s="13"/>
      <c r="L511" s="198"/>
      <c r="M511" s="204"/>
      <c r="N511" s="205"/>
      <c r="O511" s="205"/>
      <c r="P511" s="205"/>
      <c r="Q511" s="205"/>
      <c r="R511" s="205"/>
      <c r="S511" s="205"/>
      <c r="T511" s="206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00" t="s">
        <v>469</v>
      </c>
      <c r="AU511" s="200" t="s">
        <v>101</v>
      </c>
      <c r="AV511" s="13" t="s">
        <v>76</v>
      </c>
      <c r="AW511" s="13" t="s">
        <v>33</v>
      </c>
      <c r="AX511" s="13" t="s">
        <v>72</v>
      </c>
      <c r="AY511" s="200" t="s">
        <v>458</v>
      </c>
    </row>
    <row r="512" s="13" customFormat="1">
      <c r="A512" s="13"/>
      <c r="B512" s="198"/>
      <c r="C512" s="13"/>
      <c r="D512" s="199" t="s">
        <v>469</v>
      </c>
      <c r="E512" s="200" t="s">
        <v>3</v>
      </c>
      <c r="F512" s="201" t="s">
        <v>977</v>
      </c>
      <c r="G512" s="13"/>
      <c r="H512" s="202">
        <v>34.869</v>
      </c>
      <c r="I512" s="203"/>
      <c r="J512" s="13"/>
      <c r="K512" s="13"/>
      <c r="L512" s="198"/>
      <c r="M512" s="204"/>
      <c r="N512" s="205"/>
      <c r="O512" s="205"/>
      <c r="P512" s="205"/>
      <c r="Q512" s="205"/>
      <c r="R512" s="205"/>
      <c r="S512" s="205"/>
      <c r="T512" s="20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00" t="s">
        <v>469</v>
      </c>
      <c r="AU512" s="200" t="s">
        <v>101</v>
      </c>
      <c r="AV512" s="13" t="s">
        <v>76</v>
      </c>
      <c r="AW512" s="13" t="s">
        <v>33</v>
      </c>
      <c r="AX512" s="13" t="s">
        <v>72</v>
      </c>
      <c r="AY512" s="200" t="s">
        <v>458</v>
      </c>
    </row>
    <row r="513" s="15" customFormat="1">
      <c r="A513" s="15"/>
      <c r="B513" s="215"/>
      <c r="C513" s="15"/>
      <c r="D513" s="199" t="s">
        <v>469</v>
      </c>
      <c r="E513" s="216" t="s">
        <v>3</v>
      </c>
      <c r="F513" s="217" t="s">
        <v>497</v>
      </c>
      <c r="G513" s="15"/>
      <c r="H513" s="218">
        <v>327.274</v>
      </c>
      <c r="I513" s="219"/>
      <c r="J513" s="15"/>
      <c r="K513" s="15"/>
      <c r="L513" s="215"/>
      <c r="M513" s="220"/>
      <c r="N513" s="221"/>
      <c r="O513" s="221"/>
      <c r="P513" s="221"/>
      <c r="Q513" s="221"/>
      <c r="R513" s="221"/>
      <c r="S513" s="221"/>
      <c r="T513" s="222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16" t="s">
        <v>469</v>
      </c>
      <c r="AU513" s="216" t="s">
        <v>101</v>
      </c>
      <c r="AV513" s="15" t="s">
        <v>104</v>
      </c>
      <c r="AW513" s="15" t="s">
        <v>33</v>
      </c>
      <c r="AX513" s="15" t="s">
        <v>79</v>
      </c>
      <c r="AY513" s="216" t="s">
        <v>458</v>
      </c>
    </row>
    <row r="514" s="2" customFormat="1" ht="37.8" customHeight="1">
      <c r="A514" s="41"/>
      <c r="B514" s="179"/>
      <c r="C514" s="180" t="s">
        <v>978</v>
      </c>
      <c r="D514" s="180" t="s">
        <v>462</v>
      </c>
      <c r="E514" s="181" t="s">
        <v>979</v>
      </c>
      <c r="F514" s="182" t="s">
        <v>980</v>
      </c>
      <c r="G514" s="183" t="s">
        <v>140</v>
      </c>
      <c r="H514" s="184">
        <v>67.530000000000001</v>
      </c>
      <c r="I514" s="185"/>
      <c r="J514" s="186">
        <f>ROUND(I514*H514,2)</f>
        <v>0</v>
      </c>
      <c r="K514" s="182" t="s">
        <v>465</v>
      </c>
      <c r="L514" s="42"/>
      <c r="M514" s="187" t="s">
        <v>3</v>
      </c>
      <c r="N514" s="188" t="s">
        <v>43</v>
      </c>
      <c r="O514" s="75"/>
      <c r="P514" s="189">
        <f>O514*H514</f>
        <v>0</v>
      </c>
      <c r="Q514" s="189">
        <v>0.113955</v>
      </c>
      <c r="R514" s="189">
        <f>Q514*H514</f>
        <v>7.6953811500000002</v>
      </c>
      <c r="S514" s="189">
        <v>0</v>
      </c>
      <c r="T514" s="190">
        <f>S514*H514</f>
        <v>0</v>
      </c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R514" s="191" t="s">
        <v>104</v>
      </c>
      <c r="AT514" s="191" t="s">
        <v>462</v>
      </c>
      <c r="AU514" s="191" t="s">
        <v>101</v>
      </c>
      <c r="AY514" s="22" t="s">
        <v>458</v>
      </c>
      <c r="BE514" s="192">
        <f>IF(N514="základní",J514,0)</f>
        <v>0</v>
      </c>
      <c r="BF514" s="192">
        <f>IF(N514="snížená",J514,0)</f>
        <v>0</v>
      </c>
      <c r="BG514" s="192">
        <f>IF(N514="zákl. přenesená",J514,0)</f>
        <v>0</v>
      </c>
      <c r="BH514" s="192">
        <f>IF(N514="sníž. přenesená",J514,0)</f>
        <v>0</v>
      </c>
      <c r="BI514" s="192">
        <f>IF(N514="nulová",J514,0)</f>
        <v>0</v>
      </c>
      <c r="BJ514" s="22" t="s">
        <v>79</v>
      </c>
      <c r="BK514" s="192">
        <f>ROUND(I514*H514,2)</f>
        <v>0</v>
      </c>
      <c r="BL514" s="22" t="s">
        <v>104</v>
      </c>
      <c r="BM514" s="191" t="s">
        <v>981</v>
      </c>
    </row>
    <row r="515" s="2" customFormat="1">
      <c r="A515" s="41"/>
      <c r="B515" s="42"/>
      <c r="C515" s="41"/>
      <c r="D515" s="193" t="s">
        <v>467</v>
      </c>
      <c r="E515" s="41"/>
      <c r="F515" s="194" t="s">
        <v>982</v>
      </c>
      <c r="G515" s="41"/>
      <c r="H515" s="41"/>
      <c r="I515" s="195"/>
      <c r="J515" s="41"/>
      <c r="K515" s="41"/>
      <c r="L515" s="42"/>
      <c r="M515" s="196"/>
      <c r="N515" s="197"/>
      <c r="O515" s="75"/>
      <c r="P515" s="75"/>
      <c r="Q515" s="75"/>
      <c r="R515" s="75"/>
      <c r="S515" s="75"/>
      <c r="T515" s="76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T515" s="22" t="s">
        <v>467</v>
      </c>
      <c r="AU515" s="22" t="s">
        <v>101</v>
      </c>
    </row>
    <row r="516" s="14" customFormat="1">
      <c r="A516" s="14"/>
      <c r="B516" s="208"/>
      <c r="C516" s="14"/>
      <c r="D516" s="199" t="s">
        <v>469</v>
      </c>
      <c r="E516" s="209" t="s">
        <v>3</v>
      </c>
      <c r="F516" s="210" t="s">
        <v>817</v>
      </c>
      <c r="G516" s="14"/>
      <c r="H516" s="209" t="s">
        <v>3</v>
      </c>
      <c r="I516" s="211"/>
      <c r="J516" s="14"/>
      <c r="K516" s="14"/>
      <c r="L516" s="208"/>
      <c r="M516" s="212"/>
      <c r="N516" s="213"/>
      <c r="O516" s="213"/>
      <c r="P516" s="213"/>
      <c r="Q516" s="213"/>
      <c r="R516" s="213"/>
      <c r="S516" s="213"/>
      <c r="T516" s="2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09" t="s">
        <v>469</v>
      </c>
      <c r="AU516" s="209" t="s">
        <v>101</v>
      </c>
      <c r="AV516" s="14" t="s">
        <v>79</v>
      </c>
      <c r="AW516" s="14" t="s">
        <v>33</v>
      </c>
      <c r="AX516" s="14" t="s">
        <v>72</v>
      </c>
      <c r="AY516" s="209" t="s">
        <v>458</v>
      </c>
    </row>
    <row r="517" s="13" customFormat="1">
      <c r="A517" s="13"/>
      <c r="B517" s="198"/>
      <c r="C517" s="13"/>
      <c r="D517" s="199" t="s">
        <v>469</v>
      </c>
      <c r="E517" s="200" t="s">
        <v>3</v>
      </c>
      <c r="F517" s="201" t="s">
        <v>983</v>
      </c>
      <c r="G517" s="13"/>
      <c r="H517" s="202">
        <v>41.210000000000001</v>
      </c>
      <c r="I517" s="203"/>
      <c r="J517" s="13"/>
      <c r="K517" s="13"/>
      <c r="L517" s="198"/>
      <c r="M517" s="204"/>
      <c r="N517" s="205"/>
      <c r="O517" s="205"/>
      <c r="P517" s="205"/>
      <c r="Q517" s="205"/>
      <c r="R517" s="205"/>
      <c r="S517" s="205"/>
      <c r="T517" s="20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00" t="s">
        <v>469</v>
      </c>
      <c r="AU517" s="200" t="s">
        <v>101</v>
      </c>
      <c r="AV517" s="13" t="s">
        <v>76</v>
      </c>
      <c r="AW517" s="13" t="s">
        <v>33</v>
      </c>
      <c r="AX517" s="13" t="s">
        <v>72</v>
      </c>
      <c r="AY517" s="200" t="s">
        <v>458</v>
      </c>
    </row>
    <row r="518" s="13" customFormat="1">
      <c r="A518" s="13"/>
      <c r="B518" s="198"/>
      <c r="C518" s="13"/>
      <c r="D518" s="199" t="s">
        <v>469</v>
      </c>
      <c r="E518" s="200" t="s">
        <v>3</v>
      </c>
      <c r="F518" s="201" t="s">
        <v>984</v>
      </c>
      <c r="G518" s="13"/>
      <c r="H518" s="202">
        <v>-6.2400000000000002</v>
      </c>
      <c r="I518" s="203"/>
      <c r="J518" s="13"/>
      <c r="K518" s="13"/>
      <c r="L518" s="198"/>
      <c r="M518" s="204"/>
      <c r="N518" s="205"/>
      <c r="O518" s="205"/>
      <c r="P518" s="205"/>
      <c r="Q518" s="205"/>
      <c r="R518" s="205"/>
      <c r="S518" s="205"/>
      <c r="T518" s="20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00" t="s">
        <v>469</v>
      </c>
      <c r="AU518" s="200" t="s">
        <v>101</v>
      </c>
      <c r="AV518" s="13" t="s">
        <v>76</v>
      </c>
      <c r="AW518" s="13" t="s">
        <v>33</v>
      </c>
      <c r="AX518" s="13" t="s">
        <v>72</v>
      </c>
      <c r="AY518" s="200" t="s">
        <v>458</v>
      </c>
    </row>
    <row r="519" s="14" customFormat="1">
      <c r="A519" s="14"/>
      <c r="B519" s="208"/>
      <c r="C519" s="14"/>
      <c r="D519" s="199" t="s">
        <v>469</v>
      </c>
      <c r="E519" s="209" t="s">
        <v>3</v>
      </c>
      <c r="F519" s="210" t="s">
        <v>959</v>
      </c>
      <c r="G519" s="14"/>
      <c r="H519" s="209" t="s">
        <v>3</v>
      </c>
      <c r="I519" s="211"/>
      <c r="J519" s="14"/>
      <c r="K519" s="14"/>
      <c r="L519" s="208"/>
      <c r="M519" s="212"/>
      <c r="N519" s="213"/>
      <c r="O519" s="213"/>
      <c r="P519" s="213"/>
      <c r="Q519" s="213"/>
      <c r="R519" s="213"/>
      <c r="S519" s="213"/>
      <c r="T519" s="2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09" t="s">
        <v>469</v>
      </c>
      <c r="AU519" s="209" t="s">
        <v>101</v>
      </c>
      <c r="AV519" s="14" t="s">
        <v>79</v>
      </c>
      <c r="AW519" s="14" t="s">
        <v>33</v>
      </c>
      <c r="AX519" s="14" t="s">
        <v>72</v>
      </c>
      <c r="AY519" s="209" t="s">
        <v>458</v>
      </c>
    </row>
    <row r="520" s="13" customFormat="1">
      <c r="A520" s="13"/>
      <c r="B520" s="198"/>
      <c r="C520" s="13"/>
      <c r="D520" s="199" t="s">
        <v>469</v>
      </c>
      <c r="E520" s="200" t="s">
        <v>3</v>
      </c>
      <c r="F520" s="201" t="s">
        <v>985</v>
      </c>
      <c r="G520" s="13"/>
      <c r="H520" s="202">
        <v>39</v>
      </c>
      <c r="I520" s="203"/>
      <c r="J520" s="13"/>
      <c r="K520" s="13"/>
      <c r="L520" s="198"/>
      <c r="M520" s="204"/>
      <c r="N520" s="205"/>
      <c r="O520" s="205"/>
      <c r="P520" s="205"/>
      <c r="Q520" s="205"/>
      <c r="R520" s="205"/>
      <c r="S520" s="205"/>
      <c r="T520" s="20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00" t="s">
        <v>469</v>
      </c>
      <c r="AU520" s="200" t="s">
        <v>101</v>
      </c>
      <c r="AV520" s="13" t="s">
        <v>76</v>
      </c>
      <c r="AW520" s="13" t="s">
        <v>33</v>
      </c>
      <c r="AX520" s="13" t="s">
        <v>72</v>
      </c>
      <c r="AY520" s="200" t="s">
        <v>458</v>
      </c>
    </row>
    <row r="521" s="13" customFormat="1">
      <c r="A521" s="13"/>
      <c r="B521" s="198"/>
      <c r="C521" s="13"/>
      <c r="D521" s="199" t="s">
        <v>469</v>
      </c>
      <c r="E521" s="200" t="s">
        <v>3</v>
      </c>
      <c r="F521" s="201" t="s">
        <v>986</v>
      </c>
      <c r="G521" s="13"/>
      <c r="H521" s="202">
        <v>-6.4400000000000004</v>
      </c>
      <c r="I521" s="203"/>
      <c r="J521" s="13"/>
      <c r="K521" s="13"/>
      <c r="L521" s="198"/>
      <c r="M521" s="204"/>
      <c r="N521" s="205"/>
      <c r="O521" s="205"/>
      <c r="P521" s="205"/>
      <c r="Q521" s="205"/>
      <c r="R521" s="205"/>
      <c r="S521" s="205"/>
      <c r="T521" s="20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00" t="s">
        <v>469</v>
      </c>
      <c r="AU521" s="200" t="s">
        <v>101</v>
      </c>
      <c r="AV521" s="13" t="s">
        <v>76</v>
      </c>
      <c r="AW521" s="13" t="s">
        <v>33</v>
      </c>
      <c r="AX521" s="13" t="s">
        <v>72</v>
      </c>
      <c r="AY521" s="200" t="s">
        <v>458</v>
      </c>
    </row>
    <row r="522" s="15" customFormat="1">
      <c r="A522" s="15"/>
      <c r="B522" s="215"/>
      <c r="C522" s="15"/>
      <c r="D522" s="199" t="s">
        <v>469</v>
      </c>
      <c r="E522" s="216" t="s">
        <v>3</v>
      </c>
      <c r="F522" s="217" t="s">
        <v>497</v>
      </c>
      <c r="G522" s="15"/>
      <c r="H522" s="218">
        <v>67.530000000000001</v>
      </c>
      <c r="I522" s="219"/>
      <c r="J522" s="15"/>
      <c r="K522" s="15"/>
      <c r="L522" s="215"/>
      <c r="M522" s="220"/>
      <c r="N522" s="221"/>
      <c r="O522" s="221"/>
      <c r="P522" s="221"/>
      <c r="Q522" s="221"/>
      <c r="R522" s="221"/>
      <c r="S522" s="221"/>
      <c r="T522" s="222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16" t="s">
        <v>469</v>
      </c>
      <c r="AU522" s="216" t="s">
        <v>101</v>
      </c>
      <c r="AV522" s="15" t="s">
        <v>104</v>
      </c>
      <c r="AW522" s="15" t="s">
        <v>33</v>
      </c>
      <c r="AX522" s="15" t="s">
        <v>79</v>
      </c>
      <c r="AY522" s="216" t="s">
        <v>458</v>
      </c>
    </row>
    <row r="523" s="2" customFormat="1" ht="24.15" customHeight="1">
      <c r="A523" s="41"/>
      <c r="B523" s="179"/>
      <c r="C523" s="180" t="s">
        <v>987</v>
      </c>
      <c r="D523" s="180" t="s">
        <v>462</v>
      </c>
      <c r="E523" s="181" t="s">
        <v>988</v>
      </c>
      <c r="F523" s="182" t="s">
        <v>989</v>
      </c>
      <c r="G523" s="183" t="s">
        <v>694</v>
      </c>
      <c r="H523" s="184">
        <v>15.439</v>
      </c>
      <c r="I523" s="185"/>
      <c r="J523" s="186">
        <f>ROUND(I523*H523,2)</f>
        <v>0</v>
      </c>
      <c r="K523" s="182" t="s">
        <v>465</v>
      </c>
      <c r="L523" s="42"/>
      <c r="M523" s="187" t="s">
        <v>3</v>
      </c>
      <c r="N523" s="188" t="s">
        <v>43</v>
      </c>
      <c r="O523" s="75"/>
      <c r="P523" s="189">
        <f>O523*H523</f>
        <v>0</v>
      </c>
      <c r="Q523" s="189">
        <v>8.0271400000000005E-05</v>
      </c>
      <c r="R523" s="189">
        <f>Q523*H523</f>
        <v>0.0012393101446000001</v>
      </c>
      <c r="S523" s="189">
        <v>0</v>
      </c>
      <c r="T523" s="190">
        <f>S523*H523</f>
        <v>0</v>
      </c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R523" s="191" t="s">
        <v>104</v>
      </c>
      <c r="AT523" s="191" t="s">
        <v>462</v>
      </c>
      <c r="AU523" s="191" t="s">
        <v>101</v>
      </c>
      <c r="AY523" s="22" t="s">
        <v>458</v>
      </c>
      <c r="BE523" s="192">
        <f>IF(N523="základní",J523,0)</f>
        <v>0</v>
      </c>
      <c r="BF523" s="192">
        <f>IF(N523="snížená",J523,0)</f>
        <v>0</v>
      </c>
      <c r="BG523" s="192">
        <f>IF(N523="zákl. přenesená",J523,0)</f>
        <v>0</v>
      </c>
      <c r="BH523" s="192">
        <f>IF(N523="sníž. přenesená",J523,0)</f>
        <v>0</v>
      </c>
      <c r="BI523" s="192">
        <f>IF(N523="nulová",J523,0)</f>
        <v>0</v>
      </c>
      <c r="BJ523" s="22" t="s">
        <v>79</v>
      </c>
      <c r="BK523" s="192">
        <f>ROUND(I523*H523,2)</f>
        <v>0</v>
      </c>
      <c r="BL523" s="22" t="s">
        <v>104</v>
      </c>
      <c r="BM523" s="191" t="s">
        <v>990</v>
      </c>
    </row>
    <row r="524" s="2" customFormat="1">
      <c r="A524" s="41"/>
      <c r="B524" s="42"/>
      <c r="C524" s="41"/>
      <c r="D524" s="193" t="s">
        <v>467</v>
      </c>
      <c r="E524" s="41"/>
      <c r="F524" s="194" t="s">
        <v>991</v>
      </c>
      <c r="G524" s="41"/>
      <c r="H524" s="41"/>
      <c r="I524" s="195"/>
      <c r="J524" s="41"/>
      <c r="K524" s="41"/>
      <c r="L524" s="42"/>
      <c r="M524" s="196"/>
      <c r="N524" s="197"/>
      <c r="O524" s="75"/>
      <c r="P524" s="75"/>
      <c r="Q524" s="75"/>
      <c r="R524" s="75"/>
      <c r="S524" s="75"/>
      <c r="T524" s="76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2" t="s">
        <v>467</v>
      </c>
      <c r="AU524" s="22" t="s">
        <v>101</v>
      </c>
    </row>
    <row r="525" s="14" customFormat="1">
      <c r="A525" s="14"/>
      <c r="B525" s="208"/>
      <c r="C525" s="14"/>
      <c r="D525" s="199" t="s">
        <v>469</v>
      </c>
      <c r="E525" s="209" t="s">
        <v>3</v>
      </c>
      <c r="F525" s="210" t="s">
        <v>817</v>
      </c>
      <c r="G525" s="14"/>
      <c r="H525" s="209" t="s">
        <v>3</v>
      </c>
      <c r="I525" s="211"/>
      <c r="J525" s="14"/>
      <c r="K525" s="14"/>
      <c r="L525" s="208"/>
      <c r="M525" s="212"/>
      <c r="N525" s="213"/>
      <c r="O525" s="213"/>
      <c r="P525" s="213"/>
      <c r="Q525" s="213"/>
      <c r="R525" s="213"/>
      <c r="S525" s="213"/>
      <c r="T525" s="2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09" t="s">
        <v>469</v>
      </c>
      <c r="AU525" s="209" t="s">
        <v>101</v>
      </c>
      <c r="AV525" s="14" t="s">
        <v>79</v>
      </c>
      <c r="AW525" s="14" t="s">
        <v>33</v>
      </c>
      <c r="AX525" s="14" t="s">
        <v>72</v>
      </c>
      <c r="AY525" s="209" t="s">
        <v>458</v>
      </c>
    </row>
    <row r="526" s="13" customFormat="1">
      <c r="A526" s="13"/>
      <c r="B526" s="198"/>
      <c r="C526" s="13"/>
      <c r="D526" s="199" t="s">
        <v>469</v>
      </c>
      <c r="E526" s="200" t="s">
        <v>3</v>
      </c>
      <c r="F526" s="201" t="s">
        <v>992</v>
      </c>
      <c r="G526" s="13"/>
      <c r="H526" s="202">
        <v>3.8170000000000002</v>
      </c>
      <c r="I526" s="203"/>
      <c r="J526" s="13"/>
      <c r="K526" s="13"/>
      <c r="L526" s="198"/>
      <c r="M526" s="204"/>
      <c r="N526" s="205"/>
      <c r="O526" s="205"/>
      <c r="P526" s="205"/>
      <c r="Q526" s="205"/>
      <c r="R526" s="205"/>
      <c r="S526" s="205"/>
      <c r="T526" s="20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00" t="s">
        <v>469</v>
      </c>
      <c r="AU526" s="200" t="s">
        <v>101</v>
      </c>
      <c r="AV526" s="13" t="s">
        <v>76</v>
      </c>
      <c r="AW526" s="13" t="s">
        <v>33</v>
      </c>
      <c r="AX526" s="13" t="s">
        <v>72</v>
      </c>
      <c r="AY526" s="200" t="s">
        <v>458</v>
      </c>
    </row>
    <row r="527" s="14" customFormat="1">
      <c r="A527" s="14"/>
      <c r="B527" s="208"/>
      <c r="C527" s="14"/>
      <c r="D527" s="199" t="s">
        <v>469</v>
      </c>
      <c r="E527" s="209" t="s">
        <v>3</v>
      </c>
      <c r="F527" s="210" t="s">
        <v>959</v>
      </c>
      <c r="G527" s="14"/>
      <c r="H527" s="209" t="s">
        <v>3</v>
      </c>
      <c r="I527" s="211"/>
      <c r="J527" s="14"/>
      <c r="K527" s="14"/>
      <c r="L527" s="208"/>
      <c r="M527" s="212"/>
      <c r="N527" s="213"/>
      <c r="O527" s="213"/>
      <c r="P527" s="213"/>
      <c r="Q527" s="213"/>
      <c r="R527" s="213"/>
      <c r="S527" s="213"/>
      <c r="T527" s="2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09" t="s">
        <v>469</v>
      </c>
      <c r="AU527" s="209" t="s">
        <v>101</v>
      </c>
      <c r="AV527" s="14" t="s">
        <v>79</v>
      </c>
      <c r="AW527" s="14" t="s">
        <v>33</v>
      </c>
      <c r="AX527" s="14" t="s">
        <v>72</v>
      </c>
      <c r="AY527" s="209" t="s">
        <v>458</v>
      </c>
    </row>
    <row r="528" s="13" customFormat="1">
      <c r="A528" s="13"/>
      <c r="B528" s="198"/>
      <c r="C528" s="13"/>
      <c r="D528" s="199" t="s">
        <v>469</v>
      </c>
      <c r="E528" s="200" t="s">
        <v>3</v>
      </c>
      <c r="F528" s="201" t="s">
        <v>993</v>
      </c>
      <c r="G528" s="13"/>
      <c r="H528" s="202">
        <v>7.6420000000000003</v>
      </c>
      <c r="I528" s="203"/>
      <c r="J528" s="13"/>
      <c r="K528" s="13"/>
      <c r="L528" s="198"/>
      <c r="M528" s="204"/>
      <c r="N528" s="205"/>
      <c r="O528" s="205"/>
      <c r="P528" s="205"/>
      <c r="Q528" s="205"/>
      <c r="R528" s="205"/>
      <c r="S528" s="205"/>
      <c r="T528" s="20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00" t="s">
        <v>469</v>
      </c>
      <c r="AU528" s="200" t="s">
        <v>101</v>
      </c>
      <c r="AV528" s="13" t="s">
        <v>76</v>
      </c>
      <c r="AW528" s="13" t="s">
        <v>33</v>
      </c>
      <c r="AX528" s="13" t="s">
        <v>72</v>
      </c>
      <c r="AY528" s="200" t="s">
        <v>458</v>
      </c>
    </row>
    <row r="529" s="14" customFormat="1">
      <c r="A529" s="14"/>
      <c r="B529" s="208"/>
      <c r="C529" s="14"/>
      <c r="D529" s="199" t="s">
        <v>469</v>
      </c>
      <c r="E529" s="209" t="s">
        <v>3</v>
      </c>
      <c r="F529" s="210" t="s">
        <v>961</v>
      </c>
      <c r="G529" s="14"/>
      <c r="H529" s="209" t="s">
        <v>3</v>
      </c>
      <c r="I529" s="211"/>
      <c r="J529" s="14"/>
      <c r="K529" s="14"/>
      <c r="L529" s="208"/>
      <c r="M529" s="212"/>
      <c r="N529" s="213"/>
      <c r="O529" s="213"/>
      <c r="P529" s="213"/>
      <c r="Q529" s="213"/>
      <c r="R529" s="213"/>
      <c r="S529" s="213"/>
      <c r="T529" s="2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9" t="s">
        <v>469</v>
      </c>
      <c r="AU529" s="209" t="s">
        <v>101</v>
      </c>
      <c r="AV529" s="14" t="s">
        <v>79</v>
      </c>
      <c r="AW529" s="14" t="s">
        <v>33</v>
      </c>
      <c r="AX529" s="14" t="s">
        <v>72</v>
      </c>
      <c r="AY529" s="209" t="s">
        <v>458</v>
      </c>
    </row>
    <row r="530" s="13" customFormat="1">
      <c r="A530" s="13"/>
      <c r="B530" s="198"/>
      <c r="C530" s="13"/>
      <c r="D530" s="199" t="s">
        <v>469</v>
      </c>
      <c r="E530" s="200" t="s">
        <v>3</v>
      </c>
      <c r="F530" s="201" t="s">
        <v>994</v>
      </c>
      <c r="G530" s="13"/>
      <c r="H530" s="202">
        <v>3.98</v>
      </c>
      <c r="I530" s="203"/>
      <c r="J530" s="13"/>
      <c r="K530" s="13"/>
      <c r="L530" s="198"/>
      <c r="M530" s="204"/>
      <c r="N530" s="205"/>
      <c r="O530" s="205"/>
      <c r="P530" s="205"/>
      <c r="Q530" s="205"/>
      <c r="R530" s="205"/>
      <c r="S530" s="205"/>
      <c r="T530" s="20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0" t="s">
        <v>469</v>
      </c>
      <c r="AU530" s="200" t="s">
        <v>101</v>
      </c>
      <c r="AV530" s="13" t="s">
        <v>76</v>
      </c>
      <c r="AW530" s="13" t="s">
        <v>33</v>
      </c>
      <c r="AX530" s="13" t="s">
        <v>72</v>
      </c>
      <c r="AY530" s="200" t="s">
        <v>458</v>
      </c>
    </row>
    <row r="531" s="15" customFormat="1">
      <c r="A531" s="15"/>
      <c r="B531" s="215"/>
      <c r="C531" s="15"/>
      <c r="D531" s="199" t="s">
        <v>469</v>
      </c>
      <c r="E531" s="216" t="s">
        <v>3</v>
      </c>
      <c r="F531" s="217" t="s">
        <v>497</v>
      </c>
      <c r="G531" s="15"/>
      <c r="H531" s="218">
        <v>15.439</v>
      </c>
      <c r="I531" s="219"/>
      <c r="J531" s="15"/>
      <c r="K531" s="15"/>
      <c r="L531" s="215"/>
      <c r="M531" s="220"/>
      <c r="N531" s="221"/>
      <c r="O531" s="221"/>
      <c r="P531" s="221"/>
      <c r="Q531" s="221"/>
      <c r="R531" s="221"/>
      <c r="S531" s="221"/>
      <c r="T531" s="222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16" t="s">
        <v>469</v>
      </c>
      <c r="AU531" s="216" t="s">
        <v>101</v>
      </c>
      <c r="AV531" s="15" t="s">
        <v>104</v>
      </c>
      <c r="AW531" s="15" t="s">
        <v>33</v>
      </c>
      <c r="AX531" s="15" t="s">
        <v>79</v>
      </c>
      <c r="AY531" s="216" t="s">
        <v>458</v>
      </c>
    </row>
    <row r="532" s="2" customFormat="1" ht="24.15" customHeight="1">
      <c r="A532" s="41"/>
      <c r="B532" s="179"/>
      <c r="C532" s="180" t="s">
        <v>995</v>
      </c>
      <c r="D532" s="180" t="s">
        <v>462</v>
      </c>
      <c r="E532" s="181" t="s">
        <v>996</v>
      </c>
      <c r="F532" s="182" t="s">
        <v>997</v>
      </c>
      <c r="G532" s="183" t="s">
        <v>694</v>
      </c>
      <c r="H532" s="184">
        <v>150.13</v>
      </c>
      <c r="I532" s="185"/>
      <c r="J532" s="186">
        <f>ROUND(I532*H532,2)</f>
        <v>0</v>
      </c>
      <c r="K532" s="182" t="s">
        <v>465</v>
      </c>
      <c r="L532" s="42"/>
      <c r="M532" s="187" t="s">
        <v>3</v>
      </c>
      <c r="N532" s="188" t="s">
        <v>43</v>
      </c>
      <c r="O532" s="75"/>
      <c r="P532" s="189">
        <f>O532*H532</f>
        <v>0</v>
      </c>
      <c r="Q532" s="189">
        <v>0.00012040709999999999</v>
      </c>
      <c r="R532" s="189">
        <f>Q532*H532</f>
        <v>0.018076717922999998</v>
      </c>
      <c r="S532" s="189">
        <v>0</v>
      </c>
      <c r="T532" s="190">
        <f>S532*H532</f>
        <v>0</v>
      </c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R532" s="191" t="s">
        <v>104</v>
      </c>
      <c r="AT532" s="191" t="s">
        <v>462</v>
      </c>
      <c r="AU532" s="191" t="s">
        <v>101</v>
      </c>
      <c r="AY532" s="22" t="s">
        <v>458</v>
      </c>
      <c r="BE532" s="192">
        <f>IF(N532="základní",J532,0)</f>
        <v>0</v>
      </c>
      <c r="BF532" s="192">
        <f>IF(N532="snížená",J532,0)</f>
        <v>0</v>
      </c>
      <c r="BG532" s="192">
        <f>IF(N532="zákl. přenesená",J532,0)</f>
        <v>0</v>
      </c>
      <c r="BH532" s="192">
        <f>IF(N532="sníž. přenesená",J532,0)</f>
        <v>0</v>
      </c>
      <c r="BI532" s="192">
        <f>IF(N532="nulová",J532,0)</f>
        <v>0</v>
      </c>
      <c r="BJ532" s="22" t="s">
        <v>79</v>
      </c>
      <c r="BK532" s="192">
        <f>ROUND(I532*H532,2)</f>
        <v>0</v>
      </c>
      <c r="BL532" s="22" t="s">
        <v>104</v>
      </c>
      <c r="BM532" s="191" t="s">
        <v>998</v>
      </c>
    </row>
    <row r="533" s="2" customFormat="1">
      <c r="A533" s="41"/>
      <c r="B533" s="42"/>
      <c r="C533" s="41"/>
      <c r="D533" s="193" t="s">
        <v>467</v>
      </c>
      <c r="E533" s="41"/>
      <c r="F533" s="194" t="s">
        <v>999</v>
      </c>
      <c r="G533" s="41"/>
      <c r="H533" s="41"/>
      <c r="I533" s="195"/>
      <c r="J533" s="41"/>
      <c r="K533" s="41"/>
      <c r="L533" s="42"/>
      <c r="M533" s="196"/>
      <c r="N533" s="197"/>
      <c r="O533" s="75"/>
      <c r="P533" s="75"/>
      <c r="Q533" s="75"/>
      <c r="R533" s="75"/>
      <c r="S533" s="75"/>
      <c r="T533" s="76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T533" s="22" t="s">
        <v>467</v>
      </c>
      <c r="AU533" s="22" t="s">
        <v>101</v>
      </c>
    </row>
    <row r="534" s="14" customFormat="1">
      <c r="A534" s="14"/>
      <c r="B534" s="208"/>
      <c r="C534" s="14"/>
      <c r="D534" s="199" t="s">
        <v>469</v>
      </c>
      <c r="E534" s="209" t="s">
        <v>3</v>
      </c>
      <c r="F534" s="210" t="s">
        <v>1000</v>
      </c>
      <c r="G534" s="14"/>
      <c r="H534" s="209" t="s">
        <v>3</v>
      </c>
      <c r="I534" s="211"/>
      <c r="J534" s="14"/>
      <c r="K534" s="14"/>
      <c r="L534" s="208"/>
      <c r="M534" s="212"/>
      <c r="N534" s="213"/>
      <c r="O534" s="213"/>
      <c r="P534" s="213"/>
      <c r="Q534" s="213"/>
      <c r="R534" s="213"/>
      <c r="S534" s="213"/>
      <c r="T534" s="2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9" t="s">
        <v>469</v>
      </c>
      <c r="AU534" s="209" t="s">
        <v>101</v>
      </c>
      <c r="AV534" s="14" t="s">
        <v>79</v>
      </c>
      <c r="AW534" s="14" t="s">
        <v>33</v>
      </c>
      <c r="AX534" s="14" t="s">
        <v>72</v>
      </c>
      <c r="AY534" s="209" t="s">
        <v>458</v>
      </c>
    </row>
    <row r="535" s="14" customFormat="1">
      <c r="A535" s="14"/>
      <c r="B535" s="208"/>
      <c r="C535" s="14"/>
      <c r="D535" s="199" t="s">
        <v>469</v>
      </c>
      <c r="E535" s="209" t="s">
        <v>3</v>
      </c>
      <c r="F535" s="210" t="s">
        <v>817</v>
      </c>
      <c r="G535" s="14"/>
      <c r="H535" s="209" t="s">
        <v>3</v>
      </c>
      <c r="I535" s="211"/>
      <c r="J535" s="14"/>
      <c r="K535" s="14"/>
      <c r="L535" s="208"/>
      <c r="M535" s="212"/>
      <c r="N535" s="213"/>
      <c r="O535" s="213"/>
      <c r="P535" s="213"/>
      <c r="Q535" s="213"/>
      <c r="R535" s="213"/>
      <c r="S535" s="213"/>
      <c r="T535" s="2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09" t="s">
        <v>469</v>
      </c>
      <c r="AU535" s="209" t="s">
        <v>101</v>
      </c>
      <c r="AV535" s="14" t="s">
        <v>79</v>
      </c>
      <c r="AW535" s="14" t="s">
        <v>33</v>
      </c>
      <c r="AX535" s="14" t="s">
        <v>72</v>
      </c>
      <c r="AY535" s="209" t="s">
        <v>458</v>
      </c>
    </row>
    <row r="536" s="13" customFormat="1">
      <c r="A536" s="13"/>
      <c r="B536" s="198"/>
      <c r="C536" s="13"/>
      <c r="D536" s="199" t="s">
        <v>469</v>
      </c>
      <c r="E536" s="200" t="s">
        <v>3</v>
      </c>
      <c r="F536" s="201" t="s">
        <v>1001</v>
      </c>
      <c r="G536" s="13"/>
      <c r="H536" s="202">
        <v>45.247999999999998</v>
      </c>
      <c r="I536" s="203"/>
      <c r="J536" s="13"/>
      <c r="K536" s="13"/>
      <c r="L536" s="198"/>
      <c r="M536" s="204"/>
      <c r="N536" s="205"/>
      <c r="O536" s="205"/>
      <c r="P536" s="205"/>
      <c r="Q536" s="205"/>
      <c r="R536" s="205"/>
      <c r="S536" s="205"/>
      <c r="T536" s="20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0" t="s">
        <v>469</v>
      </c>
      <c r="AU536" s="200" t="s">
        <v>101</v>
      </c>
      <c r="AV536" s="13" t="s">
        <v>76</v>
      </c>
      <c r="AW536" s="13" t="s">
        <v>33</v>
      </c>
      <c r="AX536" s="13" t="s">
        <v>72</v>
      </c>
      <c r="AY536" s="200" t="s">
        <v>458</v>
      </c>
    </row>
    <row r="537" s="14" customFormat="1">
      <c r="A537" s="14"/>
      <c r="B537" s="208"/>
      <c r="C537" s="14"/>
      <c r="D537" s="199" t="s">
        <v>469</v>
      </c>
      <c r="E537" s="209" t="s">
        <v>3</v>
      </c>
      <c r="F537" s="210" t="s">
        <v>959</v>
      </c>
      <c r="G537" s="14"/>
      <c r="H537" s="209" t="s">
        <v>3</v>
      </c>
      <c r="I537" s="211"/>
      <c r="J537" s="14"/>
      <c r="K537" s="14"/>
      <c r="L537" s="208"/>
      <c r="M537" s="212"/>
      <c r="N537" s="213"/>
      <c r="O537" s="213"/>
      <c r="P537" s="213"/>
      <c r="Q537" s="213"/>
      <c r="R537" s="213"/>
      <c r="S537" s="213"/>
      <c r="T537" s="2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09" t="s">
        <v>469</v>
      </c>
      <c r="AU537" s="209" t="s">
        <v>101</v>
      </c>
      <c r="AV537" s="14" t="s">
        <v>79</v>
      </c>
      <c r="AW537" s="14" t="s">
        <v>33</v>
      </c>
      <c r="AX537" s="14" t="s">
        <v>72</v>
      </c>
      <c r="AY537" s="209" t="s">
        <v>458</v>
      </c>
    </row>
    <row r="538" s="13" customFormat="1">
      <c r="A538" s="13"/>
      <c r="B538" s="198"/>
      <c r="C538" s="13"/>
      <c r="D538" s="199" t="s">
        <v>469</v>
      </c>
      <c r="E538" s="200" t="s">
        <v>3</v>
      </c>
      <c r="F538" s="201" t="s">
        <v>1002</v>
      </c>
      <c r="G538" s="13"/>
      <c r="H538" s="202">
        <v>43.335000000000001</v>
      </c>
      <c r="I538" s="203"/>
      <c r="J538" s="13"/>
      <c r="K538" s="13"/>
      <c r="L538" s="198"/>
      <c r="M538" s="204"/>
      <c r="N538" s="205"/>
      <c r="O538" s="205"/>
      <c r="P538" s="205"/>
      <c r="Q538" s="205"/>
      <c r="R538" s="205"/>
      <c r="S538" s="205"/>
      <c r="T538" s="20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00" t="s">
        <v>469</v>
      </c>
      <c r="AU538" s="200" t="s">
        <v>101</v>
      </c>
      <c r="AV538" s="13" t="s">
        <v>76</v>
      </c>
      <c r="AW538" s="13" t="s">
        <v>33</v>
      </c>
      <c r="AX538" s="13" t="s">
        <v>72</v>
      </c>
      <c r="AY538" s="200" t="s">
        <v>458</v>
      </c>
    </row>
    <row r="539" s="14" customFormat="1">
      <c r="A539" s="14"/>
      <c r="B539" s="208"/>
      <c r="C539" s="14"/>
      <c r="D539" s="199" t="s">
        <v>469</v>
      </c>
      <c r="E539" s="209" t="s">
        <v>3</v>
      </c>
      <c r="F539" s="210" t="s">
        <v>961</v>
      </c>
      <c r="G539" s="14"/>
      <c r="H539" s="209" t="s">
        <v>3</v>
      </c>
      <c r="I539" s="211"/>
      <c r="J539" s="14"/>
      <c r="K539" s="14"/>
      <c r="L539" s="208"/>
      <c r="M539" s="212"/>
      <c r="N539" s="213"/>
      <c r="O539" s="213"/>
      <c r="P539" s="213"/>
      <c r="Q539" s="213"/>
      <c r="R539" s="213"/>
      <c r="S539" s="213"/>
      <c r="T539" s="2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09" t="s">
        <v>469</v>
      </c>
      <c r="AU539" s="209" t="s">
        <v>101</v>
      </c>
      <c r="AV539" s="14" t="s">
        <v>79</v>
      </c>
      <c r="AW539" s="14" t="s">
        <v>33</v>
      </c>
      <c r="AX539" s="14" t="s">
        <v>72</v>
      </c>
      <c r="AY539" s="209" t="s">
        <v>458</v>
      </c>
    </row>
    <row r="540" s="13" customFormat="1">
      <c r="A540" s="13"/>
      <c r="B540" s="198"/>
      <c r="C540" s="13"/>
      <c r="D540" s="199" t="s">
        <v>469</v>
      </c>
      <c r="E540" s="200" t="s">
        <v>3</v>
      </c>
      <c r="F540" s="201" t="s">
        <v>1003</v>
      </c>
      <c r="G540" s="13"/>
      <c r="H540" s="202">
        <v>36.546999999999997</v>
      </c>
      <c r="I540" s="203"/>
      <c r="J540" s="13"/>
      <c r="K540" s="13"/>
      <c r="L540" s="198"/>
      <c r="M540" s="204"/>
      <c r="N540" s="205"/>
      <c r="O540" s="205"/>
      <c r="P540" s="205"/>
      <c r="Q540" s="205"/>
      <c r="R540" s="205"/>
      <c r="S540" s="205"/>
      <c r="T540" s="20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00" t="s">
        <v>469</v>
      </c>
      <c r="AU540" s="200" t="s">
        <v>101</v>
      </c>
      <c r="AV540" s="13" t="s">
        <v>76</v>
      </c>
      <c r="AW540" s="13" t="s">
        <v>33</v>
      </c>
      <c r="AX540" s="13" t="s">
        <v>72</v>
      </c>
      <c r="AY540" s="200" t="s">
        <v>458</v>
      </c>
    </row>
    <row r="541" s="14" customFormat="1">
      <c r="A541" s="14"/>
      <c r="B541" s="208"/>
      <c r="C541" s="14"/>
      <c r="D541" s="199" t="s">
        <v>469</v>
      </c>
      <c r="E541" s="209" t="s">
        <v>3</v>
      </c>
      <c r="F541" s="210" t="s">
        <v>1004</v>
      </c>
      <c r="G541" s="14"/>
      <c r="H541" s="209" t="s">
        <v>3</v>
      </c>
      <c r="I541" s="211"/>
      <c r="J541" s="14"/>
      <c r="K541" s="14"/>
      <c r="L541" s="208"/>
      <c r="M541" s="212"/>
      <c r="N541" s="213"/>
      <c r="O541" s="213"/>
      <c r="P541" s="213"/>
      <c r="Q541" s="213"/>
      <c r="R541" s="213"/>
      <c r="S541" s="213"/>
      <c r="T541" s="2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09" t="s">
        <v>469</v>
      </c>
      <c r="AU541" s="209" t="s">
        <v>101</v>
      </c>
      <c r="AV541" s="14" t="s">
        <v>79</v>
      </c>
      <c r="AW541" s="14" t="s">
        <v>33</v>
      </c>
      <c r="AX541" s="14" t="s">
        <v>72</v>
      </c>
      <c r="AY541" s="209" t="s">
        <v>458</v>
      </c>
    </row>
    <row r="542" s="14" customFormat="1">
      <c r="A542" s="14"/>
      <c r="B542" s="208"/>
      <c r="C542" s="14"/>
      <c r="D542" s="199" t="s">
        <v>469</v>
      </c>
      <c r="E542" s="209" t="s">
        <v>3</v>
      </c>
      <c r="F542" s="210" t="s">
        <v>817</v>
      </c>
      <c r="G542" s="14"/>
      <c r="H542" s="209" t="s">
        <v>3</v>
      </c>
      <c r="I542" s="211"/>
      <c r="J542" s="14"/>
      <c r="K542" s="14"/>
      <c r="L542" s="208"/>
      <c r="M542" s="212"/>
      <c r="N542" s="213"/>
      <c r="O542" s="213"/>
      <c r="P542" s="213"/>
      <c r="Q542" s="213"/>
      <c r="R542" s="213"/>
      <c r="S542" s="213"/>
      <c r="T542" s="2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09" t="s">
        <v>469</v>
      </c>
      <c r="AU542" s="209" t="s">
        <v>101</v>
      </c>
      <c r="AV542" s="14" t="s">
        <v>79</v>
      </c>
      <c r="AW542" s="14" t="s">
        <v>33</v>
      </c>
      <c r="AX542" s="14" t="s">
        <v>72</v>
      </c>
      <c r="AY542" s="209" t="s">
        <v>458</v>
      </c>
    </row>
    <row r="543" s="13" customFormat="1">
      <c r="A543" s="13"/>
      <c r="B543" s="198"/>
      <c r="C543" s="13"/>
      <c r="D543" s="199" t="s">
        <v>469</v>
      </c>
      <c r="E543" s="200" t="s">
        <v>3</v>
      </c>
      <c r="F543" s="201" t="s">
        <v>1005</v>
      </c>
      <c r="G543" s="13"/>
      <c r="H543" s="202">
        <v>13</v>
      </c>
      <c r="I543" s="203"/>
      <c r="J543" s="13"/>
      <c r="K543" s="13"/>
      <c r="L543" s="198"/>
      <c r="M543" s="204"/>
      <c r="N543" s="205"/>
      <c r="O543" s="205"/>
      <c r="P543" s="205"/>
      <c r="Q543" s="205"/>
      <c r="R543" s="205"/>
      <c r="S543" s="205"/>
      <c r="T543" s="20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00" t="s">
        <v>469</v>
      </c>
      <c r="AU543" s="200" t="s">
        <v>101</v>
      </c>
      <c r="AV543" s="13" t="s">
        <v>76</v>
      </c>
      <c r="AW543" s="13" t="s">
        <v>33</v>
      </c>
      <c r="AX543" s="13" t="s">
        <v>72</v>
      </c>
      <c r="AY543" s="200" t="s">
        <v>458</v>
      </c>
    </row>
    <row r="544" s="14" customFormat="1">
      <c r="A544" s="14"/>
      <c r="B544" s="208"/>
      <c r="C544" s="14"/>
      <c r="D544" s="199" t="s">
        <v>469</v>
      </c>
      <c r="E544" s="209" t="s">
        <v>3</v>
      </c>
      <c r="F544" s="210" t="s">
        <v>959</v>
      </c>
      <c r="G544" s="14"/>
      <c r="H544" s="209" t="s">
        <v>3</v>
      </c>
      <c r="I544" s="211"/>
      <c r="J544" s="14"/>
      <c r="K544" s="14"/>
      <c r="L544" s="208"/>
      <c r="M544" s="212"/>
      <c r="N544" s="213"/>
      <c r="O544" s="213"/>
      <c r="P544" s="213"/>
      <c r="Q544" s="213"/>
      <c r="R544" s="213"/>
      <c r="S544" s="213"/>
      <c r="T544" s="2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9" t="s">
        <v>469</v>
      </c>
      <c r="AU544" s="209" t="s">
        <v>101</v>
      </c>
      <c r="AV544" s="14" t="s">
        <v>79</v>
      </c>
      <c r="AW544" s="14" t="s">
        <v>33</v>
      </c>
      <c r="AX544" s="14" t="s">
        <v>72</v>
      </c>
      <c r="AY544" s="209" t="s">
        <v>458</v>
      </c>
    </row>
    <row r="545" s="13" customFormat="1">
      <c r="A545" s="13"/>
      <c r="B545" s="198"/>
      <c r="C545" s="13"/>
      <c r="D545" s="199" t="s">
        <v>469</v>
      </c>
      <c r="E545" s="200" t="s">
        <v>3</v>
      </c>
      <c r="F545" s="201" t="s">
        <v>1006</v>
      </c>
      <c r="G545" s="13"/>
      <c r="H545" s="202">
        <v>12</v>
      </c>
      <c r="I545" s="203"/>
      <c r="J545" s="13"/>
      <c r="K545" s="13"/>
      <c r="L545" s="198"/>
      <c r="M545" s="204"/>
      <c r="N545" s="205"/>
      <c r="O545" s="205"/>
      <c r="P545" s="205"/>
      <c r="Q545" s="205"/>
      <c r="R545" s="205"/>
      <c r="S545" s="205"/>
      <c r="T545" s="20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00" t="s">
        <v>469</v>
      </c>
      <c r="AU545" s="200" t="s">
        <v>101</v>
      </c>
      <c r="AV545" s="13" t="s">
        <v>76</v>
      </c>
      <c r="AW545" s="13" t="s">
        <v>33</v>
      </c>
      <c r="AX545" s="13" t="s">
        <v>72</v>
      </c>
      <c r="AY545" s="200" t="s">
        <v>458</v>
      </c>
    </row>
    <row r="546" s="15" customFormat="1">
      <c r="A546" s="15"/>
      <c r="B546" s="215"/>
      <c r="C546" s="15"/>
      <c r="D546" s="199" t="s">
        <v>469</v>
      </c>
      <c r="E546" s="216" t="s">
        <v>3</v>
      </c>
      <c r="F546" s="217" t="s">
        <v>497</v>
      </c>
      <c r="G546" s="15"/>
      <c r="H546" s="218">
        <v>150.13</v>
      </c>
      <c r="I546" s="219"/>
      <c r="J546" s="15"/>
      <c r="K546" s="15"/>
      <c r="L546" s="215"/>
      <c r="M546" s="220"/>
      <c r="N546" s="221"/>
      <c r="O546" s="221"/>
      <c r="P546" s="221"/>
      <c r="Q546" s="221"/>
      <c r="R546" s="221"/>
      <c r="S546" s="221"/>
      <c r="T546" s="222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16" t="s">
        <v>469</v>
      </c>
      <c r="AU546" s="216" t="s">
        <v>101</v>
      </c>
      <c r="AV546" s="15" t="s">
        <v>104</v>
      </c>
      <c r="AW546" s="15" t="s">
        <v>33</v>
      </c>
      <c r="AX546" s="15" t="s">
        <v>79</v>
      </c>
      <c r="AY546" s="216" t="s">
        <v>458</v>
      </c>
    </row>
    <row r="547" s="2" customFormat="1" ht="24.15" customHeight="1">
      <c r="A547" s="41"/>
      <c r="B547" s="179"/>
      <c r="C547" s="180" t="s">
        <v>1007</v>
      </c>
      <c r="D547" s="180" t="s">
        <v>462</v>
      </c>
      <c r="E547" s="181" t="s">
        <v>1008</v>
      </c>
      <c r="F547" s="182" t="s">
        <v>1009</v>
      </c>
      <c r="G547" s="183" t="s">
        <v>694</v>
      </c>
      <c r="H547" s="184">
        <v>201.31999999999999</v>
      </c>
      <c r="I547" s="185"/>
      <c r="J547" s="186">
        <f>ROUND(I547*H547,2)</f>
        <v>0</v>
      </c>
      <c r="K547" s="182" t="s">
        <v>465</v>
      </c>
      <c r="L547" s="42"/>
      <c r="M547" s="187" t="s">
        <v>3</v>
      </c>
      <c r="N547" s="188" t="s">
        <v>43</v>
      </c>
      <c r="O547" s="75"/>
      <c r="P547" s="189">
        <f>O547*H547</f>
        <v>0</v>
      </c>
      <c r="Q547" s="189">
        <v>0.000136</v>
      </c>
      <c r="R547" s="189">
        <f>Q547*H547</f>
        <v>0.027379519999999997</v>
      </c>
      <c r="S547" s="189">
        <v>0</v>
      </c>
      <c r="T547" s="190">
        <f>S547*H547</f>
        <v>0</v>
      </c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R547" s="191" t="s">
        <v>104</v>
      </c>
      <c r="AT547" s="191" t="s">
        <v>462</v>
      </c>
      <c r="AU547" s="191" t="s">
        <v>101</v>
      </c>
      <c r="AY547" s="22" t="s">
        <v>458</v>
      </c>
      <c r="BE547" s="192">
        <f>IF(N547="základní",J547,0)</f>
        <v>0</v>
      </c>
      <c r="BF547" s="192">
        <f>IF(N547="snížená",J547,0)</f>
        <v>0</v>
      </c>
      <c r="BG547" s="192">
        <f>IF(N547="zákl. přenesená",J547,0)</f>
        <v>0</v>
      </c>
      <c r="BH547" s="192">
        <f>IF(N547="sníž. přenesená",J547,0)</f>
        <v>0</v>
      </c>
      <c r="BI547" s="192">
        <f>IF(N547="nulová",J547,0)</f>
        <v>0</v>
      </c>
      <c r="BJ547" s="22" t="s">
        <v>79</v>
      </c>
      <c r="BK547" s="192">
        <f>ROUND(I547*H547,2)</f>
        <v>0</v>
      </c>
      <c r="BL547" s="22" t="s">
        <v>104</v>
      </c>
      <c r="BM547" s="191" t="s">
        <v>1010</v>
      </c>
    </row>
    <row r="548" s="2" customFormat="1">
      <c r="A548" s="41"/>
      <c r="B548" s="42"/>
      <c r="C548" s="41"/>
      <c r="D548" s="193" t="s">
        <v>467</v>
      </c>
      <c r="E548" s="41"/>
      <c r="F548" s="194" t="s">
        <v>1011</v>
      </c>
      <c r="G548" s="41"/>
      <c r="H548" s="41"/>
      <c r="I548" s="195"/>
      <c r="J548" s="41"/>
      <c r="K548" s="41"/>
      <c r="L548" s="42"/>
      <c r="M548" s="196"/>
      <c r="N548" s="197"/>
      <c r="O548" s="75"/>
      <c r="P548" s="75"/>
      <c r="Q548" s="75"/>
      <c r="R548" s="75"/>
      <c r="S548" s="75"/>
      <c r="T548" s="76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T548" s="22" t="s">
        <v>467</v>
      </c>
      <c r="AU548" s="22" t="s">
        <v>101</v>
      </c>
    </row>
    <row r="549" s="14" customFormat="1">
      <c r="A549" s="14"/>
      <c r="B549" s="208"/>
      <c r="C549" s="14"/>
      <c r="D549" s="199" t="s">
        <v>469</v>
      </c>
      <c r="E549" s="209" t="s">
        <v>3</v>
      </c>
      <c r="F549" s="210" t="s">
        <v>817</v>
      </c>
      <c r="G549" s="14"/>
      <c r="H549" s="209" t="s">
        <v>3</v>
      </c>
      <c r="I549" s="211"/>
      <c r="J549" s="14"/>
      <c r="K549" s="14"/>
      <c r="L549" s="208"/>
      <c r="M549" s="212"/>
      <c r="N549" s="213"/>
      <c r="O549" s="213"/>
      <c r="P549" s="213"/>
      <c r="Q549" s="213"/>
      <c r="R549" s="213"/>
      <c r="S549" s="213"/>
      <c r="T549" s="2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09" t="s">
        <v>469</v>
      </c>
      <c r="AU549" s="209" t="s">
        <v>101</v>
      </c>
      <c r="AV549" s="14" t="s">
        <v>79</v>
      </c>
      <c r="AW549" s="14" t="s">
        <v>33</v>
      </c>
      <c r="AX549" s="14" t="s">
        <v>72</v>
      </c>
      <c r="AY549" s="209" t="s">
        <v>458</v>
      </c>
    </row>
    <row r="550" s="13" customFormat="1">
      <c r="A550" s="13"/>
      <c r="B550" s="198"/>
      <c r="C550" s="13"/>
      <c r="D550" s="199" t="s">
        <v>469</v>
      </c>
      <c r="E550" s="200" t="s">
        <v>3</v>
      </c>
      <c r="F550" s="201" t="s">
        <v>1012</v>
      </c>
      <c r="G550" s="13"/>
      <c r="H550" s="202">
        <v>69.739999999999995</v>
      </c>
      <c r="I550" s="203"/>
      <c r="J550" s="13"/>
      <c r="K550" s="13"/>
      <c r="L550" s="198"/>
      <c r="M550" s="204"/>
      <c r="N550" s="205"/>
      <c r="O550" s="205"/>
      <c r="P550" s="205"/>
      <c r="Q550" s="205"/>
      <c r="R550" s="205"/>
      <c r="S550" s="205"/>
      <c r="T550" s="20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00" t="s">
        <v>469</v>
      </c>
      <c r="AU550" s="200" t="s">
        <v>101</v>
      </c>
      <c r="AV550" s="13" t="s">
        <v>76</v>
      </c>
      <c r="AW550" s="13" t="s">
        <v>33</v>
      </c>
      <c r="AX550" s="13" t="s">
        <v>72</v>
      </c>
      <c r="AY550" s="200" t="s">
        <v>458</v>
      </c>
    </row>
    <row r="551" s="16" customFormat="1">
      <c r="A551" s="16"/>
      <c r="B551" s="233"/>
      <c r="C551" s="16"/>
      <c r="D551" s="199" t="s">
        <v>469</v>
      </c>
      <c r="E551" s="234" t="s">
        <v>3</v>
      </c>
      <c r="F551" s="235" t="s">
        <v>804</v>
      </c>
      <c r="G551" s="16"/>
      <c r="H551" s="236">
        <v>69.739999999999995</v>
      </c>
      <c r="I551" s="237"/>
      <c r="J551" s="16"/>
      <c r="K551" s="16"/>
      <c r="L551" s="233"/>
      <c r="M551" s="238"/>
      <c r="N551" s="239"/>
      <c r="O551" s="239"/>
      <c r="P551" s="239"/>
      <c r="Q551" s="239"/>
      <c r="R551" s="239"/>
      <c r="S551" s="239"/>
      <c r="T551" s="240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T551" s="234" t="s">
        <v>469</v>
      </c>
      <c r="AU551" s="234" t="s">
        <v>101</v>
      </c>
      <c r="AV551" s="16" t="s">
        <v>101</v>
      </c>
      <c r="AW551" s="16" t="s">
        <v>33</v>
      </c>
      <c r="AX551" s="16" t="s">
        <v>72</v>
      </c>
      <c r="AY551" s="234" t="s">
        <v>458</v>
      </c>
    </row>
    <row r="552" s="14" customFormat="1">
      <c r="A552" s="14"/>
      <c r="B552" s="208"/>
      <c r="C552" s="14"/>
      <c r="D552" s="199" t="s">
        <v>469</v>
      </c>
      <c r="E552" s="209" t="s">
        <v>3</v>
      </c>
      <c r="F552" s="210" t="s">
        <v>959</v>
      </c>
      <c r="G552" s="14"/>
      <c r="H552" s="209" t="s">
        <v>3</v>
      </c>
      <c r="I552" s="211"/>
      <c r="J552" s="14"/>
      <c r="K552" s="14"/>
      <c r="L552" s="208"/>
      <c r="M552" s="212"/>
      <c r="N552" s="213"/>
      <c r="O552" s="213"/>
      <c r="P552" s="213"/>
      <c r="Q552" s="213"/>
      <c r="R552" s="213"/>
      <c r="S552" s="213"/>
      <c r="T552" s="2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09" t="s">
        <v>469</v>
      </c>
      <c r="AU552" s="209" t="s">
        <v>101</v>
      </c>
      <c r="AV552" s="14" t="s">
        <v>79</v>
      </c>
      <c r="AW552" s="14" t="s">
        <v>33</v>
      </c>
      <c r="AX552" s="14" t="s">
        <v>72</v>
      </c>
      <c r="AY552" s="209" t="s">
        <v>458</v>
      </c>
    </row>
    <row r="553" s="13" customFormat="1">
      <c r="A553" s="13"/>
      <c r="B553" s="198"/>
      <c r="C553" s="13"/>
      <c r="D553" s="199" t="s">
        <v>469</v>
      </c>
      <c r="E553" s="200" t="s">
        <v>3</v>
      </c>
      <c r="F553" s="201" t="s">
        <v>1013</v>
      </c>
      <c r="G553" s="13"/>
      <c r="H553" s="202">
        <v>97.5</v>
      </c>
      <c r="I553" s="203"/>
      <c r="J553" s="13"/>
      <c r="K553" s="13"/>
      <c r="L553" s="198"/>
      <c r="M553" s="204"/>
      <c r="N553" s="205"/>
      <c r="O553" s="205"/>
      <c r="P553" s="205"/>
      <c r="Q553" s="205"/>
      <c r="R553" s="205"/>
      <c r="S553" s="205"/>
      <c r="T553" s="206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00" t="s">
        <v>469</v>
      </c>
      <c r="AU553" s="200" t="s">
        <v>101</v>
      </c>
      <c r="AV553" s="13" t="s">
        <v>76</v>
      </c>
      <c r="AW553" s="13" t="s">
        <v>33</v>
      </c>
      <c r="AX553" s="13" t="s">
        <v>72</v>
      </c>
      <c r="AY553" s="200" t="s">
        <v>458</v>
      </c>
    </row>
    <row r="554" s="16" customFormat="1">
      <c r="A554" s="16"/>
      <c r="B554" s="233"/>
      <c r="C554" s="16"/>
      <c r="D554" s="199" t="s">
        <v>469</v>
      </c>
      <c r="E554" s="234" t="s">
        <v>3</v>
      </c>
      <c r="F554" s="235" t="s">
        <v>804</v>
      </c>
      <c r="G554" s="16"/>
      <c r="H554" s="236">
        <v>97.5</v>
      </c>
      <c r="I554" s="237"/>
      <c r="J554" s="16"/>
      <c r="K554" s="16"/>
      <c r="L554" s="233"/>
      <c r="M554" s="238"/>
      <c r="N554" s="239"/>
      <c r="O554" s="239"/>
      <c r="P554" s="239"/>
      <c r="Q554" s="239"/>
      <c r="R554" s="239"/>
      <c r="S554" s="239"/>
      <c r="T554" s="240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T554" s="234" t="s">
        <v>469</v>
      </c>
      <c r="AU554" s="234" t="s">
        <v>101</v>
      </c>
      <c r="AV554" s="16" t="s">
        <v>101</v>
      </c>
      <c r="AW554" s="16" t="s">
        <v>33</v>
      </c>
      <c r="AX554" s="16" t="s">
        <v>72</v>
      </c>
      <c r="AY554" s="234" t="s">
        <v>458</v>
      </c>
    </row>
    <row r="555" s="14" customFormat="1">
      <c r="A555" s="14"/>
      <c r="B555" s="208"/>
      <c r="C555" s="14"/>
      <c r="D555" s="199" t="s">
        <v>469</v>
      </c>
      <c r="E555" s="209" t="s">
        <v>3</v>
      </c>
      <c r="F555" s="210" t="s">
        <v>961</v>
      </c>
      <c r="G555" s="14"/>
      <c r="H555" s="209" t="s">
        <v>3</v>
      </c>
      <c r="I555" s="211"/>
      <c r="J555" s="14"/>
      <c r="K555" s="14"/>
      <c r="L555" s="208"/>
      <c r="M555" s="212"/>
      <c r="N555" s="213"/>
      <c r="O555" s="213"/>
      <c r="P555" s="213"/>
      <c r="Q555" s="213"/>
      <c r="R555" s="213"/>
      <c r="S555" s="213"/>
      <c r="T555" s="2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09" t="s">
        <v>469</v>
      </c>
      <c r="AU555" s="209" t="s">
        <v>101</v>
      </c>
      <c r="AV555" s="14" t="s">
        <v>79</v>
      </c>
      <c r="AW555" s="14" t="s">
        <v>33</v>
      </c>
      <c r="AX555" s="14" t="s">
        <v>72</v>
      </c>
      <c r="AY555" s="209" t="s">
        <v>458</v>
      </c>
    </row>
    <row r="556" s="13" customFormat="1">
      <c r="A556" s="13"/>
      <c r="B556" s="198"/>
      <c r="C556" s="13"/>
      <c r="D556" s="199" t="s">
        <v>469</v>
      </c>
      <c r="E556" s="200" t="s">
        <v>3</v>
      </c>
      <c r="F556" s="201" t="s">
        <v>1014</v>
      </c>
      <c r="G556" s="13"/>
      <c r="H556" s="202">
        <v>16.68</v>
      </c>
      <c r="I556" s="203"/>
      <c r="J556" s="13"/>
      <c r="K556" s="13"/>
      <c r="L556" s="198"/>
      <c r="M556" s="204"/>
      <c r="N556" s="205"/>
      <c r="O556" s="205"/>
      <c r="P556" s="205"/>
      <c r="Q556" s="205"/>
      <c r="R556" s="205"/>
      <c r="S556" s="205"/>
      <c r="T556" s="20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00" t="s">
        <v>469</v>
      </c>
      <c r="AU556" s="200" t="s">
        <v>101</v>
      </c>
      <c r="AV556" s="13" t="s">
        <v>76</v>
      </c>
      <c r="AW556" s="13" t="s">
        <v>33</v>
      </c>
      <c r="AX556" s="13" t="s">
        <v>72</v>
      </c>
      <c r="AY556" s="200" t="s">
        <v>458</v>
      </c>
    </row>
    <row r="557" s="13" customFormat="1">
      <c r="A557" s="13"/>
      <c r="B557" s="198"/>
      <c r="C557" s="13"/>
      <c r="D557" s="199" t="s">
        <v>469</v>
      </c>
      <c r="E557" s="200" t="s">
        <v>3</v>
      </c>
      <c r="F557" s="201" t="s">
        <v>1015</v>
      </c>
      <c r="G557" s="13"/>
      <c r="H557" s="202">
        <v>17.399999999999999</v>
      </c>
      <c r="I557" s="203"/>
      <c r="J557" s="13"/>
      <c r="K557" s="13"/>
      <c r="L557" s="198"/>
      <c r="M557" s="204"/>
      <c r="N557" s="205"/>
      <c r="O557" s="205"/>
      <c r="P557" s="205"/>
      <c r="Q557" s="205"/>
      <c r="R557" s="205"/>
      <c r="S557" s="205"/>
      <c r="T557" s="20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00" t="s">
        <v>469</v>
      </c>
      <c r="AU557" s="200" t="s">
        <v>101</v>
      </c>
      <c r="AV557" s="13" t="s">
        <v>76</v>
      </c>
      <c r="AW557" s="13" t="s">
        <v>33</v>
      </c>
      <c r="AX557" s="13" t="s">
        <v>72</v>
      </c>
      <c r="AY557" s="200" t="s">
        <v>458</v>
      </c>
    </row>
    <row r="558" s="16" customFormat="1">
      <c r="A558" s="16"/>
      <c r="B558" s="233"/>
      <c r="C558" s="16"/>
      <c r="D558" s="199" t="s">
        <v>469</v>
      </c>
      <c r="E558" s="234" t="s">
        <v>3</v>
      </c>
      <c r="F558" s="235" t="s">
        <v>804</v>
      </c>
      <c r="G558" s="16"/>
      <c r="H558" s="236">
        <v>34.079999999999998</v>
      </c>
      <c r="I558" s="237"/>
      <c r="J558" s="16"/>
      <c r="K558" s="16"/>
      <c r="L558" s="233"/>
      <c r="M558" s="238"/>
      <c r="N558" s="239"/>
      <c r="O558" s="239"/>
      <c r="P558" s="239"/>
      <c r="Q558" s="239"/>
      <c r="R558" s="239"/>
      <c r="S558" s="239"/>
      <c r="T558" s="240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T558" s="234" t="s">
        <v>469</v>
      </c>
      <c r="AU558" s="234" t="s">
        <v>101</v>
      </c>
      <c r="AV558" s="16" t="s">
        <v>101</v>
      </c>
      <c r="AW558" s="16" t="s">
        <v>33</v>
      </c>
      <c r="AX558" s="16" t="s">
        <v>72</v>
      </c>
      <c r="AY558" s="234" t="s">
        <v>458</v>
      </c>
    </row>
    <row r="559" s="15" customFormat="1">
      <c r="A559" s="15"/>
      <c r="B559" s="215"/>
      <c r="C559" s="15"/>
      <c r="D559" s="199" t="s">
        <v>469</v>
      </c>
      <c r="E559" s="216" t="s">
        <v>3</v>
      </c>
      <c r="F559" s="217" t="s">
        <v>497</v>
      </c>
      <c r="G559" s="15"/>
      <c r="H559" s="218">
        <v>201.31999999999999</v>
      </c>
      <c r="I559" s="219"/>
      <c r="J559" s="15"/>
      <c r="K559" s="15"/>
      <c r="L559" s="215"/>
      <c r="M559" s="220"/>
      <c r="N559" s="221"/>
      <c r="O559" s="221"/>
      <c r="P559" s="221"/>
      <c r="Q559" s="221"/>
      <c r="R559" s="221"/>
      <c r="S559" s="221"/>
      <c r="T559" s="222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16" t="s">
        <v>469</v>
      </c>
      <c r="AU559" s="216" t="s">
        <v>101</v>
      </c>
      <c r="AV559" s="15" t="s">
        <v>104</v>
      </c>
      <c r="AW559" s="15" t="s">
        <v>33</v>
      </c>
      <c r="AX559" s="15" t="s">
        <v>79</v>
      </c>
      <c r="AY559" s="216" t="s">
        <v>458</v>
      </c>
    </row>
    <row r="560" s="2" customFormat="1" ht="37.8" customHeight="1">
      <c r="A560" s="41"/>
      <c r="B560" s="179"/>
      <c r="C560" s="180" t="s">
        <v>1016</v>
      </c>
      <c r="D560" s="180" t="s">
        <v>462</v>
      </c>
      <c r="E560" s="181" t="s">
        <v>1017</v>
      </c>
      <c r="F560" s="182" t="s">
        <v>1018</v>
      </c>
      <c r="G560" s="183" t="s">
        <v>140</v>
      </c>
      <c r="H560" s="184">
        <v>7.9619999999999997</v>
      </c>
      <c r="I560" s="185"/>
      <c r="J560" s="186">
        <f>ROUND(I560*H560,2)</f>
        <v>0</v>
      </c>
      <c r="K560" s="182" t="s">
        <v>465</v>
      </c>
      <c r="L560" s="42"/>
      <c r="M560" s="187" t="s">
        <v>3</v>
      </c>
      <c r="N560" s="188" t="s">
        <v>43</v>
      </c>
      <c r="O560" s="75"/>
      <c r="P560" s="189">
        <f>O560*H560</f>
        <v>0</v>
      </c>
      <c r="Q560" s="189">
        <v>0.083409999999999998</v>
      </c>
      <c r="R560" s="189">
        <f>Q560*H560</f>
        <v>0.66411041999999998</v>
      </c>
      <c r="S560" s="189">
        <v>0</v>
      </c>
      <c r="T560" s="190">
        <f>S560*H560</f>
        <v>0</v>
      </c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R560" s="191" t="s">
        <v>104</v>
      </c>
      <c r="AT560" s="191" t="s">
        <v>462</v>
      </c>
      <c r="AU560" s="191" t="s">
        <v>101</v>
      </c>
      <c r="AY560" s="22" t="s">
        <v>458</v>
      </c>
      <c r="BE560" s="192">
        <f>IF(N560="základní",J560,0)</f>
        <v>0</v>
      </c>
      <c r="BF560" s="192">
        <f>IF(N560="snížená",J560,0)</f>
        <v>0</v>
      </c>
      <c r="BG560" s="192">
        <f>IF(N560="zákl. přenesená",J560,0)</f>
        <v>0</v>
      </c>
      <c r="BH560" s="192">
        <f>IF(N560="sníž. přenesená",J560,0)</f>
        <v>0</v>
      </c>
      <c r="BI560" s="192">
        <f>IF(N560="nulová",J560,0)</f>
        <v>0</v>
      </c>
      <c r="BJ560" s="22" t="s">
        <v>79</v>
      </c>
      <c r="BK560" s="192">
        <f>ROUND(I560*H560,2)</f>
        <v>0</v>
      </c>
      <c r="BL560" s="22" t="s">
        <v>104</v>
      </c>
      <c r="BM560" s="191" t="s">
        <v>1019</v>
      </c>
    </row>
    <row r="561" s="2" customFormat="1">
      <c r="A561" s="41"/>
      <c r="B561" s="42"/>
      <c r="C561" s="41"/>
      <c r="D561" s="193" t="s">
        <v>467</v>
      </c>
      <c r="E561" s="41"/>
      <c r="F561" s="194" t="s">
        <v>1020</v>
      </c>
      <c r="G561" s="41"/>
      <c r="H561" s="41"/>
      <c r="I561" s="195"/>
      <c r="J561" s="41"/>
      <c r="K561" s="41"/>
      <c r="L561" s="42"/>
      <c r="M561" s="196"/>
      <c r="N561" s="197"/>
      <c r="O561" s="75"/>
      <c r="P561" s="75"/>
      <c r="Q561" s="75"/>
      <c r="R561" s="75"/>
      <c r="S561" s="75"/>
      <c r="T561" s="76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2" t="s">
        <v>467</v>
      </c>
      <c r="AU561" s="22" t="s">
        <v>101</v>
      </c>
    </row>
    <row r="562" s="13" customFormat="1">
      <c r="A562" s="13"/>
      <c r="B562" s="198"/>
      <c r="C562" s="13"/>
      <c r="D562" s="199" t="s">
        <v>469</v>
      </c>
      <c r="E562" s="200" t="s">
        <v>3</v>
      </c>
      <c r="F562" s="201" t="s">
        <v>1021</v>
      </c>
      <c r="G562" s="13"/>
      <c r="H562" s="202">
        <v>1.25</v>
      </c>
      <c r="I562" s="203"/>
      <c r="J562" s="13"/>
      <c r="K562" s="13"/>
      <c r="L562" s="198"/>
      <c r="M562" s="204"/>
      <c r="N562" s="205"/>
      <c r="O562" s="205"/>
      <c r="P562" s="205"/>
      <c r="Q562" s="205"/>
      <c r="R562" s="205"/>
      <c r="S562" s="205"/>
      <c r="T562" s="20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00" t="s">
        <v>469</v>
      </c>
      <c r="AU562" s="200" t="s">
        <v>101</v>
      </c>
      <c r="AV562" s="13" t="s">
        <v>76</v>
      </c>
      <c r="AW562" s="13" t="s">
        <v>33</v>
      </c>
      <c r="AX562" s="13" t="s">
        <v>72</v>
      </c>
      <c r="AY562" s="200" t="s">
        <v>458</v>
      </c>
    </row>
    <row r="563" s="13" customFormat="1">
      <c r="A563" s="13"/>
      <c r="B563" s="198"/>
      <c r="C563" s="13"/>
      <c r="D563" s="199" t="s">
        <v>469</v>
      </c>
      <c r="E563" s="200" t="s">
        <v>3</v>
      </c>
      <c r="F563" s="201" t="s">
        <v>1022</v>
      </c>
      <c r="G563" s="13"/>
      <c r="H563" s="202">
        <v>2.2309999999999999</v>
      </c>
      <c r="I563" s="203"/>
      <c r="J563" s="13"/>
      <c r="K563" s="13"/>
      <c r="L563" s="198"/>
      <c r="M563" s="204"/>
      <c r="N563" s="205"/>
      <c r="O563" s="205"/>
      <c r="P563" s="205"/>
      <c r="Q563" s="205"/>
      <c r="R563" s="205"/>
      <c r="S563" s="205"/>
      <c r="T563" s="20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00" t="s">
        <v>469</v>
      </c>
      <c r="AU563" s="200" t="s">
        <v>101</v>
      </c>
      <c r="AV563" s="13" t="s">
        <v>76</v>
      </c>
      <c r="AW563" s="13" t="s">
        <v>33</v>
      </c>
      <c r="AX563" s="13" t="s">
        <v>72</v>
      </c>
      <c r="AY563" s="200" t="s">
        <v>458</v>
      </c>
    </row>
    <row r="564" s="13" customFormat="1">
      <c r="A564" s="13"/>
      <c r="B564" s="198"/>
      <c r="C564" s="13"/>
      <c r="D564" s="199" t="s">
        <v>469</v>
      </c>
      <c r="E564" s="200" t="s">
        <v>3</v>
      </c>
      <c r="F564" s="201" t="s">
        <v>1023</v>
      </c>
      <c r="G564" s="13"/>
      <c r="H564" s="202">
        <v>2.2309999999999999</v>
      </c>
      <c r="I564" s="203"/>
      <c r="J564" s="13"/>
      <c r="K564" s="13"/>
      <c r="L564" s="198"/>
      <c r="M564" s="204"/>
      <c r="N564" s="205"/>
      <c r="O564" s="205"/>
      <c r="P564" s="205"/>
      <c r="Q564" s="205"/>
      <c r="R564" s="205"/>
      <c r="S564" s="205"/>
      <c r="T564" s="20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00" t="s">
        <v>469</v>
      </c>
      <c r="AU564" s="200" t="s">
        <v>101</v>
      </c>
      <c r="AV564" s="13" t="s">
        <v>76</v>
      </c>
      <c r="AW564" s="13" t="s">
        <v>33</v>
      </c>
      <c r="AX564" s="13" t="s">
        <v>72</v>
      </c>
      <c r="AY564" s="200" t="s">
        <v>458</v>
      </c>
    </row>
    <row r="565" s="13" customFormat="1">
      <c r="A565" s="13"/>
      <c r="B565" s="198"/>
      <c r="C565" s="13"/>
      <c r="D565" s="199" t="s">
        <v>469</v>
      </c>
      <c r="E565" s="200" t="s">
        <v>3</v>
      </c>
      <c r="F565" s="201" t="s">
        <v>1024</v>
      </c>
      <c r="G565" s="13"/>
      <c r="H565" s="202">
        <v>2.25</v>
      </c>
      <c r="I565" s="203"/>
      <c r="J565" s="13"/>
      <c r="K565" s="13"/>
      <c r="L565" s="198"/>
      <c r="M565" s="204"/>
      <c r="N565" s="205"/>
      <c r="O565" s="205"/>
      <c r="P565" s="205"/>
      <c r="Q565" s="205"/>
      <c r="R565" s="205"/>
      <c r="S565" s="205"/>
      <c r="T565" s="20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00" t="s">
        <v>469</v>
      </c>
      <c r="AU565" s="200" t="s">
        <v>101</v>
      </c>
      <c r="AV565" s="13" t="s">
        <v>76</v>
      </c>
      <c r="AW565" s="13" t="s">
        <v>33</v>
      </c>
      <c r="AX565" s="13" t="s">
        <v>72</v>
      </c>
      <c r="AY565" s="200" t="s">
        <v>458</v>
      </c>
    </row>
    <row r="566" s="15" customFormat="1">
      <c r="A566" s="15"/>
      <c r="B566" s="215"/>
      <c r="C566" s="15"/>
      <c r="D566" s="199" t="s">
        <v>469</v>
      </c>
      <c r="E566" s="216" t="s">
        <v>3</v>
      </c>
      <c r="F566" s="217" t="s">
        <v>497</v>
      </c>
      <c r="G566" s="15"/>
      <c r="H566" s="218">
        <v>7.9619999999999997</v>
      </c>
      <c r="I566" s="219"/>
      <c r="J566" s="15"/>
      <c r="K566" s="15"/>
      <c r="L566" s="215"/>
      <c r="M566" s="220"/>
      <c r="N566" s="221"/>
      <c r="O566" s="221"/>
      <c r="P566" s="221"/>
      <c r="Q566" s="221"/>
      <c r="R566" s="221"/>
      <c r="S566" s="221"/>
      <c r="T566" s="222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16" t="s">
        <v>469</v>
      </c>
      <c r="AU566" s="216" t="s">
        <v>101</v>
      </c>
      <c r="AV566" s="15" t="s">
        <v>104</v>
      </c>
      <c r="AW566" s="15" t="s">
        <v>33</v>
      </c>
      <c r="AX566" s="15" t="s">
        <v>79</v>
      </c>
      <c r="AY566" s="216" t="s">
        <v>458</v>
      </c>
    </row>
    <row r="567" s="12" customFormat="1" ht="22.8" customHeight="1">
      <c r="A567" s="12"/>
      <c r="B567" s="166"/>
      <c r="C567" s="12"/>
      <c r="D567" s="167" t="s">
        <v>71</v>
      </c>
      <c r="E567" s="177" t="s">
        <v>104</v>
      </c>
      <c r="F567" s="177" t="s">
        <v>1025</v>
      </c>
      <c r="G567" s="12"/>
      <c r="H567" s="12"/>
      <c r="I567" s="169"/>
      <c r="J567" s="178">
        <f>BK567</f>
        <v>0</v>
      </c>
      <c r="K567" s="12"/>
      <c r="L567" s="166"/>
      <c r="M567" s="171"/>
      <c r="N567" s="172"/>
      <c r="O567" s="172"/>
      <c r="P567" s="173">
        <f>P568+P569+P570+P599+P653+P680</f>
        <v>0</v>
      </c>
      <c r="Q567" s="172"/>
      <c r="R567" s="173">
        <f>R568+R569+R570+R599+R653+R680</f>
        <v>335.63166044637995</v>
      </c>
      <c r="S567" s="172"/>
      <c r="T567" s="174">
        <f>T568+T569+T570+T599+T653+T680</f>
        <v>0</v>
      </c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R567" s="167" t="s">
        <v>79</v>
      </c>
      <c r="AT567" s="175" t="s">
        <v>71</v>
      </c>
      <c r="AU567" s="175" t="s">
        <v>79</v>
      </c>
      <c r="AY567" s="167" t="s">
        <v>458</v>
      </c>
      <c r="BK567" s="176">
        <f>BK568+BK569+BK570+BK599+BK653+BK680</f>
        <v>0</v>
      </c>
    </row>
    <row r="568" s="2" customFormat="1" ht="21.75" customHeight="1">
      <c r="A568" s="41"/>
      <c r="B568" s="179"/>
      <c r="C568" s="180" t="s">
        <v>1026</v>
      </c>
      <c r="D568" s="180" t="s">
        <v>462</v>
      </c>
      <c r="E568" s="181" t="s">
        <v>1027</v>
      </c>
      <c r="F568" s="182" t="s">
        <v>1028</v>
      </c>
      <c r="G568" s="183" t="s">
        <v>140</v>
      </c>
      <c r="H568" s="184">
        <v>37.920000000000002</v>
      </c>
      <c r="I568" s="185"/>
      <c r="J568" s="186">
        <f>ROUND(I568*H568,2)</f>
        <v>0</v>
      </c>
      <c r="K568" s="182" t="s">
        <v>709</v>
      </c>
      <c r="L568" s="42"/>
      <c r="M568" s="187" t="s">
        <v>3</v>
      </c>
      <c r="N568" s="188" t="s">
        <v>43</v>
      </c>
      <c r="O568" s="75"/>
      <c r="P568" s="189">
        <f>O568*H568</f>
        <v>0</v>
      </c>
      <c r="Q568" s="189">
        <v>0.0017899999999999999</v>
      </c>
      <c r="R568" s="189">
        <f>Q568*H568</f>
        <v>0.067876800000000001</v>
      </c>
      <c r="S568" s="189">
        <v>0</v>
      </c>
      <c r="T568" s="190">
        <f>S568*H568</f>
        <v>0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191" t="s">
        <v>104</v>
      </c>
      <c r="AT568" s="191" t="s">
        <v>462</v>
      </c>
      <c r="AU568" s="191" t="s">
        <v>76</v>
      </c>
      <c r="AY568" s="22" t="s">
        <v>458</v>
      </c>
      <c r="BE568" s="192">
        <f>IF(N568="základní",J568,0)</f>
        <v>0</v>
      </c>
      <c r="BF568" s="192">
        <f>IF(N568="snížená",J568,0)</f>
        <v>0</v>
      </c>
      <c r="BG568" s="192">
        <f>IF(N568="zákl. přenesená",J568,0)</f>
        <v>0</v>
      </c>
      <c r="BH568" s="192">
        <f>IF(N568="sníž. přenesená",J568,0)</f>
        <v>0</v>
      </c>
      <c r="BI568" s="192">
        <f>IF(N568="nulová",J568,0)</f>
        <v>0</v>
      </c>
      <c r="BJ568" s="22" t="s">
        <v>79</v>
      </c>
      <c r="BK568" s="192">
        <f>ROUND(I568*H568,2)</f>
        <v>0</v>
      </c>
      <c r="BL568" s="22" t="s">
        <v>104</v>
      </c>
      <c r="BM568" s="191" t="s">
        <v>1029</v>
      </c>
    </row>
    <row r="569" s="13" customFormat="1">
      <c r="A569" s="13"/>
      <c r="B569" s="198"/>
      <c r="C569" s="13"/>
      <c r="D569" s="199" t="s">
        <v>469</v>
      </c>
      <c r="E569" s="200" t="s">
        <v>3</v>
      </c>
      <c r="F569" s="201" t="s">
        <v>1030</v>
      </c>
      <c r="G569" s="13"/>
      <c r="H569" s="202">
        <v>37.920000000000002</v>
      </c>
      <c r="I569" s="203"/>
      <c r="J569" s="13"/>
      <c r="K569" s="13"/>
      <c r="L569" s="198"/>
      <c r="M569" s="204"/>
      <c r="N569" s="205"/>
      <c r="O569" s="205"/>
      <c r="P569" s="205"/>
      <c r="Q569" s="205"/>
      <c r="R569" s="205"/>
      <c r="S569" s="205"/>
      <c r="T569" s="20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00" t="s">
        <v>469</v>
      </c>
      <c r="AU569" s="200" t="s">
        <v>76</v>
      </c>
      <c r="AV569" s="13" t="s">
        <v>76</v>
      </c>
      <c r="AW569" s="13" t="s">
        <v>33</v>
      </c>
      <c r="AX569" s="13" t="s">
        <v>79</v>
      </c>
      <c r="AY569" s="200" t="s">
        <v>458</v>
      </c>
    </row>
    <row r="570" s="12" customFormat="1" ht="20.88" customHeight="1">
      <c r="A570" s="12"/>
      <c r="B570" s="166"/>
      <c r="C570" s="12"/>
      <c r="D570" s="167" t="s">
        <v>71</v>
      </c>
      <c r="E570" s="177" t="s">
        <v>1031</v>
      </c>
      <c r="F570" s="177" t="s">
        <v>1032</v>
      </c>
      <c r="G570" s="12"/>
      <c r="H570" s="12"/>
      <c r="I570" s="169"/>
      <c r="J570" s="178">
        <f>BK570</f>
        <v>0</v>
      </c>
      <c r="K570" s="12"/>
      <c r="L570" s="166"/>
      <c r="M570" s="171"/>
      <c r="N570" s="172"/>
      <c r="O570" s="172"/>
      <c r="P570" s="173">
        <f>SUM(P571:P598)</f>
        <v>0</v>
      </c>
      <c r="Q570" s="172"/>
      <c r="R570" s="173">
        <f>SUM(R571:R598)</f>
        <v>26.344835889420001</v>
      </c>
      <c r="S570" s="172"/>
      <c r="T570" s="174">
        <f>SUM(T571:T598)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167" t="s">
        <v>79</v>
      </c>
      <c r="AT570" s="175" t="s">
        <v>71</v>
      </c>
      <c r="AU570" s="175" t="s">
        <v>76</v>
      </c>
      <c r="AY570" s="167" t="s">
        <v>458</v>
      </c>
      <c r="BK570" s="176">
        <f>SUM(BK571:BK598)</f>
        <v>0</v>
      </c>
    </row>
    <row r="571" s="2" customFormat="1" ht="24.15" customHeight="1">
      <c r="A571" s="41"/>
      <c r="B571" s="179"/>
      <c r="C571" s="180" t="s">
        <v>1033</v>
      </c>
      <c r="D571" s="180" t="s">
        <v>462</v>
      </c>
      <c r="E571" s="181" t="s">
        <v>1034</v>
      </c>
      <c r="F571" s="182" t="s">
        <v>1035</v>
      </c>
      <c r="G571" s="183" t="s">
        <v>472</v>
      </c>
      <c r="H571" s="184">
        <v>9.4900000000000002</v>
      </c>
      <c r="I571" s="185"/>
      <c r="J571" s="186">
        <f>ROUND(I571*H571,2)</f>
        <v>0</v>
      </c>
      <c r="K571" s="182" t="s">
        <v>465</v>
      </c>
      <c r="L571" s="42"/>
      <c r="M571" s="187" t="s">
        <v>3</v>
      </c>
      <c r="N571" s="188" t="s">
        <v>43</v>
      </c>
      <c r="O571" s="75"/>
      <c r="P571" s="189">
        <f>O571*H571</f>
        <v>0</v>
      </c>
      <c r="Q571" s="189">
        <v>2.5019749999999998</v>
      </c>
      <c r="R571" s="189">
        <f>Q571*H571</f>
        <v>23.743742749999999</v>
      </c>
      <c r="S571" s="189">
        <v>0</v>
      </c>
      <c r="T571" s="190">
        <f>S571*H571</f>
        <v>0</v>
      </c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R571" s="191" t="s">
        <v>104</v>
      </c>
      <c r="AT571" s="191" t="s">
        <v>462</v>
      </c>
      <c r="AU571" s="191" t="s">
        <v>101</v>
      </c>
      <c r="AY571" s="22" t="s">
        <v>458</v>
      </c>
      <c r="BE571" s="192">
        <f>IF(N571="základní",J571,0)</f>
        <v>0</v>
      </c>
      <c r="BF571" s="192">
        <f>IF(N571="snížená",J571,0)</f>
        <v>0</v>
      </c>
      <c r="BG571" s="192">
        <f>IF(N571="zákl. přenesená",J571,0)</f>
        <v>0</v>
      </c>
      <c r="BH571" s="192">
        <f>IF(N571="sníž. přenesená",J571,0)</f>
        <v>0</v>
      </c>
      <c r="BI571" s="192">
        <f>IF(N571="nulová",J571,0)</f>
        <v>0</v>
      </c>
      <c r="BJ571" s="22" t="s">
        <v>79</v>
      </c>
      <c r="BK571" s="192">
        <f>ROUND(I571*H571,2)</f>
        <v>0</v>
      </c>
      <c r="BL571" s="22" t="s">
        <v>104</v>
      </c>
      <c r="BM571" s="191" t="s">
        <v>1036</v>
      </c>
    </row>
    <row r="572" s="2" customFormat="1">
      <c r="A572" s="41"/>
      <c r="B572" s="42"/>
      <c r="C572" s="41"/>
      <c r="D572" s="193" t="s">
        <v>467</v>
      </c>
      <c r="E572" s="41"/>
      <c r="F572" s="194" t="s">
        <v>1037</v>
      </c>
      <c r="G572" s="41"/>
      <c r="H572" s="41"/>
      <c r="I572" s="195"/>
      <c r="J572" s="41"/>
      <c r="K572" s="41"/>
      <c r="L572" s="42"/>
      <c r="M572" s="196"/>
      <c r="N572" s="197"/>
      <c r="O572" s="75"/>
      <c r="P572" s="75"/>
      <c r="Q572" s="75"/>
      <c r="R572" s="75"/>
      <c r="S572" s="75"/>
      <c r="T572" s="76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T572" s="22" t="s">
        <v>467</v>
      </c>
      <c r="AU572" s="22" t="s">
        <v>101</v>
      </c>
    </row>
    <row r="573" s="13" customFormat="1">
      <c r="A573" s="13"/>
      <c r="B573" s="198"/>
      <c r="C573" s="13"/>
      <c r="D573" s="199" t="s">
        <v>469</v>
      </c>
      <c r="E573" s="200" t="s">
        <v>3</v>
      </c>
      <c r="F573" s="201" t="s">
        <v>1038</v>
      </c>
      <c r="G573" s="13"/>
      <c r="H573" s="202">
        <v>5.1449999999999996</v>
      </c>
      <c r="I573" s="203"/>
      <c r="J573" s="13"/>
      <c r="K573" s="13"/>
      <c r="L573" s="198"/>
      <c r="M573" s="204"/>
      <c r="N573" s="205"/>
      <c r="O573" s="205"/>
      <c r="P573" s="205"/>
      <c r="Q573" s="205"/>
      <c r="R573" s="205"/>
      <c r="S573" s="205"/>
      <c r="T573" s="20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00" t="s">
        <v>469</v>
      </c>
      <c r="AU573" s="200" t="s">
        <v>101</v>
      </c>
      <c r="AV573" s="13" t="s">
        <v>76</v>
      </c>
      <c r="AW573" s="13" t="s">
        <v>33</v>
      </c>
      <c r="AX573" s="13" t="s">
        <v>72</v>
      </c>
      <c r="AY573" s="200" t="s">
        <v>458</v>
      </c>
    </row>
    <row r="574" s="13" customFormat="1">
      <c r="A574" s="13"/>
      <c r="B574" s="198"/>
      <c r="C574" s="13"/>
      <c r="D574" s="199" t="s">
        <v>469</v>
      </c>
      <c r="E574" s="200" t="s">
        <v>3</v>
      </c>
      <c r="F574" s="201" t="s">
        <v>1039</v>
      </c>
      <c r="G574" s="13"/>
      <c r="H574" s="202">
        <v>1.4099999999999999</v>
      </c>
      <c r="I574" s="203"/>
      <c r="J574" s="13"/>
      <c r="K574" s="13"/>
      <c r="L574" s="198"/>
      <c r="M574" s="204"/>
      <c r="N574" s="205"/>
      <c r="O574" s="205"/>
      <c r="P574" s="205"/>
      <c r="Q574" s="205"/>
      <c r="R574" s="205"/>
      <c r="S574" s="205"/>
      <c r="T574" s="20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00" t="s">
        <v>469</v>
      </c>
      <c r="AU574" s="200" t="s">
        <v>101</v>
      </c>
      <c r="AV574" s="13" t="s">
        <v>76</v>
      </c>
      <c r="AW574" s="13" t="s">
        <v>33</v>
      </c>
      <c r="AX574" s="13" t="s">
        <v>72</v>
      </c>
      <c r="AY574" s="200" t="s">
        <v>458</v>
      </c>
    </row>
    <row r="575" s="14" customFormat="1">
      <c r="A575" s="14"/>
      <c r="B575" s="208"/>
      <c r="C575" s="14"/>
      <c r="D575" s="199" t="s">
        <v>469</v>
      </c>
      <c r="E575" s="209" t="s">
        <v>3</v>
      </c>
      <c r="F575" s="210" t="s">
        <v>1040</v>
      </c>
      <c r="G575" s="14"/>
      <c r="H575" s="209" t="s">
        <v>3</v>
      </c>
      <c r="I575" s="211"/>
      <c r="J575" s="14"/>
      <c r="K575" s="14"/>
      <c r="L575" s="208"/>
      <c r="M575" s="212"/>
      <c r="N575" s="213"/>
      <c r="O575" s="213"/>
      <c r="P575" s="213"/>
      <c r="Q575" s="213"/>
      <c r="R575" s="213"/>
      <c r="S575" s="213"/>
      <c r="T575" s="2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09" t="s">
        <v>469</v>
      </c>
      <c r="AU575" s="209" t="s">
        <v>101</v>
      </c>
      <c r="AV575" s="14" t="s">
        <v>79</v>
      </c>
      <c r="AW575" s="14" t="s">
        <v>33</v>
      </c>
      <c r="AX575" s="14" t="s">
        <v>72</v>
      </c>
      <c r="AY575" s="209" t="s">
        <v>458</v>
      </c>
    </row>
    <row r="576" s="13" customFormat="1">
      <c r="A576" s="13"/>
      <c r="B576" s="198"/>
      <c r="C576" s="13"/>
      <c r="D576" s="199" t="s">
        <v>469</v>
      </c>
      <c r="E576" s="200" t="s">
        <v>3</v>
      </c>
      <c r="F576" s="201" t="s">
        <v>1041</v>
      </c>
      <c r="G576" s="13"/>
      <c r="H576" s="202">
        <v>2.9350000000000001</v>
      </c>
      <c r="I576" s="203"/>
      <c r="J576" s="13"/>
      <c r="K576" s="13"/>
      <c r="L576" s="198"/>
      <c r="M576" s="204"/>
      <c r="N576" s="205"/>
      <c r="O576" s="205"/>
      <c r="P576" s="205"/>
      <c r="Q576" s="205"/>
      <c r="R576" s="205"/>
      <c r="S576" s="205"/>
      <c r="T576" s="20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00" t="s">
        <v>469</v>
      </c>
      <c r="AU576" s="200" t="s">
        <v>101</v>
      </c>
      <c r="AV576" s="13" t="s">
        <v>76</v>
      </c>
      <c r="AW576" s="13" t="s">
        <v>33</v>
      </c>
      <c r="AX576" s="13" t="s">
        <v>72</v>
      </c>
      <c r="AY576" s="200" t="s">
        <v>458</v>
      </c>
    </row>
    <row r="577" s="15" customFormat="1">
      <c r="A577" s="15"/>
      <c r="B577" s="215"/>
      <c r="C577" s="15"/>
      <c r="D577" s="199" t="s">
        <v>469</v>
      </c>
      <c r="E577" s="216" t="s">
        <v>3</v>
      </c>
      <c r="F577" s="217" t="s">
        <v>497</v>
      </c>
      <c r="G577" s="15"/>
      <c r="H577" s="218">
        <v>9.4900000000000002</v>
      </c>
      <c r="I577" s="219"/>
      <c r="J577" s="15"/>
      <c r="K577" s="15"/>
      <c r="L577" s="215"/>
      <c r="M577" s="220"/>
      <c r="N577" s="221"/>
      <c r="O577" s="221"/>
      <c r="P577" s="221"/>
      <c r="Q577" s="221"/>
      <c r="R577" s="221"/>
      <c r="S577" s="221"/>
      <c r="T577" s="222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16" t="s">
        <v>469</v>
      </c>
      <c r="AU577" s="216" t="s">
        <v>101</v>
      </c>
      <c r="AV577" s="15" t="s">
        <v>104</v>
      </c>
      <c r="AW577" s="15" t="s">
        <v>33</v>
      </c>
      <c r="AX577" s="15" t="s">
        <v>79</v>
      </c>
      <c r="AY577" s="216" t="s">
        <v>458</v>
      </c>
    </row>
    <row r="578" s="2" customFormat="1" ht="24.15" customHeight="1">
      <c r="A578" s="41"/>
      <c r="B578" s="179"/>
      <c r="C578" s="180" t="s">
        <v>1042</v>
      </c>
      <c r="D578" s="180" t="s">
        <v>462</v>
      </c>
      <c r="E578" s="181" t="s">
        <v>1043</v>
      </c>
      <c r="F578" s="182" t="s">
        <v>1044</v>
      </c>
      <c r="G578" s="183" t="s">
        <v>140</v>
      </c>
      <c r="H578" s="184">
        <v>134.03299999999999</v>
      </c>
      <c r="I578" s="185"/>
      <c r="J578" s="186">
        <f>ROUND(I578*H578,2)</f>
        <v>0</v>
      </c>
      <c r="K578" s="182" t="s">
        <v>465</v>
      </c>
      <c r="L578" s="42"/>
      <c r="M578" s="187" t="s">
        <v>3</v>
      </c>
      <c r="N578" s="188" t="s">
        <v>43</v>
      </c>
      <c r="O578" s="75"/>
      <c r="P578" s="189">
        <f>O578*H578</f>
        <v>0</v>
      </c>
      <c r="Q578" s="189">
        <v>0.0111725</v>
      </c>
      <c r="R578" s="189">
        <f>Q578*H578</f>
        <v>1.4974836924999999</v>
      </c>
      <c r="S578" s="189">
        <v>0</v>
      </c>
      <c r="T578" s="190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191" t="s">
        <v>104</v>
      </c>
      <c r="AT578" s="191" t="s">
        <v>462</v>
      </c>
      <c r="AU578" s="191" t="s">
        <v>101</v>
      </c>
      <c r="AY578" s="22" t="s">
        <v>458</v>
      </c>
      <c r="BE578" s="192">
        <f>IF(N578="základní",J578,0)</f>
        <v>0</v>
      </c>
      <c r="BF578" s="192">
        <f>IF(N578="snížená",J578,0)</f>
        <v>0</v>
      </c>
      <c r="BG578" s="192">
        <f>IF(N578="zákl. přenesená",J578,0)</f>
        <v>0</v>
      </c>
      <c r="BH578" s="192">
        <f>IF(N578="sníž. přenesená",J578,0)</f>
        <v>0</v>
      </c>
      <c r="BI578" s="192">
        <f>IF(N578="nulová",J578,0)</f>
        <v>0</v>
      </c>
      <c r="BJ578" s="22" t="s">
        <v>79</v>
      </c>
      <c r="BK578" s="192">
        <f>ROUND(I578*H578,2)</f>
        <v>0</v>
      </c>
      <c r="BL578" s="22" t="s">
        <v>104</v>
      </c>
      <c r="BM578" s="191" t="s">
        <v>1045</v>
      </c>
    </row>
    <row r="579" s="2" customFormat="1">
      <c r="A579" s="41"/>
      <c r="B579" s="42"/>
      <c r="C579" s="41"/>
      <c r="D579" s="193" t="s">
        <v>467</v>
      </c>
      <c r="E579" s="41"/>
      <c r="F579" s="194" t="s">
        <v>1046</v>
      </c>
      <c r="G579" s="41"/>
      <c r="H579" s="41"/>
      <c r="I579" s="195"/>
      <c r="J579" s="41"/>
      <c r="K579" s="41"/>
      <c r="L579" s="42"/>
      <c r="M579" s="196"/>
      <c r="N579" s="197"/>
      <c r="O579" s="75"/>
      <c r="P579" s="75"/>
      <c r="Q579" s="75"/>
      <c r="R579" s="75"/>
      <c r="S579" s="75"/>
      <c r="T579" s="76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T579" s="22" t="s">
        <v>467</v>
      </c>
      <c r="AU579" s="22" t="s">
        <v>101</v>
      </c>
    </row>
    <row r="580" s="13" customFormat="1">
      <c r="A580" s="13"/>
      <c r="B580" s="198"/>
      <c r="C580" s="13"/>
      <c r="D580" s="199" t="s">
        <v>469</v>
      </c>
      <c r="E580" s="200" t="s">
        <v>3</v>
      </c>
      <c r="F580" s="201" t="s">
        <v>1047</v>
      </c>
      <c r="G580" s="13"/>
      <c r="H580" s="202">
        <v>68.599999999999994</v>
      </c>
      <c r="I580" s="203"/>
      <c r="J580" s="13"/>
      <c r="K580" s="13"/>
      <c r="L580" s="198"/>
      <c r="M580" s="204"/>
      <c r="N580" s="205"/>
      <c r="O580" s="205"/>
      <c r="P580" s="205"/>
      <c r="Q580" s="205"/>
      <c r="R580" s="205"/>
      <c r="S580" s="205"/>
      <c r="T580" s="20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00" t="s">
        <v>469</v>
      </c>
      <c r="AU580" s="200" t="s">
        <v>101</v>
      </c>
      <c r="AV580" s="13" t="s">
        <v>76</v>
      </c>
      <c r="AW580" s="13" t="s">
        <v>33</v>
      </c>
      <c r="AX580" s="13" t="s">
        <v>72</v>
      </c>
      <c r="AY580" s="200" t="s">
        <v>458</v>
      </c>
    </row>
    <row r="581" s="13" customFormat="1">
      <c r="A581" s="13"/>
      <c r="B581" s="198"/>
      <c r="C581" s="13"/>
      <c r="D581" s="199" t="s">
        <v>469</v>
      </c>
      <c r="E581" s="200" t="s">
        <v>3</v>
      </c>
      <c r="F581" s="201" t="s">
        <v>1048</v>
      </c>
      <c r="G581" s="13"/>
      <c r="H581" s="202">
        <v>18.800000000000001</v>
      </c>
      <c r="I581" s="203"/>
      <c r="J581" s="13"/>
      <c r="K581" s="13"/>
      <c r="L581" s="198"/>
      <c r="M581" s="204"/>
      <c r="N581" s="205"/>
      <c r="O581" s="205"/>
      <c r="P581" s="205"/>
      <c r="Q581" s="205"/>
      <c r="R581" s="205"/>
      <c r="S581" s="205"/>
      <c r="T581" s="206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00" t="s">
        <v>469</v>
      </c>
      <c r="AU581" s="200" t="s">
        <v>101</v>
      </c>
      <c r="AV581" s="13" t="s">
        <v>76</v>
      </c>
      <c r="AW581" s="13" t="s">
        <v>33</v>
      </c>
      <c r="AX581" s="13" t="s">
        <v>72</v>
      </c>
      <c r="AY581" s="200" t="s">
        <v>458</v>
      </c>
    </row>
    <row r="582" s="14" customFormat="1">
      <c r="A582" s="14"/>
      <c r="B582" s="208"/>
      <c r="C582" s="14"/>
      <c r="D582" s="199" t="s">
        <v>469</v>
      </c>
      <c r="E582" s="209" t="s">
        <v>3</v>
      </c>
      <c r="F582" s="210" t="s">
        <v>1040</v>
      </c>
      <c r="G582" s="14"/>
      <c r="H582" s="209" t="s">
        <v>3</v>
      </c>
      <c r="I582" s="211"/>
      <c r="J582" s="14"/>
      <c r="K582" s="14"/>
      <c r="L582" s="208"/>
      <c r="M582" s="212"/>
      <c r="N582" s="213"/>
      <c r="O582" s="213"/>
      <c r="P582" s="213"/>
      <c r="Q582" s="213"/>
      <c r="R582" s="213"/>
      <c r="S582" s="213"/>
      <c r="T582" s="2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09" t="s">
        <v>469</v>
      </c>
      <c r="AU582" s="209" t="s">
        <v>101</v>
      </c>
      <c r="AV582" s="14" t="s">
        <v>79</v>
      </c>
      <c r="AW582" s="14" t="s">
        <v>33</v>
      </c>
      <c r="AX582" s="14" t="s">
        <v>72</v>
      </c>
      <c r="AY582" s="209" t="s">
        <v>458</v>
      </c>
    </row>
    <row r="583" s="13" customFormat="1">
      <c r="A583" s="13"/>
      <c r="B583" s="198"/>
      <c r="C583" s="13"/>
      <c r="D583" s="199" t="s">
        <v>469</v>
      </c>
      <c r="E583" s="200" t="s">
        <v>3</v>
      </c>
      <c r="F583" s="201" t="s">
        <v>1049</v>
      </c>
      <c r="G583" s="13"/>
      <c r="H583" s="202">
        <v>39.133000000000003</v>
      </c>
      <c r="I583" s="203"/>
      <c r="J583" s="13"/>
      <c r="K583" s="13"/>
      <c r="L583" s="198"/>
      <c r="M583" s="204"/>
      <c r="N583" s="205"/>
      <c r="O583" s="205"/>
      <c r="P583" s="205"/>
      <c r="Q583" s="205"/>
      <c r="R583" s="205"/>
      <c r="S583" s="205"/>
      <c r="T583" s="20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00" t="s">
        <v>469</v>
      </c>
      <c r="AU583" s="200" t="s">
        <v>101</v>
      </c>
      <c r="AV583" s="13" t="s">
        <v>76</v>
      </c>
      <c r="AW583" s="13" t="s">
        <v>33</v>
      </c>
      <c r="AX583" s="13" t="s">
        <v>72</v>
      </c>
      <c r="AY583" s="200" t="s">
        <v>458</v>
      </c>
    </row>
    <row r="584" s="13" customFormat="1">
      <c r="A584" s="13"/>
      <c r="B584" s="198"/>
      <c r="C584" s="13"/>
      <c r="D584" s="199" t="s">
        <v>469</v>
      </c>
      <c r="E584" s="200" t="s">
        <v>3</v>
      </c>
      <c r="F584" s="201" t="s">
        <v>1050</v>
      </c>
      <c r="G584" s="13"/>
      <c r="H584" s="202">
        <v>7.5</v>
      </c>
      <c r="I584" s="203"/>
      <c r="J584" s="13"/>
      <c r="K584" s="13"/>
      <c r="L584" s="198"/>
      <c r="M584" s="204"/>
      <c r="N584" s="205"/>
      <c r="O584" s="205"/>
      <c r="P584" s="205"/>
      <c r="Q584" s="205"/>
      <c r="R584" s="205"/>
      <c r="S584" s="205"/>
      <c r="T584" s="20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00" t="s">
        <v>469</v>
      </c>
      <c r="AU584" s="200" t="s">
        <v>101</v>
      </c>
      <c r="AV584" s="13" t="s">
        <v>76</v>
      </c>
      <c r="AW584" s="13" t="s">
        <v>33</v>
      </c>
      <c r="AX584" s="13" t="s">
        <v>72</v>
      </c>
      <c r="AY584" s="200" t="s">
        <v>458</v>
      </c>
    </row>
    <row r="585" s="15" customFormat="1">
      <c r="A585" s="15"/>
      <c r="B585" s="215"/>
      <c r="C585" s="15"/>
      <c r="D585" s="199" t="s">
        <v>469</v>
      </c>
      <c r="E585" s="216" t="s">
        <v>3</v>
      </c>
      <c r="F585" s="217" t="s">
        <v>1051</v>
      </c>
      <c r="G585" s="15"/>
      <c r="H585" s="218">
        <v>134.03299999999999</v>
      </c>
      <c r="I585" s="219"/>
      <c r="J585" s="15"/>
      <c r="K585" s="15"/>
      <c r="L585" s="215"/>
      <c r="M585" s="220"/>
      <c r="N585" s="221"/>
      <c r="O585" s="221"/>
      <c r="P585" s="221"/>
      <c r="Q585" s="221"/>
      <c r="R585" s="221"/>
      <c r="S585" s="221"/>
      <c r="T585" s="222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T585" s="216" t="s">
        <v>469</v>
      </c>
      <c r="AU585" s="216" t="s">
        <v>101</v>
      </c>
      <c r="AV585" s="15" t="s">
        <v>104</v>
      </c>
      <c r="AW585" s="15" t="s">
        <v>33</v>
      </c>
      <c r="AX585" s="15" t="s">
        <v>79</v>
      </c>
      <c r="AY585" s="216" t="s">
        <v>458</v>
      </c>
    </row>
    <row r="586" s="2" customFormat="1" ht="24.15" customHeight="1">
      <c r="A586" s="41"/>
      <c r="B586" s="179"/>
      <c r="C586" s="180" t="s">
        <v>1052</v>
      </c>
      <c r="D586" s="180" t="s">
        <v>462</v>
      </c>
      <c r="E586" s="181" t="s">
        <v>1053</v>
      </c>
      <c r="F586" s="182" t="s">
        <v>1054</v>
      </c>
      <c r="G586" s="183" t="s">
        <v>140</v>
      </c>
      <c r="H586" s="184">
        <v>134.03299999999999</v>
      </c>
      <c r="I586" s="185"/>
      <c r="J586" s="186">
        <f>ROUND(I586*H586,2)</f>
        <v>0</v>
      </c>
      <c r="K586" s="182" t="s">
        <v>465</v>
      </c>
      <c r="L586" s="42"/>
      <c r="M586" s="187" t="s">
        <v>3</v>
      </c>
      <c r="N586" s="188" t="s">
        <v>43</v>
      </c>
      <c r="O586" s="75"/>
      <c r="P586" s="189">
        <f>O586*H586</f>
        <v>0</v>
      </c>
      <c r="Q586" s="189">
        <v>0</v>
      </c>
      <c r="R586" s="189">
        <f>Q586*H586</f>
        <v>0</v>
      </c>
      <c r="S586" s="189">
        <v>0</v>
      </c>
      <c r="T586" s="190">
        <f>S586*H586</f>
        <v>0</v>
      </c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R586" s="191" t="s">
        <v>104</v>
      </c>
      <c r="AT586" s="191" t="s">
        <v>462</v>
      </c>
      <c r="AU586" s="191" t="s">
        <v>101</v>
      </c>
      <c r="AY586" s="22" t="s">
        <v>458</v>
      </c>
      <c r="BE586" s="192">
        <f>IF(N586="základní",J586,0)</f>
        <v>0</v>
      </c>
      <c r="BF586" s="192">
        <f>IF(N586="snížená",J586,0)</f>
        <v>0</v>
      </c>
      <c r="BG586" s="192">
        <f>IF(N586="zákl. přenesená",J586,0)</f>
        <v>0</v>
      </c>
      <c r="BH586" s="192">
        <f>IF(N586="sníž. přenesená",J586,0)</f>
        <v>0</v>
      </c>
      <c r="BI586" s="192">
        <f>IF(N586="nulová",J586,0)</f>
        <v>0</v>
      </c>
      <c r="BJ586" s="22" t="s">
        <v>79</v>
      </c>
      <c r="BK586" s="192">
        <f>ROUND(I586*H586,2)</f>
        <v>0</v>
      </c>
      <c r="BL586" s="22" t="s">
        <v>104</v>
      </c>
      <c r="BM586" s="191" t="s">
        <v>1055</v>
      </c>
    </row>
    <row r="587" s="2" customFormat="1">
      <c r="A587" s="41"/>
      <c r="B587" s="42"/>
      <c r="C587" s="41"/>
      <c r="D587" s="193" t="s">
        <v>467</v>
      </c>
      <c r="E587" s="41"/>
      <c r="F587" s="194" t="s">
        <v>1056</v>
      </c>
      <c r="G587" s="41"/>
      <c r="H587" s="41"/>
      <c r="I587" s="195"/>
      <c r="J587" s="41"/>
      <c r="K587" s="41"/>
      <c r="L587" s="42"/>
      <c r="M587" s="196"/>
      <c r="N587" s="197"/>
      <c r="O587" s="75"/>
      <c r="P587" s="75"/>
      <c r="Q587" s="75"/>
      <c r="R587" s="75"/>
      <c r="S587" s="75"/>
      <c r="T587" s="76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T587" s="22" t="s">
        <v>467</v>
      </c>
      <c r="AU587" s="22" t="s">
        <v>101</v>
      </c>
    </row>
    <row r="588" s="2" customFormat="1" ht="24.15" customHeight="1">
      <c r="A588" s="41"/>
      <c r="B588" s="179"/>
      <c r="C588" s="180" t="s">
        <v>1057</v>
      </c>
      <c r="D588" s="180" t="s">
        <v>462</v>
      </c>
      <c r="E588" s="181" t="s">
        <v>1058</v>
      </c>
      <c r="F588" s="182" t="s">
        <v>1059</v>
      </c>
      <c r="G588" s="183" t="s">
        <v>548</v>
      </c>
      <c r="H588" s="184">
        <v>1.044</v>
      </c>
      <c r="I588" s="185"/>
      <c r="J588" s="186">
        <f>ROUND(I588*H588,2)</f>
        <v>0</v>
      </c>
      <c r="K588" s="182" t="s">
        <v>465</v>
      </c>
      <c r="L588" s="42"/>
      <c r="M588" s="187" t="s">
        <v>3</v>
      </c>
      <c r="N588" s="188" t="s">
        <v>43</v>
      </c>
      <c r="O588" s="75"/>
      <c r="P588" s="189">
        <f>O588*H588</f>
        <v>0</v>
      </c>
      <c r="Q588" s="189">
        <v>1.0529056800000001</v>
      </c>
      <c r="R588" s="189">
        <f>Q588*H588</f>
        <v>1.09923352992</v>
      </c>
      <c r="S588" s="189">
        <v>0</v>
      </c>
      <c r="T588" s="190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191" t="s">
        <v>104</v>
      </c>
      <c r="AT588" s="191" t="s">
        <v>462</v>
      </c>
      <c r="AU588" s="191" t="s">
        <v>101</v>
      </c>
      <c r="AY588" s="22" t="s">
        <v>458</v>
      </c>
      <c r="BE588" s="192">
        <f>IF(N588="základní",J588,0)</f>
        <v>0</v>
      </c>
      <c r="BF588" s="192">
        <f>IF(N588="snížená",J588,0)</f>
        <v>0</v>
      </c>
      <c r="BG588" s="192">
        <f>IF(N588="zákl. přenesená",J588,0)</f>
        <v>0</v>
      </c>
      <c r="BH588" s="192">
        <f>IF(N588="sníž. přenesená",J588,0)</f>
        <v>0</v>
      </c>
      <c r="BI588" s="192">
        <f>IF(N588="nulová",J588,0)</f>
        <v>0</v>
      </c>
      <c r="BJ588" s="22" t="s">
        <v>79</v>
      </c>
      <c r="BK588" s="192">
        <f>ROUND(I588*H588,2)</f>
        <v>0</v>
      </c>
      <c r="BL588" s="22" t="s">
        <v>104</v>
      </c>
      <c r="BM588" s="191" t="s">
        <v>1060</v>
      </c>
    </row>
    <row r="589" s="2" customFormat="1">
      <c r="A589" s="41"/>
      <c r="B589" s="42"/>
      <c r="C589" s="41"/>
      <c r="D589" s="193" t="s">
        <v>467</v>
      </c>
      <c r="E589" s="41"/>
      <c r="F589" s="194" t="s">
        <v>1061</v>
      </c>
      <c r="G589" s="41"/>
      <c r="H589" s="41"/>
      <c r="I589" s="195"/>
      <c r="J589" s="41"/>
      <c r="K589" s="41"/>
      <c r="L589" s="42"/>
      <c r="M589" s="196"/>
      <c r="N589" s="197"/>
      <c r="O589" s="75"/>
      <c r="P589" s="75"/>
      <c r="Q589" s="75"/>
      <c r="R589" s="75"/>
      <c r="S589" s="75"/>
      <c r="T589" s="76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2" t="s">
        <v>467</v>
      </c>
      <c r="AU589" s="22" t="s">
        <v>101</v>
      </c>
    </row>
    <row r="590" s="14" customFormat="1">
      <c r="A590" s="14"/>
      <c r="B590" s="208"/>
      <c r="C590" s="14"/>
      <c r="D590" s="199" t="s">
        <v>469</v>
      </c>
      <c r="E590" s="209" t="s">
        <v>3</v>
      </c>
      <c r="F590" s="210" t="s">
        <v>622</v>
      </c>
      <c r="G590" s="14"/>
      <c r="H590" s="209" t="s">
        <v>3</v>
      </c>
      <c r="I590" s="211"/>
      <c r="J590" s="14"/>
      <c r="K590" s="14"/>
      <c r="L590" s="208"/>
      <c r="M590" s="212"/>
      <c r="N590" s="213"/>
      <c r="O590" s="213"/>
      <c r="P590" s="213"/>
      <c r="Q590" s="213"/>
      <c r="R590" s="213"/>
      <c r="S590" s="213"/>
      <c r="T590" s="2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09" t="s">
        <v>469</v>
      </c>
      <c r="AU590" s="209" t="s">
        <v>101</v>
      </c>
      <c r="AV590" s="14" t="s">
        <v>79</v>
      </c>
      <c r="AW590" s="14" t="s">
        <v>33</v>
      </c>
      <c r="AX590" s="14" t="s">
        <v>72</v>
      </c>
      <c r="AY590" s="209" t="s">
        <v>458</v>
      </c>
    </row>
    <row r="591" s="13" customFormat="1">
      <c r="A591" s="13"/>
      <c r="B591" s="198"/>
      <c r="C591" s="13"/>
      <c r="D591" s="199" t="s">
        <v>469</v>
      </c>
      <c r="E591" s="200" t="s">
        <v>3</v>
      </c>
      <c r="F591" s="201" t="s">
        <v>1062</v>
      </c>
      <c r="G591" s="13"/>
      <c r="H591" s="202">
        <v>0.94899999999999995</v>
      </c>
      <c r="I591" s="203"/>
      <c r="J591" s="13"/>
      <c r="K591" s="13"/>
      <c r="L591" s="198"/>
      <c r="M591" s="204"/>
      <c r="N591" s="205"/>
      <c r="O591" s="205"/>
      <c r="P591" s="205"/>
      <c r="Q591" s="205"/>
      <c r="R591" s="205"/>
      <c r="S591" s="205"/>
      <c r="T591" s="20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00" t="s">
        <v>469</v>
      </c>
      <c r="AU591" s="200" t="s">
        <v>101</v>
      </c>
      <c r="AV591" s="13" t="s">
        <v>76</v>
      </c>
      <c r="AW591" s="13" t="s">
        <v>33</v>
      </c>
      <c r="AX591" s="13" t="s">
        <v>79</v>
      </c>
      <c r="AY591" s="200" t="s">
        <v>458</v>
      </c>
    </row>
    <row r="592" s="13" customFormat="1">
      <c r="A592" s="13"/>
      <c r="B592" s="198"/>
      <c r="C592" s="13"/>
      <c r="D592" s="199" t="s">
        <v>469</v>
      </c>
      <c r="E592" s="13"/>
      <c r="F592" s="201" t="s">
        <v>1063</v>
      </c>
      <c r="G592" s="13"/>
      <c r="H592" s="202">
        <v>1.044</v>
      </c>
      <c r="I592" s="203"/>
      <c r="J592" s="13"/>
      <c r="K592" s="13"/>
      <c r="L592" s="198"/>
      <c r="M592" s="204"/>
      <c r="N592" s="205"/>
      <c r="O592" s="205"/>
      <c r="P592" s="205"/>
      <c r="Q592" s="205"/>
      <c r="R592" s="205"/>
      <c r="S592" s="205"/>
      <c r="T592" s="20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00" t="s">
        <v>469</v>
      </c>
      <c r="AU592" s="200" t="s">
        <v>101</v>
      </c>
      <c r="AV592" s="13" t="s">
        <v>76</v>
      </c>
      <c r="AW592" s="13" t="s">
        <v>4</v>
      </c>
      <c r="AX592" s="13" t="s">
        <v>79</v>
      </c>
      <c r="AY592" s="200" t="s">
        <v>458</v>
      </c>
    </row>
    <row r="593" s="2" customFormat="1" ht="37.8" customHeight="1">
      <c r="A593" s="41"/>
      <c r="B593" s="179"/>
      <c r="C593" s="180" t="s">
        <v>1064</v>
      </c>
      <c r="D593" s="180" t="s">
        <v>462</v>
      </c>
      <c r="E593" s="181" t="s">
        <v>1065</v>
      </c>
      <c r="F593" s="182" t="s">
        <v>1066</v>
      </c>
      <c r="G593" s="183" t="s">
        <v>140</v>
      </c>
      <c r="H593" s="184">
        <v>2.9249999999999998</v>
      </c>
      <c r="I593" s="185"/>
      <c r="J593" s="186">
        <f>ROUND(I593*H593,2)</f>
        <v>0</v>
      </c>
      <c r="K593" s="182" t="s">
        <v>465</v>
      </c>
      <c r="L593" s="42"/>
      <c r="M593" s="187" t="s">
        <v>3</v>
      </c>
      <c r="N593" s="188" t="s">
        <v>43</v>
      </c>
      <c r="O593" s="75"/>
      <c r="P593" s="189">
        <f>O593*H593</f>
        <v>0</v>
      </c>
      <c r="Q593" s="189">
        <v>0.0014960399999999999</v>
      </c>
      <c r="R593" s="189">
        <f>Q593*H593</f>
        <v>0.0043759169999999991</v>
      </c>
      <c r="S593" s="189">
        <v>0</v>
      </c>
      <c r="T593" s="190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191" t="s">
        <v>104</v>
      </c>
      <c r="AT593" s="191" t="s">
        <v>462</v>
      </c>
      <c r="AU593" s="191" t="s">
        <v>101</v>
      </c>
      <c r="AY593" s="22" t="s">
        <v>458</v>
      </c>
      <c r="BE593" s="192">
        <f>IF(N593="základní",J593,0)</f>
        <v>0</v>
      </c>
      <c r="BF593" s="192">
        <f>IF(N593="snížená",J593,0)</f>
        <v>0</v>
      </c>
      <c r="BG593" s="192">
        <f>IF(N593="zákl. přenesená",J593,0)</f>
        <v>0</v>
      </c>
      <c r="BH593" s="192">
        <f>IF(N593="sníž. přenesená",J593,0)</f>
        <v>0</v>
      </c>
      <c r="BI593" s="192">
        <f>IF(N593="nulová",J593,0)</f>
        <v>0</v>
      </c>
      <c r="BJ593" s="22" t="s">
        <v>79</v>
      </c>
      <c r="BK593" s="192">
        <f>ROUND(I593*H593,2)</f>
        <v>0</v>
      </c>
      <c r="BL593" s="22" t="s">
        <v>104</v>
      </c>
      <c r="BM593" s="191" t="s">
        <v>1067</v>
      </c>
    </row>
    <row r="594" s="2" customFormat="1">
      <c r="A594" s="41"/>
      <c r="B594" s="42"/>
      <c r="C594" s="41"/>
      <c r="D594" s="193" t="s">
        <v>467</v>
      </c>
      <c r="E594" s="41"/>
      <c r="F594" s="194" t="s">
        <v>1068</v>
      </c>
      <c r="G594" s="41"/>
      <c r="H594" s="41"/>
      <c r="I594" s="195"/>
      <c r="J594" s="41"/>
      <c r="K594" s="41"/>
      <c r="L594" s="42"/>
      <c r="M594" s="196"/>
      <c r="N594" s="197"/>
      <c r="O594" s="75"/>
      <c r="P594" s="75"/>
      <c r="Q594" s="75"/>
      <c r="R594" s="75"/>
      <c r="S594" s="75"/>
      <c r="T594" s="76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T594" s="22" t="s">
        <v>467</v>
      </c>
      <c r="AU594" s="22" t="s">
        <v>101</v>
      </c>
    </row>
    <row r="595" s="14" customFormat="1">
      <c r="A595" s="14"/>
      <c r="B595" s="208"/>
      <c r="C595" s="14"/>
      <c r="D595" s="199" t="s">
        <v>469</v>
      </c>
      <c r="E595" s="209" t="s">
        <v>3</v>
      </c>
      <c r="F595" s="210" t="s">
        <v>1069</v>
      </c>
      <c r="G595" s="14"/>
      <c r="H595" s="209" t="s">
        <v>3</v>
      </c>
      <c r="I595" s="211"/>
      <c r="J595" s="14"/>
      <c r="K595" s="14"/>
      <c r="L595" s="208"/>
      <c r="M595" s="212"/>
      <c r="N595" s="213"/>
      <c r="O595" s="213"/>
      <c r="P595" s="213"/>
      <c r="Q595" s="213"/>
      <c r="R595" s="213"/>
      <c r="S595" s="213"/>
      <c r="T595" s="2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9" t="s">
        <v>469</v>
      </c>
      <c r="AU595" s="209" t="s">
        <v>101</v>
      </c>
      <c r="AV595" s="14" t="s">
        <v>79</v>
      </c>
      <c r="AW595" s="14" t="s">
        <v>33</v>
      </c>
      <c r="AX595" s="14" t="s">
        <v>72</v>
      </c>
      <c r="AY595" s="209" t="s">
        <v>458</v>
      </c>
    </row>
    <row r="596" s="13" customFormat="1">
      <c r="A596" s="13"/>
      <c r="B596" s="198"/>
      <c r="C596" s="13"/>
      <c r="D596" s="199" t="s">
        <v>469</v>
      </c>
      <c r="E596" s="200" t="s">
        <v>3</v>
      </c>
      <c r="F596" s="201" t="s">
        <v>1070</v>
      </c>
      <c r="G596" s="13"/>
      <c r="H596" s="202">
        <v>2.9249999999999998</v>
      </c>
      <c r="I596" s="203"/>
      <c r="J596" s="13"/>
      <c r="K596" s="13"/>
      <c r="L596" s="198"/>
      <c r="M596" s="204"/>
      <c r="N596" s="205"/>
      <c r="O596" s="205"/>
      <c r="P596" s="205"/>
      <c r="Q596" s="205"/>
      <c r="R596" s="205"/>
      <c r="S596" s="205"/>
      <c r="T596" s="206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00" t="s">
        <v>469</v>
      </c>
      <c r="AU596" s="200" t="s">
        <v>101</v>
      </c>
      <c r="AV596" s="13" t="s">
        <v>76</v>
      </c>
      <c r="AW596" s="13" t="s">
        <v>33</v>
      </c>
      <c r="AX596" s="13" t="s">
        <v>79</v>
      </c>
      <c r="AY596" s="200" t="s">
        <v>458</v>
      </c>
    </row>
    <row r="597" s="2" customFormat="1" ht="37.8" customHeight="1">
      <c r="A597" s="41"/>
      <c r="B597" s="179"/>
      <c r="C597" s="180" t="s">
        <v>1071</v>
      </c>
      <c r="D597" s="180" t="s">
        <v>462</v>
      </c>
      <c r="E597" s="181" t="s">
        <v>1072</v>
      </c>
      <c r="F597" s="182" t="s">
        <v>1073</v>
      </c>
      <c r="G597" s="183" t="s">
        <v>140</v>
      </c>
      <c r="H597" s="184">
        <v>2.9249999999999998</v>
      </c>
      <c r="I597" s="185"/>
      <c r="J597" s="186">
        <f>ROUND(I597*H597,2)</f>
        <v>0</v>
      </c>
      <c r="K597" s="182" t="s">
        <v>465</v>
      </c>
      <c r="L597" s="42"/>
      <c r="M597" s="187" t="s">
        <v>3</v>
      </c>
      <c r="N597" s="188" t="s">
        <v>43</v>
      </c>
      <c r="O597" s="75"/>
      <c r="P597" s="189">
        <f>O597*H597</f>
        <v>0</v>
      </c>
      <c r="Q597" s="189">
        <v>0</v>
      </c>
      <c r="R597" s="189">
        <f>Q597*H597</f>
        <v>0</v>
      </c>
      <c r="S597" s="189">
        <v>0</v>
      </c>
      <c r="T597" s="190">
        <f>S597*H597</f>
        <v>0</v>
      </c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R597" s="191" t="s">
        <v>104</v>
      </c>
      <c r="AT597" s="191" t="s">
        <v>462</v>
      </c>
      <c r="AU597" s="191" t="s">
        <v>101</v>
      </c>
      <c r="AY597" s="22" t="s">
        <v>458</v>
      </c>
      <c r="BE597" s="192">
        <f>IF(N597="základní",J597,0)</f>
        <v>0</v>
      </c>
      <c r="BF597" s="192">
        <f>IF(N597="snížená",J597,0)</f>
        <v>0</v>
      </c>
      <c r="BG597" s="192">
        <f>IF(N597="zákl. přenesená",J597,0)</f>
        <v>0</v>
      </c>
      <c r="BH597" s="192">
        <f>IF(N597="sníž. přenesená",J597,0)</f>
        <v>0</v>
      </c>
      <c r="BI597" s="192">
        <f>IF(N597="nulová",J597,0)</f>
        <v>0</v>
      </c>
      <c r="BJ597" s="22" t="s">
        <v>79</v>
      </c>
      <c r="BK597" s="192">
        <f>ROUND(I597*H597,2)</f>
        <v>0</v>
      </c>
      <c r="BL597" s="22" t="s">
        <v>104</v>
      </c>
      <c r="BM597" s="191" t="s">
        <v>1074</v>
      </c>
    </row>
    <row r="598" s="2" customFormat="1">
      <c r="A598" s="41"/>
      <c r="B598" s="42"/>
      <c r="C598" s="41"/>
      <c r="D598" s="193" t="s">
        <v>467</v>
      </c>
      <c r="E598" s="41"/>
      <c r="F598" s="194" t="s">
        <v>1075</v>
      </c>
      <c r="G598" s="41"/>
      <c r="H598" s="41"/>
      <c r="I598" s="195"/>
      <c r="J598" s="41"/>
      <c r="K598" s="41"/>
      <c r="L598" s="42"/>
      <c r="M598" s="196"/>
      <c r="N598" s="197"/>
      <c r="O598" s="75"/>
      <c r="P598" s="75"/>
      <c r="Q598" s="75"/>
      <c r="R598" s="75"/>
      <c r="S598" s="75"/>
      <c r="T598" s="76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T598" s="22" t="s">
        <v>467</v>
      </c>
      <c r="AU598" s="22" t="s">
        <v>101</v>
      </c>
    </row>
    <row r="599" s="12" customFormat="1" ht="20.88" customHeight="1">
      <c r="A599" s="12"/>
      <c r="B599" s="166"/>
      <c r="C599" s="12"/>
      <c r="D599" s="167" t="s">
        <v>71</v>
      </c>
      <c r="E599" s="177" t="s">
        <v>1076</v>
      </c>
      <c r="F599" s="177" t="s">
        <v>1077</v>
      </c>
      <c r="G599" s="12"/>
      <c r="H599" s="12"/>
      <c r="I599" s="169"/>
      <c r="J599" s="178">
        <f>BK599</f>
        <v>0</v>
      </c>
      <c r="K599" s="12"/>
      <c r="L599" s="166"/>
      <c r="M599" s="171"/>
      <c r="N599" s="172"/>
      <c r="O599" s="172"/>
      <c r="P599" s="173">
        <f>SUM(P600:P652)</f>
        <v>0</v>
      </c>
      <c r="Q599" s="172"/>
      <c r="R599" s="173">
        <f>SUM(R600:R652)</f>
        <v>271.98035045895995</v>
      </c>
      <c r="S599" s="172"/>
      <c r="T599" s="174">
        <f>SUM(T600:T652)</f>
        <v>0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167" t="s">
        <v>79</v>
      </c>
      <c r="AT599" s="175" t="s">
        <v>71</v>
      </c>
      <c r="AU599" s="175" t="s">
        <v>76</v>
      </c>
      <c r="AY599" s="167" t="s">
        <v>458</v>
      </c>
      <c r="BK599" s="176">
        <f>SUM(BK600:BK652)</f>
        <v>0</v>
      </c>
    </row>
    <row r="600" s="2" customFormat="1" ht="49.05" customHeight="1">
      <c r="A600" s="41"/>
      <c r="B600" s="179"/>
      <c r="C600" s="180" t="s">
        <v>1078</v>
      </c>
      <c r="D600" s="180" t="s">
        <v>462</v>
      </c>
      <c r="E600" s="181" t="s">
        <v>1079</v>
      </c>
      <c r="F600" s="182" t="s">
        <v>1080</v>
      </c>
      <c r="G600" s="183" t="s">
        <v>472</v>
      </c>
      <c r="H600" s="184">
        <v>101.069</v>
      </c>
      <c r="I600" s="185"/>
      <c r="J600" s="186">
        <f>ROUND(I600*H600,2)</f>
        <v>0</v>
      </c>
      <c r="K600" s="182" t="s">
        <v>465</v>
      </c>
      <c r="L600" s="42"/>
      <c r="M600" s="187" t="s">
        <v>3</v>
      </c>
      <c r="N600" s="188" t="s">
        <v>43</v>
      </c>
      <c r="O600" s="75"/>
      <c r="P600" s="189">
        <f>O600*H600</f>
        <v>0</v>
      </c>
      <c r="Q600" s="189">
        <v>2.5020099999999998</v>
      </c>
      <c r="R600" s="189">
        <f>Q600*H600</f>
        <v>252.87564868999999</v>
      </c>
      <c r="S600" s="189">
        <v>0</v>
      </c>
      <c r="T600" s="190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191" t="s">
        <v>104</v>
      </c>
      <c r="AT600" s="191" t="s">
        <v>462</v>
      </c>
      <c r="AU600" s="191" t="s">
        <v>101</v>
      </c>
      <c r="AY600" s="22" t="s">
        <v>458</v>
      </c>
      <c r="BE600" s="192">
        <f>IF(N600="základní",J600,0)</f>
        <v>0</v>
      </c>
      <c r="BF600" s="192">
        <f>IF(N600="snížená",J600,0)</f>
        <v>0</v>
      </c>
      <c r="BG600" s="192">
        <f>IF(N600="zákl. přenesená",J600,0)</f>
        <v>0</v>
      </c>
      <c r="BH600" s="192">
        <f>IF(N600="sníž. přenesená",J600,0)</f>
        <v>0</v>
      </c>
      <c r="BI600" s="192">
        <f>IF(N600="nulová",J600,0)</f>
        <v>0</v>
      </c>
      <c r="BJ600" s="22" t="s">
        <v>79</v>
      </c>
      <c r="BK600" s="192">
        <f>ROUND(I600*H600,2)</f>
        <v>0</v>
      </c>
      <c r="BL600" s="22" t="s">
        <v>104</v>
      </c>
      <c r="BM600" s="191" t="s">
        <v>1081</v>
      </c>
    </row>
    <row r="601" s="2" customFormat="1">
      <c r="A601" s="41"/>
      <c r="B601" s="42"/>
      <c r="C601" s="41"/>
      <c r="D601" s="193" t="s">
        <v>467</v>
      </c>
      <c r="E601" s="41"/>
      <c r="F601" s="194" t="s">
        <v>1082</v>
      </c>
      <c r="G601" s="41"/>
      <c r="H601" s="41"/>
      <c r="I601" s="195"/>
      <c r="J601" s="41"/>
      <c r="K601" s="41"/>
      <c r="L601" s="42"/>
      <c r="M601" s="196"/>
      <c r="N601" s="197"/>
      <c r="O601" s="75"/>
      <c r="P601" s="75"/>
      <c r="Q601" s="75"/>
      <c r="R601" s="75"/>
      <c r="S601" s="75"/>
      <c r="T601" s="76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T601" s="22" t="s">
        <v>467</v>
      </c>
      <c r="AU601" s="22" t="s">
        <v>101</v>
      </c>
    </row>
    <row r="602" s="14" customFormat="1">
      <c r="A602" s="14"/>
      <c r="B602" s="208"/>
      <c r="C602" s="14"/>
      <c r="D602" s="199" t="s">
        <v>469</v>
      </c>
      <c r="E602" s="209" t="s">
        <v>3</v>
      </c>
      <c r="F602" s="210" t="s">
        <v>1083</v>
      </c>
      <c r="G602" s="14"/>
      <c r="H602" s="209" t="s">
        <v>3</v>
      </c>
      <c r="I602" s="211"/>
      <c r="J602" s="14"/>
      <c r="K602" s="14"/>
      <c r="L602" s="208"/>
      <c r="M602" s="212"/>
      <c r="N602" s="213"/>
      <c r="O602" s="213"/>
      <c r="P602" s="213"/>
      <c r="Q602" s="213"/>
      <c r="R602" s="213"/>
      <c r="S602" s="213"/>
      <c r="T602" s="2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09" t="s">
        <v>469</v>
      </c>
      <c r="AU602" s="209" t="s">
        <v>101</v>
      </c>
      <c r="AV602" s="14" t="s">
        <v>79</v>
      </c>
      <c r="AW602" s="14" t="s">
        <v>33</v>
      </c>
      <c r="AX602" s="14" t="s">
        <v>72</v>
      </c>
      <c r="AY602" s="209" t="s">
        <v>458</v>
      </c>
    </row>
    <row r="603" s="13" customFormat="1">
      <c r="A603" s="13"/>
      <c r="B603" s="198"/>
      <c r="C603" s="13"/>
      <c r="D603" s="199" t="s">
        <v>469</v>
      </c>
      <c r="E603" s="200" t="s">
        <v>3</v>
      </c>
      <c r="F603" s="201" t="s">
        <v>1084</v>
      </c>
      <c r="G603" s="13"/>
      <c r="H603" s="202">
        <v>2.79</v>
      </c>
      <c r="I603" s="203"/>
      <c r="J603" s="13"/>
      <c r="K603" s="13"/>
      <c r="L603" s="198"/>
      <c r="M603" s="204"/>
      <c r="N603" s="205"/>
      <c r="O603" s="205"/>
      <c r="P603" s="205"/>
      <c r="Q603" s="205"/>
      <c r="R603" s="205"/>
      <c r="S603" s="205"/>
      <c r="T603" s="20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00" t="s">
        <v>469</v>
      </c>
      <c r="AU603" s="200" t="s">
        <v>101</v>
      </c>
      <c r="AV603" s="13" t="s">
        <v>76</v>
      </c>
      <c r="AW603" s="13" t="s">
        <v>33</v>
      </c>
      <c r="AX603" s="13" t="s">
        <v>72</v>
      </c>
      <c r="AY603" s="200" t="s">
        <v>458</v>
      </c>
    </row>
    <row r="604" s="13" customFormat="1">
      <c r="A604" s="13"/>
      <c r="B604" s="198"/>
      <c r="C604" s="13"/>
      <c r="D604" s="199" t="s">
        <v>469</v>
      </c>
      <c r="E604" s="200" t="s">
        <v>3</v>
      </c>
      <c r="F604" s="201" t="s">
        <v>1085</v>
      </c>
      <c r="G604" s="13"/>
      <c r="H604" s="202">
        <v>50.625</v>
      </c>
      <c r="I604" s="203"/>
      <c r="J604" s="13"/>
      <c r="K604" s="13"/>
      <c r="L604" s="198"/>
      <c r="M604" s="204"/>
      <c r="N604" s="205"/>
      <c r="O604" s="205"/>
      <c r="P604" s="205"/>
      <c r="Q604" s="205"/>
      <c r="R604" s="205"/>
      <c r="S604" s="205"/>
      <c r="T604" s="20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00" t="s">
        <v>469</v>
      </c>
      <c r="AU604" s="200" t="s">
        <v>101</v>
      </c>
      <c r="AV604" s="13" t="s">
        <v>76</v>
      </c>
      <c r="AW604" s="13" t="s">
        <v>33</v>
      </c>
      <c r="AX604" s="13" t="s">
        <v>72</v>
      </c>
      <c r="AY604" s="200" t="s">
        <v>458</v>
      </c>
    </row>
    <row r="605" s="14" customFormat="1">
      <c r="A605" s="14"/>
      <c r="B605" s="208"/>
      <c r="C605" s="14"/>
      <c r="D605" s="199" t="s">
        <v>469</v>
      </c>
      <c r="E605" s="209" t="s">
        <v>3</v>
      </c>
      <c r="F605" s="210" t="s">
        <v>1086</v>
      </c>
      <c r="G605" s="14"/>
      <c r="H605" s="209" t="s">
        <v>3</v>
      </c>
      <c r="I605" s="211"/>
      <c r="J605" s="14"/>
      <c r="K605" s="14"/>
      <c r="L605" s="208"/>
      <c r="M605" s="212"/>
      <c r="N605" s="213"/>
      <c r="O605" s="213"/>
      <c r="P605" s="213"/>
      <c r="Q605" s="213"/>
      <c r="R605" s="213"/>
      <c r="S605" s="213"/>
      <c r="T605" s="2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09" t="s">
        <v>469</v>
      </c>
      <c r="AU605" s="209" t="s">
        <v>101</v>
      </c>
      <c r="AV605" s="14" t="s">
        <v>79</v>
      </c>
      <c r="AW605" s="14" t="s">
        <v>33</v>
      </c>
      <c r="AX605" s="14" t="s">
        <v>72</v>
      </c>
      <c r="AY605" s="209" t="s">
        <v>458</v>
      </c>
    </row>
    <row r="606" s="13" customFormat="1">
      <c r="A606" s="13"/>
      <c r="B606" s="198"/>
      <c r="C606" s="13"/>
      <c r="D606" s="199" t="s">
        <v>469</v>
      </c>
      <c r="E606" s="200" t="s">
        <v>3</v>
      </c>
      <c r="F606" s="201" t="s">
        <v>1085</v>
      </c>
      <c r="G606" s="13"/>
      <c r="H606" s="202">
        <v>50.625</v>
      </c>
      <c r="I606" s="203"/>
      <c r="J606" s="13"/>
      <c r="K606" s="13"/>
      <c r="L606" s="198"/>
      <c r="M606" s="204"/>
      <c r="N606" s="205"/>
      <c r="O606" s="205"/>
      <c r="P606" s="205"/>
      <c r="Q606" s="205"/>
      <c r="R606" s="205"/>
      <c r="S606" s="205"/>
      <c r="T606" s="20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00" t="s">
        <v>469</v>
      </c>
      <c r="AU606" s="200" t="s">
        <v>101</v>
      </c>
      <c r="AV606" s="13" t="s">
        <v>76</v>
      </c>
      <c r="AW606" s="13" t="s">
        <v>33</v>
      </c>
      <c r="AX606" s="13" t="s">
        <v>72</v>
      </c>
      <c r="AY606" s="200" t="s">
        <v>458</v>
      </c>
    </row>
    <row r="607" s="13" customFormat="1">
      <c r="A607" s="13"/>
      <c r="B607" s="198"/>
      <c r="C607" s="13"/>
      <c r="D607" s="199" t="s">
        <v>469</v>
      </c>
      <c r="E607" s="200" t="s">
        <v>3</v>
      </c>
      <c r="F607" s="201" t="s">
        <v>1087</v>
      </c>
      <c r="G607" s="13"/>
      <c r="H607" s="202">
        <v>0.17999999999999999</v>
      </c>
      <c r="I607" s="203"/>
      <c r="J607" s="13"/>
      <c r="K607" s="13"/>
      <c r="L607" s="198"/>
      <c r="M607" s="204"/>
      <c r="N607" s="205"/>
      <c r="O607" s="205"/>
      <c r="P607" s="205"/>
      <c r="Q607" s="205"/>
      <c r="R607" s="205"/>
      <c r="S607" s="205"/>
      <c r="T607" s="20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00" t="s">
        <v>469</v>
      </c>
      <c r="AU607" s="200" t="s">
        <v>101</v>
      </c>
      <c r="AV607" s="13" t="s">
        <v>76</v>
      </c>
      <c r="AW607" s="13" t="s">
        <v>33</v>
      </c>
      <c r="AX607" s="13" t="s">
        <v>72</v>
      </c>
      <c r="AY607" s="200" t="s">
        <v>458</v>
      </c>
    </row>
    <row r="608" s="14" customFormat="1">
      <c r="A608" s="14"/>
      <c r="B608" s="208"/>
      <c r="C608" s="14"/>
      <c r="D608" s="199" t="s">
        <v>469</v>
      </c>
      <c r="E608" s="209" t="s">
        <v>3</v>
      </c>
      <c r="F608" s="210" t="s">
        <v>1088</v>
      </c>
      <c r="G608" s="14"/>
      <c r="H608" s="209" t="s">
        <v>3</v>
      </c>
      <c r="I608" s="211"/>
      <c r="J608" s="14"/>
      <c r="K608" s="14"/>
      <c r="L608" s="208"/>
      <c r="M608" s="212"/>
      <c r="N608" s="213"/>
      <c r="O608" s="213"/>
      <c r="P608" s="213"/>
      <c r="Q608" s="213"/>
      <c r="R608" s="213"/>
      <c r="S608" s="213"/>
      <c r="T608" s="2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09" t="s">
        <v>469</v>
      </c>
      <c r="AU608" s="209" t="s">
        <v>101</v>
      </c>
      <c r="AV608" s="14" t="s">
        <v>79</v>
      </c>
      <c r="AW608" s="14" t="s">
        <v>33</v>
      </c>
      <c r="AX608" s="14" t="s">
        <v>72</v>
      </c>
      <c r="AY608" s="209" t="s">
        <v>458</v>
      </c>
    </row>
    <row r="609" s="13" customFormat="1">
      <c r="A609" s="13"/>
      <c r="B609" s="198"/>
      <c r="C609" s="13"/>
      <c r="D609" s="199" t="s">
        <v>469</v>
      </c>
      <c r="E609" s="200" t="s">
        <v>3</v>
      </c>
      <c r="F609" s="201" t="s">
        <v>1089</v>
      </c>
      <c r="G609" s="13"/>
      <c r="H609" s="202">
        <v>-4.375</v>
      </c>
      <c r="I609" s="203"/>
      <c r="J609" s="13"/>
      <c r="K609" s="13"/>
      <c r="L609" s="198"/>
      <c r="M609" s="204"/>
      <c r="N609" s="205"/>
      <c r="O609" s="205"/>
      <c r="P609" s="205"/>
      <c r="Q609" s="205"/>
      <c r="R609" s="205"/>
      <c r="S609" s="205"/>
      <c r="T609" s="206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00" t="s">
        <v>469</v>
      </c>
      <c r="AU609" s="200" t="s">
        <v>101</v>
      </c>
      <c r="AV609" s="13" t="s">
        <v>76</v>
      </c>
      <c r="AW609" s="13" t="s">
        <v>33</v>
      </c>
      <c r="AX609" s="13" t="s">
        <v>72</v>
      </c>
      <c r="AY609" s="200" t="s">
        <v>458</v>
      </c>
    </row>
    <row r="610" s="14" customFormat="1">
      <c r="A610" s="14"/>
      <c r="B610" s="208"/>
      <c r="C610" s="14"/>
      <c r="D610" s="199" t="s">
        <v>469</v>
      </c>
      <c r="E610" s="209" t="s">
        <v>3</v>
      </c>
      <c r="F610" s="210" t="s">
        <v>1090</v>
      </c>
      <c r="G610" s="14"/>
      <c r="H610" s="209" t="s">
        <v>3</v>
      </c>
      <c r="I610" s="211"/>
      <c r="J610" s="14"/>
      <c r="K610" s="14"/>
      <c r="L610" s="208"/>
      <c r="M610" s="212"/>
      <c r="N610" s="213"/>
      <c r="O610" s="213"/>
      <c r="P610" s="213"/>
      <c r="Q610" s="213"/>
      <c r="R610" s="213"/>
      <c r="S610" s="213"/>
      <c r="T610" s="2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09" t="s">
        <v>469</v>
      </c>
      <c r="AU610" s="209" t="s">
        <v>101</v>
      </c>
      <c r="AV610" s="14" t="s">
        <v>79</v>
      </c>
      <c r="AW610" s="14" t="s">
        <v>33</v>
      </c>
      <c r="AX610" s="14" t="s">
        <v>72</v>
      </c>
      <c r="AY610" s="209" t="s">
        <v>458</v>
      </c>
    </row>
    <row r="611" s="13" customFormat="1">
      <c r="A611" s="13"/>
      <c r="B611" s="198"/>
      <c r="C611" s="13"/>
      <c r="D611" s="199" t="s">
        <v>469</v>
      </c>
      <c r="E611" s="200" t="s">
        <v>3</v>
      </c>
      <c r="F611" s="201" t="s">
        <v>1091</v>
      </c>
      <c r="G611" s="13"/>
      <c r="H611" s="202">
        <v>0.90400000000000003</v>
      </c>
      <c r="I611" s="203"/>
      <c r="J611" s="13"/>
      <c r="K611" s="13"/>
      <c r="L611" s="198"/>
      <c r="M611" s="204"/>
      <c r="N611" s="205"/>
      <c r="O611" s="205"/>
      <c r="P611" s="205"/>
      <c r="Q611" s="205"/>
      <c r="R611" s="205"/>
      <c r="S611" s="205"/>
      <c r="T611" s="20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00" t="s">
        <v>469</v>
      </c>
      <c r="AU611" s="200" t="s">
        <v>101</v>
      </c>
      <c r="AV611" s="13" t="s">
        <v>76</v>
      </c>
      <c r="AW611" s="13" t="s">
        <v>33</v>
      </c>
      <c r="AX611" s="13" t="s">
        <v>72</v>
      </c>
      <c r="AY611" s="200" t="s">
        <v>458</v>
      </c>
    </row>
    <row r="612" s="13" customFormat="1">
      <c r="A612" s="13"/>
      <c r="B612" s="198"/>
      <c r="C612" s="13"/>
      <c r="D612" s="199" t="s">
        <v>469</v>
      </c>
      <c r="E612" s="200" t="s">
        <v>3</v>
      </c>
      <c r="F612" s="201" t="s">
        <v>1092</v>
      </c>
      <c r="G612" s="13"/>
      <c r="H612" s="202">
        <v>0.32000000000000001</v>
      </c>
      <c r="I612" s="203"/>
      <c r="J612" s="13"/>
      <c r="K612" s="13"/>
      <c r="L612" s="198"/>
      <c r="M612" s="204"/>
      <c r="N612" s="205"/>
      <c r="O612" s="205"/>
      <c r="P612" s="205"/>
      <c r="Q612" s="205"/>
      <c r="R612" s="205"/>
      <c r="S612" s="205"/>
      <c r="T612" s="20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00" t="s">
        <v>469</v>
      </c>
      <c r="AU612" s="200" t="s">
        <v>101</v>
      </c>
      <c r="AV612" s="13" t="s">
        <v>76</v>
      </c>
      <c r="AW612" s="13" t="s">
        <v>33</v>
      </c>
      <c r="AX612" s="13" t="s">
        <v>72</v>
      </c>
      <c r="AY612" s="200" t="s">
        <v>458</v>
      </c>
    </row>
    <row r="613" s="15" customFormat="1">
      <c r="A613" s="15"/>
      <c r="B613" s="215"/>
      <c r="C613" s="15"/>
      <c r="D613" s="199" t="s">
        <v>469</v>
      </c>
      <c r="E613" s="216" t="s">
        <v>3</v>
      </c>
      <c r="F613" s="217" t="s">
        <v>497</v>
      </c>
      <c r="G613" s="15"/>
      <c r="H613" s="218">
        <v>101.069</v>
      </c>
      <c r="I613" s="219"/>
      <c r="J613" s="15"/>
      <c r="K613" s="15"/>
      <c r="L613" s="215"/>
      <c r="M613" s="220"/>
      <c r="N613" s="221"/>
      <c r="O613" s="221"/>
      <c r="P613" s="221"/>
      <c r="Q613" s="221"/>
      <c r="R613" s="221"/>
      <c r="S613" s="221"/>
      <c r="T613" s="222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16" t="s">
        <v>469</v>
      </c>
      <c r="AU613" s="216" t="s">
        <v>101</v>
      </c>
      <c r="AV613" s="15" t="s">
        <v>104</v>
      </c>
      <c r="AW613" s="15" t="s">
        <v>33</v>
      </c>
      <c r="AX613" s="15" t="s">
        <v>79</v>
      </c>
      <c r="AY613" s="216" t="s">
        <v>458</v>
      </c>
    </row>
    <row r="614" s="2" customFormat="1" ht="78" customHeight="1">
      <c r="A614" s="41"/>
      <c r="B614" s="179"/>
      <c r="C614" s="180" t="s">
        <v>1093</v>
      </c>
      <c r="D614" s="180" t="s">
        <v>462</v>
      </c>
      <c r="E614" s="181" t="s">
        <v>1094</v>
      </c>
      <c r="F614" s="182" t="s">
        <v>1095</v>
      </c>
      <c r="G614" s="183" t="s">
        <v>548</v>
      </c>
      <c r="H614" s="184">
        <v>15.169000000000001</v>
      </c>
      <c r="I614" s="185"/>
      <c r="J614" s="186">
        <f>ROUND(I614*H614,2)</f>
        <v>0</v>
      </c>
      <c r="K614" s="182" t="s">
        <v>465</v>
      </c>
      <c r="L614" s="42"/>
      <c r="M614" s="187" t="s">
        <v>3</v>
      </c>
      <c r="N614" s="188" t="s">
        <v>43</v>
      </c>
      <c r="O614" s="75"/>
      <c r="P614" s="189">
        <f>O614*H614</f>
        <v>0</v>
      </c>
      <c r="Q614" s="189">
        <v>1.0555522399999999</v>
      </c>
      <c r="R614" s="189">
        <f>Q614*H614</f>
        <v>16.011671928559998</v>
      </c>
      <c r="S614" s="189">
        <v>0</v>
      </c>
      <c r="T614" s="190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191" t="s">
        <v>104</v>
      </c>
      <c r="AT614" s="191" t="s">
        <v>462</v>
      </c>
      <c r="AU614" s="191" t="s">
        <v>101</v>
      </c>
      <c r="AY614" s="22" t="s">
        <v>458</v>
      </c>
      <c r="BE614" s="192">
        <f>IF(N614="základní",J614,0)</f>
        <v>0</v>
      </c>
      <c r="BF614" s="192">
        <f>IF(N614="snížená",J614,0)</f>
        <v>0</v>
      </c>
      <c r="BG614" s="192">
        <f>IF(N614="zákl. přenesená",J614,0)</f>
        <v>0</v>
      </c>
      <c r="BH614" s="192">
        <f>IF(N614="sníž. přenesená",J614,0)</f>
        <v>0</v>
      </c>
      <c r="BI614" s="192">
        <f>IF(N614="nulová",J614,0)</f>
        <v>0</v>
      </c>
      <c r="BJ614" s="22" t="s">
        <v>79</v>
      </c>
      <c r="BK614" s="192">
        <f>ROUND(I614*H614,2)</f>
        <v>0</v>
      </c>
      <c r="BL614" s="22" t="s">
        <v>104</v>
      </c>
      <c r="BM614" s="191" t="s">
        <v>1096</v>
      </c>
    </row>
    <row r="615" s="2" customFormat="1">
      <c r="A615" s="41"/>
      <c r="B615" s="42"/>
      <c r="C615" s="41"/>
      <c r="D615" s="193" t="s">
        <v>467</v>
      </c>
      <c r="E615" s="41"/>
      <c r="F615" s="194" t="s">
        <v>1097</v>
      </c>
      <c r="G615" s="41"/>
      <c r="H615" s="41"/>
      <c r="I615" s="195"/>
      <c r="J615" s="41"/>
      <c r="K615" s="41"/>
      <c r="L615" s="42"/>
      <c r="M615" s="196"/>
      <c r="N615" s="197"/>
      <c r="O615" s="75"/>
      <c r="P615" s="75"/>
      <c r="Q615" s="75"/>
      <c r="R615" s="75"/>
      <c r="S615" s="75"/>
      <c r="T615" s="76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2" t="s">
        <v>467</v>
      </c>
      <c r="AU615" s="22" t="s">
        <v>101</v>
      </c>
    </row>
    <row r="616" s="14" customFormat="1">
      <c r="A616" s="14"/>
      <c r="B616" s="208"/>
      <c r="C616" s="14"/>
      <c r="D616" s="199" t="s">
        <v>469</v>
      </c>
      <c r="E616" s="209" t="s">
        <v>3</v>
      </c>
      <c r="F616" s="210" t="s">
        <v>622</v>
      </c>
      <c r="G616" s="14"/>
      <c r="H616" s="209" t="s">
        <v>3</v>
      </c>
      <c r="I616" s="211"/>
      <c r="J616" s="14"/>
      <c r="K616" s="14"/>
      <c r="L616" s="208"/>
      <c r="M616" s="212"/>
      <c r="N616" s="213"/>
      <c r="O616" s="213"/>
      <c r="P616" s="213"/>
      <c r="Q616" s="213"/>
      <c r="R616" s="213"/>
      <c r="S616" s="213"/>
      <c r="T616" s="2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09" t="s">
        <v>469</v>
      </c>
      <c r="AU616" s="209" t="s">
        <v>101</v>
      </c>
      <c r="AV616" s="14" t="s">
        <v>79</v>
      </c>
      <c r="AW616" s="14" t="s">
        <v>33</v>
      </c>
      <c r="AX616" s="14" t="s">
        <v>72</v>
      </c>
      <c r="AY616" s="209" t="s">
        <v>458</v>
      </c>
    </row>
    <row r="617" s="13" customFormat="1">
      <c r="A617" s="13"/>
      <c r="B617" s="198"/>
      <c r="C617" s="13"/>
      <c r="D617" s="199" t="s">
        <v>469</v>
      </c>
      <c r="E617" s="200" t="s">
        <v>3</v>
      </c>
      <c r="F617" s="201" t="s">
        <v>1098</v>
      </c>
      <c r="G617" s="13"/>
      <c r="H617" s="202">
        <v>15.169000000000001</v>
      </c>
      <c r="I617" s="203"/>
      <c r="J617" s="13"/>
      <c r="K617" s="13"/>
      <c r="L617" s="198"/>
      <c r="M617" s="204"/>
      <c r="N617" s="205"/>
      <c r="O617" s="205"/>
      <c r="P617" s="205"/>
      <c r="Q617" s="205"/>
      <c r="R617" s="205"/>
      <c r="S617" s="205"/>
      <c r="T617" s="20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00" t="s">
        <v>469</v>
      </c>
      <c r="AU617" s="200" t="s">
        <v>101</v>
      </c>
      <c r="AV617" s="13" t="s">
        <v>76</v>
      </c>
      <c r="AW617" s="13" t="s">
        <v>33</v>
      </c>
      <c r="AX617" s="13" t="s">
        <v>79</v>
      </c>
      <c r="AY617" s="200" t="s">
        <v>458</v>
      </c>
    </row>
    <row r="618" s="2" customFormat="1" ht="37.8" customHeight="1">
      <c r="A618" s="41"/>
      <c r="B618" s="179"/>
      <c r="C618" s="180" t="s">
        <v>1099</v>
      </c>
      <c r="D618" s="180" t="s">
        <v>462</v>
      </c>
      <c r="E618" s="181" t="s">
        <v>1100</v>
      </c>
      <c r="F618" s="182" t="s">
        <v>1101</v>
      </c>
      <c r="G618" s="183" t="s">
        <v>140</v>
      </c>
      <c r="H618" s="184">
        <v>500.88999999999999</v>
      </c>
      <c r="I618" s="185"/>
      <c r="J618" s="186">
        <f>ROUND(I618*H618,2)</f>
        <v>0</v>
      </c>
      <c r="K618" s="182" t="s">
        <v>465</v>
      </c>
      <c r="L618" s="42"/>
      <c r="M618" s="187" t="s">
        <v>3</v>
      </c>
      <c r="N618" s="188" t="s">
        <v>43</v>
      </c>
      <c r="O618" s="75"/>
      <c r="P618" s="189">
        <f>O618*H618</f>
        <v>0</v>
      </c>
      <c r="Q618" s="189">
        <v>0.0053261999999999997</v>
      </c>
      <c r="R618" s="189">
        <f>Q618*H618</f>
        <v>2.6678403179999997</v>
      </c>
      <c r="S618" s="189">
        <v>0</v>
      </c>
      <c r="T618" s="190">
        <f>S618*H618</f>
        <v>0</v>
      </c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R618" s="191" t="s">
        <v>104</v>
      </c>
      <c r="AT618" s="191" t="s">
        <v>462</v>
      </c>
      <c r="AU618" s="191" t="s">
        <v>101</v>
      </c>
      <c r="AY618" s="22" t="s">
        <v>458</v>
      </c>
      <c r="BE618" s="192">
        <f>IF(N618="základní",J618,0)</f>
        <v>0</v>
      </c>
      <c r="BF618" s="192">
        <f>IF(N618="snížená",J618,0)</f>
        <v>0</v>
      </c>
      <c r="BG618" s="192">
        <f>IF(N618="zákl. přenesená",J618,0)</f>
        <v>0</v>
      </c>
      <c r="BH618" s="192">
        <f>IF(N618="sníž. přenesená",J618,0)</f>
        <v>0</v>
      </c>
      <c r="BI618" s="192">
        <f>IF(N618="nulová",J618,0)</f>
        <v>0</v>
      </c>
      <c r="BJ618" s="22" t="s">
        <v>79</v>
      </c>
      <c r="BK618" s="192">
        <f>ROUND(I618*H618,2)</f>
        <v>0</v>
      </c>
      <c r="BL618" s="22" t="s">
        <v>104</v>
      </c>
      <c r="BM618" s="191" t="s">
        <v>1102</v>
      </c>
    </row>
    <row r="619" s="2" customFormat="1">
      <c r="A619" s="41"/>
      <c r="B619" s="42"/>
      <c r="C619" s="41"/>
      <c r="D619" s="193" t="s">
        <v>467</v>
      </c>
      <c r="E619" s="41"/>
      <c r="F619" s="194" t="s">
        <v>1103</v>
      </c>
      <c r="G619" s="41"/>
      <c r="H619" s="41"/>
      <c r="I619" s="195"/>
      <c r="J619" s="41"/>
      <c r="K619" s="41"/>
      <c r="L619" s="42"/>
      <c r="M619" s="196"/>
      <c r="N619" s="197"/>
      <c r="O619" s="75"/>
      <c r="P619" s="75"/>
      <c r="Q619" s="75"/>
      <c r="R619" s="75"/>
      <c r="S619" s="75"/>
      <c r="T619" s="76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T619" s="22" t="s">
        <v>467</v>
      </c>
      <c r="AU619" s="22" t="s">
        <v>101</v>
      </c>
    </row>
    <row r="620" s="14" customFormat="1">
      <c r="A620" s="14"/>
      <c r="B620" s="208"/>
      <c r="C620" s="14"/>
      <c r="D620" s="199" t="s">
        <v>469</v>
      </c>
      <c r="E620" s="209" t="s">
        <v>3</v>
      </c>
      <c r="F620" s="210" t="s">
        <v>1083</v>
      </c>
      <c r="G620" s="14"/>
      <c r="H620" s="209" t="s">
        <v>3</v>
      </c>
      <c r="I620" s="211"/>
      <c r="J620" s="14"/>
      <c r="K620" s="14"/>
      <c r="L620" s="208"/>
      <c r="M620" s="212"/>
      <c r="N620" s="213"/>
      <c r="O620" s="213"/>
      <c r="P620" s="213"/>
      <c r="Q620" s="213"/>
      <c r="R620" s="213"/>
      <c r="S620" s="213"/>
      <c r="T620" s="2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09" t="s">
        <v>469</v>
      </c>
      <c r="AU620" s="209" t="s">
        <v>101</v>
      </c>
      <c r="AV620" s="14" t="s">
        <v>79</v>
      </c>
      <c r="AW620" s="14" t="s">
        <v>33</v>
      </c>
      <c r="AX620" s="14" t="s">
        <v>72</v>
      </c>
      <c r="AY620" s="209" t="s">
        <v>458</v>
      </c>
    </row>
    <row r="621" s="13" customFormat="1">
      <c r="A621" s="13"/>
      <c r="B621" s="198"/>
      <c r="C621" s="13"/>
      <c r="D621" s="199" t="s">
        <v>469</v>
      </c>
      <c r="E621" s="200" t="s">
        <v>3</v>
      </c>
      <c r="F621" s="201" t="s">
        <v>1104</v>
      </c>
      <c r="G621" s="13"/>
      <c r="H621" s="202">
        <v>80.599999999999994</v>
      </c>
      <c r="I621" s="203"/>
      <c r="J621" s="13"/>
      <c r="K621" s="13"/>
      <c r="L621" s="198"/>
      <c r="M621" s="204"/>
      <c r="N621" s="205"/>
      <c r="O621" s="205"/>
      <c r="P621" s="205"/>
      <c r="Q621" s="205"/>
      <c r="R621" s="205"/>
      <c r="S621" s="205"/>
      <c r="T621" s="20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00" t="s">
        <v>469</v>
      </c>
      <c r="AU621" s="200" t="s">
        <v>101</v>
      </c>
      <c r="AV621" s="13" t="s">
        <v>76</v>
      </c>
      <c r="AW621" s="13" t="s">
        <v>33</v>
      </c>
      <c r="AX621" s="13" t="s">
        <v>72</v>
      </c>
      <c r="AY621" s="200" t="s">
        <v>458</v>
      </c>
    </row>
    <row r="622" s="13" customFormat="1">
      <c r="A622" s="13"/>
      <c r="B622" s="198"/>
      <c r="C622" s="13"/>
      <c r="D622" s="199" t="s">
        <v>469</v>
      </c>
      <c r="E622" s="200" t="s">
        <v>3</v>
      </c>
      <c r="F622" s="201" t="s">
        <v>1105</v>
      </c>
      <c r="G622" s="13"/>
      <c r="H622" s="202">
        <v>188.78999999999999</v>
      </c>
      <c r="I622" s="203"/>
      <c r="J622" s="13"/>
      <c r="K622" s="13"/>
      <c r="L622" s="198"/>
      <c r="M622" s="204"/>
      <c r="N622" s="205"/>
      <c r="O622" s="205"/>
      <c r="P622" s="205"/>
      <c r="Q622" s="205"/>
      <c r="R622" s="205"/>
      <c r="S622" s="205"/>
      <c r="T622" s="20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0" t="s">
        <v>469</v>
      </c>
      <c r="AU622" s="200" t="s">
        <v>101</v>
      </c>
      <c r="AV622" s="13" t="s">
        <v>76</v>
      </c>
      <c r="AW622" s="13" t="s">
        <v>33</v>
      </c>
      <c r="AX622" s="13" t="s">
        <v>72</v>
      </c>
      <c r="AY622" s="200" t="s">
        <v>458</v>
      </c>
    </row>
    <row r="623" s="14" customFormat="1">
      <c r="A623" s="14"/>
      <c r="B623" s="208"/>
      <c r="C623" s="14"/>
      <c r="D623" s="199" t="s">
        <v>469</v>
      </c>
      <c r="E623" s="209" t="s">
        <v>3</v>
      </c>
      <c r="F623" s="210" t="s">
        <v>1086</v>
      </c>
      <c r="G623" s="14"/>
      <c r="H623" s="209" t="s">
        <v>3</v>
      </c>
      <c r="I623" s="211"/>
      <c r="J623" s="14"/>
      <c r="K623" s="14"/>
      <c r="L623" s="208"/>
      <c r="M623" s="212"/>
      <c r="N623" s="213"/>
      <c r="O623" s="213"/>
      <c r="P623" s="213"/>
      <c r="Q623" s="213"/>
      <c r="R623" s="213"/>
      <c r="S623" s="213"/>
      <c r="T623" s="2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09" t="s">
        <v>469</v>
      </c>
      <c r="AU623" s="209" t="s">
        <v>101</v>
      </c>
      <c r="AV623" s="14" t="s">
        <v>79</v>
      </c>
      <c r="AW623" s="14" t="s">
        <v>33</v>
      </c>
      <c r="AX623" s="14" t="s">
        <v>72</v>
      </c>
      <c r="AY623" s="209" t="s">
        <v>458</v>
      </c>
    </row>
    <row r="624" s="13" customFormat="1">
      <c r="A624" s="13"/>
      <c r="B624" s="198"/>
      <c r="C624" s="13"/>
      <c r="D624" s="199" t="s">
        <v>469</v>
      </c>
      <c r="E624" s="200" t="s">
        <v>3</v>
      </c>
      <c r="F624" s="201" t="s">
        <v>1106</v>
      </c>
      <c r="G624" s="13"/>
      <c r="H624" s="202">
        <v>37.200000000000003</v>
      </c>
      <c r="I624" s="203"/>
      <c r="J624" s="13"/>
      <c r="K624" s="13"/>
      <c r="L624" s="198"/>
      <c r="M624" s="204"/>
      <c r="N624" s="205"/>
      <c r="O624" s="205"/>
      <c r="P624" s="205"/>
      <c r="Q624" s="205"/>
      <c r="R624" s="205"/>
      <c r="S624" s="205"/>
      <c r="T624" s="20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00" t="s">
        <v>469</v>
      </c>
      <c r="AU624" s="200" t="s">
        <v>101</v>
      </c>
      <c r="AV624" s="13" t="s">
        <v>76</v>
      </c>
      <c r="AW624" s="13" t="s">
        <v>33</v>
      </c>
      <c r="AX624" s="13" t="s">
        <v>72</v>
      </c>
      <c r="AY624" s="200" t="s">
        <v>458</v>
      </c>
    </row>
    <row r="625" s="13" customFormat="1">
      <c r="A625" s="13"/>
      <c r="B625" s="198"/>
      <c r="C625" s="13"/>
      <c r="D625" s="199" t="s">
        <v>469</v>
      </c>
      <c r="E625" s="200" t="s">
        <v>3</v>
      </c>
      <c r="F625" s="201" t="s">
        <v>1107</v>
      </c>
      <c r="G625" s="13"/>
      <c r="H625" s="202">
        <v>188.78999999999999</v>
      </c>
      <c r="I625" s="203"/>
      <c r="J625" s="13"/>
      <c r="K625" s="13"/>
      <c r="L625" s="198"/>
      <c r="M625" s="204"/>
      <c r="N625" s="205"/>
      <c r="O625" s="205"/>
      <c r="P625" s="205"/>
      <c r="Q625" s="205"/>
      <c r="R625" s="205"/>
      <c r="S625" s="205"/>
      <c r="T625" s="20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00" t="s">
        <v>469</v>
      </c>
      <c r="AU625" s="200" t="s">
        <v>101</v>
      </c>
      <c r="AV625" s="13" t="s">
        <v>76</v>
      </c>
      <c r="AW625" s="13" t="s">
        <v>33</v>
      </c>
      <c r="AX625" s="13" t="s">
        <v>72</v>
      </c>
      <c r="AY625" s="200" t="s">
        <v>458</v>
      </c>
    </row>
    <row r="626" s="14" customFormat="1">
      <c r="A626" s="14"/>
      <c r="B626" s="208"/>
      <c r="C626" s="14"/>
      <c r="D626" s="199" t="s">
        <v>469</v>
      </c>
      <c r="E626" s="209" t="s">
        <v>3</v>
      </c>
      <c r="F626" s="210" t="s">
        <v>1088</v>
      </c>
      <c r="G626" s="14"/>
      <c r="H626" s="209" t="s">
        <v>3</v>
      </c>
      <c r="I626" s="211"/>
      <c r="J626" s="14"/>
      <c r="K626" s="14"/>
      <c r="L626" s="208"/>
      <c r="M626" s="212"/>
      <c r="N626" s="213"/>
      <c r="O626" s="213"/>
      <c r="P626" s="213"/>
      <c r="Q626" s="213"/>
      <c r="R626" s="213"/>
      <c r="S626" s="213"/>
      <c r="T626" s="2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09" t="s">
        <v>469</v>
      </c>
      <c r="AU626" s="209" t="s">
        <v>101</v>
      </c>
      <c r="AV626" s="14" t="s">
        <v>79</v>
      </c>
      <c r="AW626" s="14" t="s">
        <v>33</v>
      </c>
      <c r="AX626" s="14" t="s">
        <v>72</v>
      </c>
      <c r="AY626" s="209" t="s">
        <v>458</v>
      </c>
    </row>
    <row r="627" s="13" customFormat="1">
      <c r="A627" s="13"/>
      <c r="B627" s="198"/>
      <c r="C627" s="13"/>
      <c r="D627" s="199" t="s">
        <v>469</v>
      </c>
      <c r="E627" s="200" t="s">
        <v>3</v>
      </c>
      <c r="F627" s="201" t="s">
        <v>1108</v>
      </c>
      <c r="G627" s="13"/>
      <c r="H627" s="202">
        <v>-17.5</v>
      </c>
      <c r="I627" s="203"/>
      <c r="J627" s="13"/>
      <c r="K627" s="13"/>
      <c r="L627" s="198"/>
      <c r="M627" s="204"/>
      <c r="N627" s="205"/>
      <c r="O627" s="205"/>
      <c r="P627" s="205"/>
      <c r="Q627" s="205"/>
      <c r="R627" s="205"/>
      <c r="S627" s="205"/>
      <c r="T627" s="20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00" t="s">
        <v>469</v>
      </c>
      <c r="AU627" s="200" t="s">
        <v>101</v>
      </c>
      <c r="AV627" s="13" t="s">
        <v>76</v>
      </c>
      <c r="AW627" s="13" t="s">
        <v>33</v>
      </c>
      <c r="AX627" s="13" t="s">
        <v>72</v>
      </c>
      <c r="AY627" s="200" t="s">
        <v>458</v>
      </c>
    </row>
    <row r="628" s="13" customFormat="1">
      <c r="A628" s="13"/>
      <c r="B628" s="198"/>
      <c r="C628" s="13"/>
      <c r="D628" s="199" t="s">
        <v>469</v>
      </c>
      <c r="E628" s="200" t="s">
        <v>3</v>
      </c>
      <c r="F628" s="201" t="s">
        <v>1109</v>
      </c>
      <c r="G628" s="13"/>
      <c r="H628" s="202">
        <v>11.9</v>
      </c>
      <c r="I628" s="203"/>
      <c r="J628" s="13"/>
      <c r="K628" s="13"/>
      <c r="L628" s="198"/>
      <c r="M628" s="204"/>
      <c r="N628" s="205"/>
      <c r="O628" s="205"/>
      <c r="P628" s="205"/>
      <c r="Q628" s="205"/>
      <c r="R628" s="205"/>
      <c r="S628" s="205"/>
      <c r="T628" s="20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00" t="s">
        <v>469</v>
      </c>
      <c r="AU628" s="200" t="s">
        <v>101</v>
      </c>
      <c r="AV628" s="13" t="s">
        <v>76</v>
      </c>
      <c r="AW628" s="13" t="s">
        <v>33</v>
      </c>
      <c r="AX628" s="13" t="s">
        <v>72</v>
      </c>
      <c r="AY628" s="200" t="s">
        <v>458</v>
      </c>
    </row>
    <row r="629" s="14" customFormat="1">
      <c r="A629" s="14"/>
      <c r="B629" s="208"/>
      <c r="C629" s="14"/>
      <c r="D629" s="199" t="s">
        <v>469</v>
      </c>
      <c r="E629" s="209" t="s">
        <v>3</v>
      </c>
      <c r="F629" s="210" t="s">
        <v>1090</v>
      </c>
      <c r="G629" s="14"/>
      <c r="H629" s="209" t="s">
        <v>3</v>
      </c>
      <c r="I629" s="211"/>
      <c r="J629" s="14"/>
      <c r="K629" s="14"/>
      <c r="L629" s="208"/>
      <c r="M629" s="212"/>
      <c r="N629" s="213"/>
      <c r="O629" s="213"/>
      <c r="P629" s="213"/>
      <c r="Q629" s="213"/>
      <c r="R629" s="213"/>
      <c r="S629" s="213"/>
      <c r="T629" s="2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09" t="s">
        <v>469</v>
      </c>
      <c r="AU629" s="209" t="s">
        <v>101</v>
      </c>
      <c r="AV629" s="14" t="s">
        <v>79</v>
      </c>
      <c r="AW629" s="14" t="s">
        <v>33</v>
      </c>
      <c r="AX629" s="14" t="s">
        <v>72</v>
      </c>
      <c r="AY629" s="209" t="s">
        <v>458</v>
      </c>
    </row>
    <row r="630" s="13" customFormat="1">
      <c r="A630" s="13"/>
      <c r="B630" s="198"/>
      <c r="C630" s="13"/>
      <c r="D630" s="199" t="s">
        <v>469</v>
      </c>
      <c r="E630" s="200" t="s">
        <v>3</v>
      </c>
      <c r="F630" s="201" t="s">
        <v>1110</v>
      </c>
      <c r="G630" s="13"/>
      <c r="H630" s="202">
        <v>5.6500000000000004</v>
      </c>
      <c r="I630" s="203"/>
      <c r="J630" s="13"/>
      <c r="K630" s="13"/>
      <c r="L630" s="198"/>
      <c r="M630" s="204"/>
      <c r="N630" s="205"/>
      <c r="O630" s="205"/>
      <c r="P630" s="205"/>
      <c r="Q630" s="205"/>
      <c r="R630" s="205"/>
      <c r="S630" s="205"/>
      <c r="T630" s="20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00" t="s">
        <v>469</v>
      </c>
      <c r="AU630" s="200" t="s">
        <v>101</v>
      </c>
      <c r="AV630" s="13" t="s">
        <v>76</v>
      </c>
      <c r="AW630" s="13" t="s">
        <v>33</v>
      </c>
      <c r="AX630" s="13" t="s">
        <v>72</v>
      </c>
      <c r="AY630" s="200" t="s">
        <v>458</v>
      </c>
    </row>
    <row r="631" s="13" customFormat="1">
      <c r="A631" s="13"/>
      <c r="B631" s="198"/>
      <c r="C631" s="13"/>
      <c r="D631" s="199" t="s">
        <v>469</v>
      </c>
      <c r="E631" s="200" t="s">
        <v>3</v>
      </c>
      <c r="F631" s="201" t="s">
        <v>1111</v>
      </c>
      <c r="G631" s="13"/>
      <c r="H631" s="202">
        <v>2.46</v>
      </c>
      <c r="I631" s="203"/>
      <c r="J631" s="13"/>
      <c r="K631" s="13"/>
      <c r="L631" s="198"/>
      <c r="M631" s="204"/>
      <c r="N631" s="205"/>
      <c r="O631" s="205"/>
      <c r="P631" s="205"/>
      <c r="Q631" s="205"/>
      <c r="R631" s="205"/>
      <c r="S631" s="205"/>
      <c r="T631" s="20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00" t="s">
        <v>469</v>
      </c>
      <c r="AU631" s="200" t="s">
        <v>101</v>
      </c>
      <c r="AV631" s="13" t="s">
        <v>76</v>
      </c>
      <c r="AW631" s="13" t="s">
        <v>33</v>
      </c>
      <c r="AX631" s="13" t="s">
        <v>72</v>
      </c>
      <c r="AY631" s="200" t="s">
        <v>458</v>
      </c>
    </row>
    <row r="632" s="13" customFormat="1">
      <c r="A632" s="13"/>
      <c r="B632" s="198"/>
      <c r="C632" s="13"/>
      <c r="D632" s="199" t="s">
        <v>469</v>
      </c>
      <c r="E632" s="200" t="s">
        <v>3</v>
      </c>
      <c r="F632" s="201" t="s">
        <v>1112</v>
      </c>
      <c r="G632" s="13"/>
      <c r="H632" s="202">
        <v>2</v>
      </c>
      <c r="I632" s="203"/>
      <c r="J632" s="13"/>
      <c r="K632" s="13"/>
      <c r="L632" s="198"/>
      <c r="M632" s="204"/>
      <c r="N632" s="205"/>
      <c r="O632" s="205"/>
      <c r="P632" s="205"/>
      <c r="Q632" s="205"/>
      <c r="R632" s="205"/>
      <c r="S632" s="205"/>
      <c r="T632" s="206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00" t="s">
        <v>469</v>
      </c>
      <c r="AU632" s="200" t="s">
        <v>101</v>
      </c>
      <c r="AV632" s="13" t="s">
        <v>76</v>
      </c>
      <c r="AW632" s="13" t="s">
        <v>33</v>
      </c>
      <c r="AX632" s="13" t="s">
        <v>72</v>
      </c>
      <c r="AY632" s="200" t="s">
        <v>458</v>
      </c>
    </row>
    <row r="633" s="13" customFormat="1">
      <c r="A633" s="13"/>
      <c r="B633" s="198"/>
      <c r="C633" s="13"/>
      <c r="D633" s="199" t="s">
        <v>469</v>
      </c>
      <c r="E633" s="200" t="s">
        <v>3</v>
      </c>
      <c r="F633" s="201" t="s">
        <v>1113</v>
      </c>
      <c r="G633" s="13"/>
      <c r="H633" s="202">
        <v>1</v>
      </c>
      <c r="I633" s="203"/>
      <c r="J633" s="13"/>
      <c r="K633" s="13"/>
      <c r="L633" s="198"/>
      <c r="M633" s="204"/>
      <c r="N633" s="205"/>
      <c r="O633" s="205"/>
      <c r="P633" s="205"/>
      <c r="Q633" s="205"/>
      <c r="R633" s="205"/>
      <c r="S633" s="205"/>
      <c r="T633" s="20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00" t="s">
        <v>469</v>
      </c>
      <c r="AU633" s="200" t="s">
        <v>101</v>
      </c>
      <c r="AV633" s="13" t="s">
        <v>76</v>
      </c>
      <c r="AW633" s="13" t="s">
        <v>33</v>
      </c>
      <c r="AX633" s="13" t="s">
        <v>72</v>
      </c>
      <c r="AY633" s="200" t="s">
        <v>458</v>
      </c>
    </row>
    <row r="634" s="15" customFormat="1">
      <c r="A634" s="15"/>
      <c r="B634" s="215"/>
      <c r="C634" s="15"/>
      <c r="D634" s="199" t="s">
        <v>469</v>
      </c>
      <c r="E634" s="216" t="s">
        <v>3</v>
      </c>
      <c r="F634" s="217" t="s">
        <v>497</v>
      </c>
      <c r="G634" s="15"/>
      <c r="H634" s="218">
        <v>500.88999999999999</v>
      </c>
      <c r="I634" s="219"/>
      <c r="J634" s="15"/>
      <c r="K634" s="15"/>
      <c r="L634" s="215"/>
      <c r="M634" s="220"/>
      <c r="N634" s="221"/>
      <c r="O634" s="221"/>
      <c r="P634" s="221"/>
      <c r="Q634" s="221"/>
      <c r="R634" s="221"/>
      <c r="S634" s="221"/>
      <c r="T634" s="222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T634" s="216" t="s">
        <v>469</v>
      </c>
      <c r="AU634" s="216" t="s">
        <v>101</v>
      </c>
      <c r="AV634" s="15" t="s">
        <v>104</v>
      </c>
      <c r="AW634" s="15" t="s">
        <v>33</v>
      </c>
      <c r="AX634" s="15" t="s">
        <v>79</v>
      </c>
      <c r="AY634" s="216" t="s">
        <v>458</v>
      </c>
    </row>
    <row r="635" s="2" customFormat="1" ht="37.8" customHeight="1">
      <c r="A635" s="41"/>
      <c r="B635" s="179"/>
      <c r="C635" s="180" t="s">
        <v>1114</v>
      </c>
      <c r="D635" s="180" t="s">
        <v>462</v>
      </c>
      <c r="E635" s="181" t="s">
        <v>1115</v>
      </c>
      <c r="F635" s="182" t="s">
        <v>1116</v>
      </c>
      <c r="G635" s="183" t="s">
        <v>140</v>
      </c>
      <c r="H635" s="184">
        <v>500.88999999999999</v>
      </c>
      <c r="I635" s="185"/>
      <c r="J635" s="186">
        <f>ROUND(I635*H635,2)</f>
        <v>0</v>
      </c>
      <c r="K635" s="182" t="s">
        <v>465</v>
      </c>
      <c r="L635" s="42"/>
      <c r="M635" s="187" t="s">
        <v>3</v>
      </c>
      <c r="N635" s="188" t="s">
        <v>43</v>
      </c>
      <c r="O635" s="75"/>
      <c r="P635" s="189">
        <f>O635*H635</f>
        <v>0</v>
      </c>
      <c r="Q635" s="189">
        <v>0</v>
      </c>
      <c r="R635" s="189">
        <f>Q635*H635</f>
        <v>0</v>
      </c>
      <c r="S635" s="189">
        <v>0</v>
      </c>
      <c r="T635" s="190">
        <f>S635*H635</f>
        <v>0</v>
      </c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R635" s="191" t="s">
        <v>104</v>
      </c>
      <c r="AT635" s="191" t="s">
        <v>462</v>
      </c>
      <c r="AU635" s="191" t="s">
        <v>101</v>
      </c>
      <c r="AY635" s="22" t="s">
        <v>458</v>
      </c>
      <c r="BE635" s="192">
        <f>IF(N635="základní",J635,0)</f>
        <v>0</v>
      </c>
      <c r="BF635" s="192">
        <f>IF(N635="snížená",J635,0)</f>
        <v>0</v>
      </c>
      <c r="BG635" s="192">
        <f>IF(N635="zákl. přenesená",J635,0)</f>
        <v>0</v>
      </c>
      <c r="BH635" s="192">
        <f>IF(N635="sníž. přenesená",J635,0)</f>
        <v>0</v>
      </c>
      <c r="BI635" s="192">
        <f>IF(N635="nulová",J635,0)</f>
        <v>0</v>
      </c>
      <c r="BJ635" s="22" t="s">
        <v>79</v>
      </c>
      <c r="BK635" s="192">
        <f>ROUND(I635*H635,2)</f>
        <v>0</v>
      </c>
      <c r="BL635" s="22" t="s">
        <v>104</v>
      </c>
      <c r="BM635" s="191" t="s">
        <v>1117</v>
      </c>
    </row>
    <row r="636" s="2" customFormat="1">
      <c r="A636" s="41"/>
      <c r="B636" s="42"/>
      <c r="C636" s="41"/>
      <c r="D636" s="193" t="s">
        <v>467</v>
      </c>
      <c r="E636" s="41"/>
      <c r="F636" s="194" t="s">
        <v>1118</v>
      </c>
      <c r="G636" s="41"/>
      <c r="H636" s="41"/>
      <c r="I636" s="195"/>
      <c r="J636" s="41"/>
      <c r="K636" s="41"/>
      <c r="L636" s="42"/>
      <c r="M636" s="196"/>
      <c r="N636" s="197"/>
      <c r="O636" s="75"/>
      <c r="P636" s="75"/>
      <c r="Q636" s="75"/>
      <c r="R636" s="75"/>
      <c r="S636" s="75"/>
      <c r="T636" s="76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T636" s="22" t="s">
        <v>467</v>
      </c>
      <c r="AU636" s="22" t="s">
        <v>101</v>
      </c>
    </row>
    <row r="637" s="2" customFormat="1" ht="37.8" customHeight="1">
      <c r="A637" s="41"/>
      <c r="B637" s="179"/>
      <c r="C637" s="180" t="s">
        <v>1119</v>
      </c>
      <c r="D637" s="180" t="s">
        <v>462</v>
      </c>
      <c r="E637" s="181" t="s">
        <v>1120</v>
      </c>
      <c r="F637" s="182" t="s">
        <v>1121</v>
      </c>
      <c r="G637" s="183" t="s">
        <v>140</v>
      </c>
      <c r="H637" s="184">
        <v>385.57999999999998</v>
      </c>
      <c r="I637" s="185"/>
      <c r="J637" s="186">
        <f>ROUND(I637*H637,2)</f>
        <v>0</v>
      </c>
      <c r="K637" s="182" t="s">
        <v>465</v>
      </c>
      <c r="L637" s="42"/>
      <c r="M637" s="187" t="s">
        <v>3</v>
      </c>
      <c r="N637" s="188" t="s">
        <v>43</v>
      </c>
      <c r="O637" s="75"/>
      <c r="P637" s="189">
        <f>O637*H637</f>
        <v>0</v>
      </c>
      <c r="Q637" s="189">
        <v>0.00088228000000000004</v>
      </c>
      <c r="R637" s="189">
        <f>Q637*H637</f>
        <v>0.3401895224</v>
      </c>
      <c r="S637" s="189">
        <v>0</v>
      </c>
      <c r="T637" s="190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191" t="s">
        <v>104</v>
      </c>
      <c r="AT637" s="191" t="s">
        <v>462</v>
      </c>
      <c r="AU637" s="191" t="s">
        <v>101</v>
      </c>
      <c r="AY637" s="22" t="s">
        <v>458</v>
      </c>
      <c r="BE637" s="192">
        <f>IF(N637="základní",J637,0)</f>
        <v>0</v>
      </c>
      <c r="BF637" s="192">
        <f>IF(N637="snížená",J637,0)</f>
        <v>0</v>
      </c>
      <c r="BG637" s="192">
        <f>IF(N637="zákl. přenesená",J637,0)</f>
        <v>0</v>
      </c>
      <c r="BH637" s="192">
        <f>IF(N637="sníž. přenesená",J637,0)</f>
        <v>0</v>
      </c>
      <c r="BI637" s="192">
        <f>IF(N637="nulová",J637,0)</f>
        <v>0</v>
      </c>
      <c r="BJ637" s="22" t="s">
        <v>79</v>
      </c>
      <c r="BK637" s="192">
        <f>ROUND(I637*H637,2)</f>
        <v>0</v>
      </c>
      <c r="BL637" s="22" t="s">
        <v>104</v>
      </c>
      <c r="BM637" s="191" t="s">
        <v>1122</v>
      </c>
    </row>
    <row r="638" s="2" customFormat="1">
      <c r="A638" s="41"/>
      <c r="B638" s="42"/>
      <c r="C638" s="41"/>
      <c r="D638" s="193" t="s">
        <v>467</v>
      </c>
      <c r="E638" s="41"/>
      <c r="F638" s="194" t="s">
        <v>1123</v>
      </c>
      <c r="G638" s="41"/>
      <c r="H638" s="41"/>
      <c r="I638" s="195"/>
      <c r="J638" s="41"/>
      <c r="K638" s="41"/>
      <c r="L638" s="42"/>
      <c r="M638" s="196"/>
      <c r="N638" s="197"/>
      <c r="O638" s="75"/>
      <c r="P638" s="75"/>
      <c r="Q638" s="75"/>
      <c r="R638" s="75"/>
      <c r="S638" s="75"/>
      <c r="T638" s="76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2" t="s">
        <v>467</v>
      </c>
      <c r="AU638" s="22" t="s">
        <v>101</v>
      </c>
    </row>
    <row r="639" s="14" customFormat="1">
      <c r="A639" s="14"/>
      <c r="B639" s="208"/>
      <c r="C639" s="14"/>
      <c r="D639" s="199" t="s">
        <v>469</v>
      </c>
      <c r="E639" s="209" t="s">
        <v>3</v>
      </c>
      <c r="F639" s="210" t="s">
        <v>1083</v>
      </c>
      <c r="G639" s="14"/>
      <c r="H639" s="209" t="s">
        <v>3</v>
      </c>
      <c r="I639" s="211"/>
      <c r="J639" s="14"/>
      <c r="K639" s="14"/>
      <c r="L639" s="208"/>
      <c r="M639" s="212"/>
      <c r="N639" s="213"/>
      <c r="O639" s="213"/>
      <c r="P639" s="213"/>
      <c r="Q639" s="213"/>
      <c r="R639" s="213"/>
      <c r="S639" s="213"/>
      <c r="T639" s="2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9" t="s">
        <v>469</v>
      </c>
      <c r="AU639" s="209" t="s">
        <v>101</v>
      </c>
      <c r="AV639" s="14" t="s">
        <v>79</v>
      </c>
      <c r="AW639" s="14" t="s">
        <v>33</v>
      </c>
      <c r="AX639" s="14" t="s">
        <v>72</v>
      </c>
      <c r="AY639" s="209" t="s">
        <v>458</v>
      </c>
    </row>
    <row r="640" s="13" customFormat="1">
      <c r="A640" s="13"/>
      <c r="B640" s="198"/>
      <c r="C640" s="13"/>
      <c r="D640" s="199" t="s">
        <v>469</v>
      </c>
      <c r="E640" s="200" t="s">
        <v>3</v>
      </c>
      <c r="F640" s="201" t="s">
        <v>1105</v>
      </c>
      <c r="G640" s="13"/>
      <c r="H640" s="202">
        <v>188.78999999999999</v>
      </c>
      <c r="I640" s="203"/>
      <c r="J640" s="13"/>
      <c r="K640" s="13"/>
      <c r="L640" s="198"/>
      <c r="M640" s="204"/>
      <c r="N640" s="205"/>
      <c r="O640" s="205"/>
      <c r="P640" s="205"/>
      <c r="Q640" s="205"/>
      <c r="R640" s="205"/>
      <c r="S640" s="205"/>
      <c r="T640" s="20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00" t="s">
        <v>469</v>
      </c>
      <c r="AU640" s="200" t="s">
        <v>101</v>
      </c>
      <c r="AV640" s="13" t="s">
        <v>76</v>
      </c>
      <c r="AW640" s="13" t="s">
        <v>33</v>
      </c>
      <c r="AX640" s="13" t="s">
        <v>72</v>
      </c>
      <c r="AY640" s="200" t="s">
        <v>458</v>
      </c>
    </row>
    <row r="641" s="14" customFormat="1">
      <c r="A641" s="14"/>
      <c r="B641" s="208"/>
      <c r="C641" s="14"/>
      <c r="D641" s="199" t="s">
        <v>469</v>
      </c>
      <c r="E641" s="209" t="s">
        <v>3</v>
      </c>
      <c r="F641" s="210" t="s">
        <v>1086</v>
      </c>
      <c r="G641" s="14"/>
      <c r="H641" s="209" t="s">
        <v>3</v>
      </c>
      <c r="I641" s="211"/>
      <c r="J641" s="14"/>
      <c r="K641" s="14"/>
      <c r="L641" s="208"/>
      <c r="M641" s="212"/>
      <c r="N641" s="213"/>
      <c r="O641" s="213"/>
      <c r="P641" s="213"/>
      <c r="Q641" s="213"/>
      <c r="R641" s="213"/>
      <c r="S641" s="213"/>
      <c r="T641" s="2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09" t="s">
        <v>469</v>
      </c>
      <c r="AU641" s="209" t="s">
        <v>101</v>
      </c>
      <c r="AV641" s="14" t="s">
        <v>79</v>
      </c>
      <c r="AW641" s="14" t="s">
        <v>33</v>
      </c>
      <c r="AX641" s="14" t="s">
        <v>72</v>
      </c>
      <c r="AY641" s="209" t="s">
        <v>458</v>
      </c>
    </row>
    <row r="642" s="13" customFormat="1">
      <c r="A642" s="13"/>
      <c r="B642" s="198"/>
      <c r="C642" s="13"/>
      <c r="D642" s="199" t="s">
        <v>469</v>
      </c>
      <c r="E642" s="200" t="s">
        <v>3</v>
      </c>
      <c r="F642" s="201" t="s">
        <v>1107</v>
      </c>
      <c r="G642" s="13"/>
      <c r="H642" s="202">
        <v>188.78999999999999</v>
      </c>
      <c r="I642" s="203"/>
      <c r="J642" s="13"/>
      <c r="K642" s="13"/>
      <c r="L642" s="198"/>
      <c r="M642" s="204"/>
      <c r="N642" s="205"/>
      <c r="O642" s="205"/>
      <c r="P642" s="205"/>
      <c r="Q642" s="205"/>
      <c r="R642" s="205"/>
      <c r="S642" s="205"/>
      <c r="T642" s="20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00" t="s">
        <v>469</v>
      </c>
      <c r="AU642" s="200" t="s">
        <v>101</v>
      </c>
      <c r="AV642" s="13" t="s">
        <v>76</v>
      </c>
      <c r="AW642" s="13" t="s">
        <v>33</v>
      </c>
      <c r="AX642" s="13" t="s">
        <v>72</v>
      </c>
      <c r="AY642" s="200" t="s">
        <v>458</v>
      </c>
    </row>
    <row r="643" s="14" customFormat="1">
      <c r="A643" s="14"/>
      <c r="B643" s="208"/>
      <c r="C643" s="14"/>
      <c r="D643" s="199" t="s">
        <v>469</v>
      </c>
      <c r="E643" s="209" t="s">
        <v>3</v>
      </c>
      <c r="F643" s="210" t="s">
        <v>1090</v>
      </c>
      <c r="G643" s="14"/>
      <c r="H643" s="209" t="s">
        <v>3</v>
      </c>
      <c r="I643" s="211"/>
      <c r="J643" s="14"/>
      <c r="K643" s="14"/>
      <c r="L643" s="208"/>
      <c r="M643" s="212"/>
      <c r="N643" s="213"/>
      <c r="O643" s="213"/>
      <c r="P643" s="213"/>
      <c r="Q643" s="213"/>
      <c r="R643" s="213"/>
      <c r="S643" s="213"/>
      <c r="T643" s="2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09" t="s">
        <v>469</v>
      </c>
      <c r="AU643" s="209" t="s">
        <v>101</v>
      </c>
      <c r="AV643" s="14" t="s">
        <v>79</v>
      </c>
      <c r="AW643" s="14" t="s">
        <v>33</v>
      </c>
      <c r="AX643" s="14" t="s">
        <v>72</v>
      </c>
      <c r="AY643" s="209" t="s">
        <v>458</v>
      </c>
    </row>
    <row r="644" s="13" customFormat="1">
      <c r="A644" s="13"/>
      <c r="B644" s="198"/>
      <c r="C644" s="13"/>
      <c r="D644" s="199" t="s">
        <v>469</v>
      </c>
      <c r="E644" s="200" t="s">
        <v>3</v>
      </c>
      <c r="F644" s="201" t="s">
        <v>1110</v>
      </c>
      <c r="G644" s="13"/>
      <c r="H644" s="202">
        <v>5.6500000000000004</v>
      </c>
      <c r="I644" s="203"/>
      <c r="J644" s="13"/>
      <c r="K644" s="13"/>
      <c r="L644" s="198"/>
      <c r="M644" s="204"/>
      <c r="N644" s="205"/>
      <c r="O644" s="205"/>
      <c r="P644" s="205"/>
      <c r="Q644" s="205"/>
      <c r="R644" s="205"/>
      <c r="S644" s="205"/>
      <c r="T644" s="20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00" t="s">
        <v>469</v>
      </c>
      <c r="AU644" s="200" t="s">
        <v>101</v>
      </c>
      <c r="AV644" s="13" t="s">
        <v>76</v>
      </c>
      <c r="AW644" s="13" t="s">
        <v>33</v>
      </c>
      <c r="AX644" s="13" t="s">
        <v>72</v>
      </c>
      <c r="AY644" s="200" t="s">
        <v>458</v>
      </c>
    </row>
    <row r="645" s="13" customFormat="1">
      <c r="A645" s="13"/>
      <c r="B645" s="198"/>
      <c r="C645" s="13"/>
      <c r="D645" s="199" t="s">
        <v>469</v>
      </c>
      <c r="E645" s="200" t="s">
        <v>3</v>
      </c>
      <c r="F645" s="201" t="s">
        <v>1124</v>
      </c>
      <c r="G645" s="13"/>
      <c r="H645" s="202">
        <v>2.3500000000000001</v>
      </c>
      <c r="I645" s="203"/>
      <c r="J645" s="13"/>
      <c r="K645" s="13"/>
      <c r="L645" s="198"/>
      <c r="M645" s="204"/>
      <c r="N645" s="205"/>
      <c r="O645" s="205"/>
      <c r="P645" s="205"/>
      <c r="Q645" s="205"/>
      <c r="R645" s="205"/>
      <c r="S645" s="205"/>
      <c r="T645" s="20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00" t="s">
        <v>469</v>
      </c>
      <c r="AU645" s="200" t="s">
        <v>101</v>
      </c>
      <c r="AV645" s="13" t="s">
        <v>76</v>
      </c>
      <c r="AW645" s="13" t="s">
        <v>33</v>
      </c>
      <c r="AX645" s="13" t="s">
        <v>72</v>
      </c>
      <c r="AY645" s="200" t="s">
        <v>458</v>
      </c>
    </row>
    <row r="646" s="15" customFormat="1">
      <c r="A646" s="15"/>
      <c r="B646" s="215"/>
      <c r="C646" s="15"/>
      <c r="D646" s="199" t="s">
        <v>469</v>
      </c>
      <c r="E646" s="216" t="s">
        <v>3</v>
      </c>
      <c r="F646" s="217" t="s">
        <v>497</v>
      </c>
      <c r="G646" s="15"/>
      <c r="H646" s="218">
        <v>385.57999999999998</v>
      </c>
      <c r="I646" s="219"/>
      <c r="J646" s="15"/>
      <c r="K646" s="15"/>
      <c r="L646" s="215"/>
      <c r="M646" s="220"/>
      <c r="N646" s="221"/>
      <c r="O646" s="221"/>
      <c r="P646" s="221"/>
      <c r="Q646" s="221"/>
      <c r="R646" s="221"/>
      <c r="S646" s="221"/>
      <c r="T646" s="222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16" t="s">
        <v>469</v>
      </c>
      <c r="AU646" s="216" t="s">
        <v>101</v>
      </c>
      <c r="AV646" s="15" t="s">
        <v>104</v>
      </c>
      <c r="AW646" s="15" t="s">
        <v>33</v>
      </c>
      <c r="AX646" s="15" t="s">
        <v>79</v>
      </c>
      <c r="AY646" s="216" t="s">
        <v>458</v>
      </c>
    </row>
    <row r="647" s="2" customFormat="1" ht="37.8" customHeight="1">
      <c r="A647" s="41"/>
      <c r="B647" s="179"/>
      <c r="C647" s="180" t="s">
        <v>1125</v>
      </c>
      <c r="D647" s="180" t="s">
        <v>462</v>
      </c>
      <c r="E647" s="181" t="s">
        <v>1126</v>
      </c>
      <c r="F647" s="182" t="s">
        <v>1127</v>
      </c>
      <c r="G647" s="183" t="s">
        <v>140</v>
      </c>
      <c r="H647" s="184">
        <v>385.57999999999998</v>
      </c>
      <c r="I647" s="185"/>
      <c r="J647" s="186">
        <f>ROUND(I647*H647,2)</f>
        <v>0</v>
      </c>
      <c r="K647" s="182" t="s">
        <v>465</v>
      </c>
      <c r="L647" s="42"/>
      <c r="M647" s="187" t="s">
        <v>3</v>
      </c>
      <c r="N647" s="188" t="s">
        <v>43</v>
      </c>
      <c r="O647" s="75"/>
      <c r="P647" s="189">
        <f>O647*H647</f>
        <v>0</v>
      </c>
      <c r="Q647" s="189">
        <v>0</v>
      </c>
      <c r="R647" s="189">
        <f>Q647*H647</f>
        <v>0</v>
      </c>
      <c r="S647" s="189">
        <v>0</v>
      </c>
      <c r="T647" s="190">
        <f>S647*H647</f>
        <v>0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191" t="s">
        <v>104</v>
      </c>
      <c r="AT647" s="191" t="s">
        <v>462</v>
      </c>
      <c r="AU647" s="191" t="s">
        <v>101</v>
      </c>
      <c r="AY647" s="22" t="s">
        <v>458</v>
      </c>
      <c r="BE647" s="192">
        <f>IF(N647="základní",J647,0)</f>
        <v>0</v>
      </c>
      <c r="BF647" s="192">
        <f>IF(N647="snížená",J647,0)</f>
        <v>0</v>
      </c>
      <c r="BG647" s="192">
        <f>IF(N647="zákl. přenesená",J647,0)</f>
        <v>0</v>
      </c>
      <c r="BH647" s="192">
        <f>IF(N647="sníž. přenesená",J647,0)</f>
        <v>0</v>
      </c>
      <c r="BI647" s="192">
        <f>IF(N647="nulová",J647,0)</f>
        <v>0</v>
      </c>
      <c r="BJ647" s="22" t="s">
        <v>79</v>
      </c>
      <c r="BK647" s="192">
        <f>ROUND(I647*H647,2)</f>
        <v>0</v>
      </c>
      <c r="BL647" s="22" t="s">
        <v>104</v>
      </c>
      <c r="BM647" s="191" t="s">
        <v>1128</v>
      </c>
    </row>
    <row r="648" s="2" customFormat="1">
      <c r="A648" s="41"/>
      <c r="B648" s="42"/>
      <c r="C648" s="41"/>
      <c r="D648" s="193" t="s">
        <v>467</v>
      </c>
      <c r="E648" s="41"/>
      <c r="F648" s="194" t="s">
        <v>1129</v>
      </c>
      <c r="G648" s="41"/>
      <c r="H648" s="41"/>
      <c r="I648" s="195"/>
      <c r="J648" s="41"/>
      <c r="K648" s="41"/>
      <c r="L648" s="42"/>
      <c r="M648" s="196"/>
      <c r="N648" s="197"/>
      <c r="O648" s="75"/>
      <c r="P648" s="75"/>
      <c r="Q648" s="75"/>
      <c r="R648" s="75"/>
      <c r="S648" s="75"/>
      <c r="T648" s="76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T648" s="22" t="s">
        <v>467</v>
      </c>
      <c r="AU648" s="22" t="s">
        <v>101</v>
      </c>
    </row>
    <row r="649" s="2" customFormat="1" ht="55.5" customHeight="1">
      <c r="A649" s="41"/>
      <c r="B649" s="179"/>
      <c r="C649" s="180" t="s">
        <v>1130</v>
      </c>
      <c r="D649" s="180" t="s">
        <v>462</v>
      </c>
      <c r="E649" s="181" t="s">
        <v>1131</v>
      </c>
      <c r="F649" s="182" t="s">
        <v>1132</v>
      </c>
      <c r="G649" s="183" t="s">
        <v>629</v>
      </c>
      <c r="H649" s="184">
        <v>17</v>
      </c>
      <c r="I649" s="185"/>
      <c r="J649" s="186">
        <f>ROUND(I649*H649,2)</f>
        <v>0</v>
      </c>
      <c r="K649" s="182" t="s">
        <v>465</v>
      </c>
      <c r="L649" s="42"/>
      <c r="M649" s="187" t="s">
        <v>3</v>
      </c>
      <c r="N649" s="188" t="s">
        <v>43</v>
      </c>
      <c r="O649" s="75"/>
      <c r="P649" s="189">
        <f>O649*H649</f>
        <v>0</v>
      </c>
      <c r="Q649" s="189">
        <v>0.0050000000000000001</v>
      </c>
      <c r="R649" s="189">
        <f>Q649*H649</f>
        <v>0.085000000000000006</v>
      </c>
      <c r="S649" s="189">
        <v>0</v>
      </c>
      <c r="T649" s="190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191" t="s">
        <v>104</v>
      </c>
      <c r="AT649" s="191" t="s">
        <v>462</v>
      </c>
      <c r="AU649" s="191" t="s">
        <v>101</v>
      </c>
      <c r="AY649" s="22" t="s">
        <v>458</v>
      </c>
      <c r="BE649" s="192">
        <f>IF(N649="základní",J649,0)</f>
        <v>0</v>
      </c>
      <c r="BF649" s="192">
        <f>IF(N649="snížená",J649,0)</f>
        <v>0</v>
      </c>
      <c r="BG649" s="192">
        <f>IF(N649="zákl. přenesená",J649,0)</f>
        <v>0</v>
      </c>
      <c r="BH649" s="192">
        <f>IF(N649="sníž. přenesená",J649,0)</f>
        <v>0</v>
      </c>
      <c r="BI649" s="192">
        <f>IF(N649="nulová",J649,0)</f>
        <v>0</v>
      </c>
      <c r="BJ649" s="22" t="s">
        <v>79</v>
      </c>
      <c r="BK649" s="192">
        <f>ROUND(I649*H649,2)</f>
        <v>0</v>
      </c>
      <c r="BL649" s="22" t="s">
        <v>104</v>
      </c>
      <c r="BM649" s="191" t="s">
        <v>1133</v>
      </c>
    </row>
    <row r="650" s="2" customFormat="1">
      <c r="A650" s="41"/>
      <c r="B650" s="42"/>
      <c r="C650" s="41"/>
      <c r="D650" s="193" t="s">
        <v>467</v>
      </c>
      <c r="E650" s="41"/>
      <c r="F650" s="194" t="s">
        <v>1134</v>
      </c>
      <c r="G650" s="41"/>
      <c r="H650" s="41"/>
      <c r="I650" s="195"/>
      <c r="J650" s="41"/>
      <c r="K650" s="41"/>
      <c r="L650" s="42"/>
      <c r="M650" s="196"/>
      <c r="N650" s="197"/>
      <c r="O650" s="75"/>
      <c r="P650" s="75"/>
      <c r="Q650" s="75"/>
      <c r="R650" s="75"/>
      <c r="S650" s="75"/>
      <c r="T650" s="76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2" t="s">
        <v>467</v>
      </c>
      <c r="AU650" s="22" t="s">
        <v>101</v>
      </c>
    </row>
    <row r="651" s="13" customFormat="1">
      <c r="A651" s="13"/>
      <c r="B651" s="198"/>
      <c r="C651" s="13"/>
      <c r="D651" s="199" t="s">
        <v>469</v>
      </c>
      <c r="E651" s="200" t="s">
        <v>3</v>
      </c>
      <c r="F651" s="201" t="s">
        <v>1135</v>
      </c>
      <c r="G651" s="13"/>
      <c r="H651" s="202">
        <v>17</v>
      </c>
      <c r="I651" s="203"/>
      <c r="J651" s="13"/>
      <c r="K651" s="13"/>
      <c r="L651" s="198"/>
      <c r="M651" s="204"/>
      <c r="N651" s="205"/>
      <c r="O651" s="205"/>
      <c r="P651" s="205"/>
      <c r="Q651" s="205"/>
      <c r="R651" s="205"/>
      <c r="S651" s="205"/>
      <c r="T651" s="20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00" t="s">
        <v>469</v>
      </c>
      <c r="AU651" s="200" t="s">
        <v>101</v>
      </c>
      <c r="AV651" s="13" t="s">
        <v>76</v>
      </c>
      <c r="AW651" s="13" t="s">
        <v>33</v>
      </c>
      <c r="AX651" s="13" t="s">
        <v>79</v>
      </c>
      <c r="AY651" s="200" t="s">
        <v>458</v>
      </c>
    </row>
    <row r="652" s="2" customFormat="1" ht="24.15" customHeight="1">
      <c r="A652" s="41"/>
      <c r="B652" s="179"/>
      <c r="C652" s="180" t="s">
        <v>1136</v>
      </c>
      <c r="D652" s="180" t="s">
        <v>462</v>
      </c>
      <c r="E652" s="181" t="s">
        <v>1137</v>
      </c>
      <c r="F652" s="182" t="s">
        <v>1138</v>
      </c>
      <c r="G652" s="183" t="s">
        <v>708</v>
      </c>
      <c r="H652" s="184">
        <v>4</v>
      </c>
      <c r="I652" s="185"/>
      <c r="J652" s="186">
        <f>ROUND(I652*H652,2)</f>
        <v>0</v>
      </c>
      <c r="K652" s="182" t="s">
        <v>709</v>
      </c>
      <c r="L652" s="42"/>
      <c r="M652" s="187" t="s">
        <v>3</v>
      </c>
      <c r="N652" s="188" t="s">
        <v>43</v>
      </c>
      <c r="O652" s="75"/>
      <c r="P652" s="189">
        <f>O652*H652</f>
        <v>0</v>
      </c>
      <c r="Q652" s="189">
        <v>0</v>
      </c>
      <c r="R652" s="189">
        <f>Q652*H652</f>
        <v>0</v>
      </c>
      <c r="S652" s="189">
        <v>0</v>
      </c>
      <c r="T652" s="190">
        <f>S652*H652</f>
        <v>0</v>
      </c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R652" s="191" t="s">
        <v>104</v>
      </c>
      <c r="AT652" s="191" t="s">
        <v>462</v>
      </c>
      <c r="AU652" s="191" t="s">
        <v>101</v>
      </c>
      <c r="AY652" s="22" t="s">
        <v>458</v>
      </c>
      <c r="BE652" s="192">
        <f>IF(N652="základní",J652,0)</f>
        <v>0</v>
      </c>
      <c r="BF652" s="192">
        <f>IF(N652="snížená",J652,0)</f>
        <v>0</v>
      </c>
      <c r="BG652" s="192">
        <f>IF(N652="zákl. přenesená",J652,0)</f>
        <v>0</v>
      </c>
      <c r="BH652" s="192">
        <f>IF(N652="sníž. přenesená",J652,0)</f>
        <v>0</v>
      </c>
      <c r="BI652" s="192">
        <f>IF(N652="nulová",J652,0)</f>
        <v>0</v>
      </c>
      <c r="BJ652" s="22" t="s">
        <v>79</v>
      </c>
      <c r="BK652" s="192">
        <f>ROUND(I652*H652,2)</f>
        <v>0</v>
      </c>
      <c r="BL652" s="22" t="s">
        <v>104</v>
      </c>
      <c r="BM652" s="191" t="s">
        <v>1139</v>
      </c>
    </row>
    <row r="653" s="12" customFormat="1" ht="20.88" customHeight="1">
      <c r="A653" s="12"/>
      <c r="B653" s="166"/>
      <c r="C653" s="12"/>
      <c r="D653" s="167" t="s">
        <v>71</v>
      </c>
      <c r="E653" s="177" t="s">
        <v>728</v>
      </c>
      <c r="F653" s="177" t="s">
        <v>1140</v>
      </c>
      <c r="G653" s="12"/>
      <c r="H653" s="12"/>
      <c r="I653" s="169"/>
      <c r="J653" s="178">
        <f>BK653</f>
        <v>0</v>
      </c>
      <c r="K653" s="12"/>
      <c r="L653" s="166"/>
      <c r="M653" s="171"/>
      <c r="N653" s="172"/>
      <c r="O653" s="172"/>
      <c r="P653" s="173">
        <f>SUM(P654:P679)</f>
        <v>0</v>
      </c>
      <c r="Q653" s="172"/>
      <c r="R653" s="173">
        <f>SUM(R654:R679)</f>
        <v>1.400624498</v>
      </c>
      <c r="S653" s="172"/>
      <c r="T653" s="174">
        <f>SUM(T654:T679)</f>
        <v>0</v>
      </c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R653" s="167" t="s">
        <v>79</v>
      </c>
      <c r="AT653" s="175" t="s">
        <v>71</v>
      </c>
      <c r="AU653" s="175" t="s">
        <v>76</v>
      </c>
      <c r="AY653" s="167" t="s">
        <v>458</v>
      </c>
      <c r="BK653" s="176">
        <f>SUM(BK654:BK679)</f>
        <v>0</v>
      </c>
    </row>
    <row r="654" s="2" customFormat="1" ht="37.8" customHeight="1">
      <c r="A654" s="41"/>
      <c r="B654" s="179"/>
      <c r="C654" s="180" t="s">
        <v>1141</v>
      </c>
      <c r="D654" s="180" t="s">
        <v>462</v>
      </c>
      <c r="E654" s="181" t="s">
        <v>1142</v>
      </c>
      <c r="F654" s="182" t="s">
        <v>1143</v>
      </c>
      <c r="G654" s="183" t="s">
        <v>140</v>
      </c>
      <c r="H654" s="184">
        <v>5.7889999999999997</v>
      </c>
      <c r="I654" s="185"/>
      <c r="J654" s="186">
        <f>ROUND(I654*H654,2)</f>
        <v>0</v>
      </c>
      <c r="K654" s="182" t="s">
        <v>465</v>
      </c>
      <c r="L654" s="42"/>
      <c r="M654" s="187" t="s">
        <v>3</v>
      </c>
      <c r="N654" s="188" t="s">
        <v>43</v>
      </c>
      <c r="O654" s="75"/>
      <c r="P654" s="189">
        <f>O654*H654</f>
        <v>0</v>
      </c>
      <c r="Q654" s="189">
        <v>0.00662832</v>
      </c>
      <c r="R654" s="189">
        <f>Q654*H654</f>
        <v>0.03837134448</v>
      </c>
      <c r="S654" s="189">
        <v>0</v>
      </c>
      <c r="T654" s="190">
        <f>S654*H654</f>
        <v>0</v>
      </c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R654" s="191" t="s">
        <v>104</v>
      </c>
      <c r="AT654" s="191" t="s">
        <v>462</v>
      </c>
      <c r="AU654" s="191" t="s">
        <v>101</v>
      </c>
      <c r="AY654" s="22" t="s">
        <v>458</v>
      </c>
      <c r="BE654" s="192">
        <f>IF(N654="základní",J654,0)</f>
        <v>0</v>
      </c>
      <c r="BF654" s="192">
        <f>IF(N654="snížená",J654,0)</f>
        <v>0</v>
      </c>
      <c r="BG654" s="192">
        <f>IF(N654="zákl. přenesená",J654,0)</f>
        <v>0</v>
      </c>
      <c r="BH654" s="192">
        <f>IF(N654="sníž. přenesená",J654,0)</f>
        <v>0</v>
      </c>
      <c r="BI654" s="192">
        <f>IF(N654="nulová",J654,0)</f>
        <v>0</v>
      </c>
      <c r="BJ654" s="22" t="s">
        <v>79</v>
      </c>
      <c r="BK654" s="192">
        <f>ROUND(I654*H654,2)</f>
        <v>0</v>
      </c>
      <c r="BL654" s="22" t="s">
        <v>104</v>
      </c>
      <c r="BM654" s="191" t="s">
        <v>1144</v>
      </c>
    </row>
    <row r="655" s="2" customFormat="1">
      <c r="A655" s="41"/>
      <c r="B655" s="42"/>
      <c r="C655" s="41"/>
      <c r="D655" s="193" t="s">
        <v>467</v>
      </c>
      <c r="E655" s="41"/>
      <c r="F655" s="194" t="s">
        <v>1145</v>
      </c>
      <c r="G655" s="41"/>
      <c r="H655" s="41"/>
      <c r="I655" s="195"/>
      <c r="J655" s="41"/>
      <c r="K655" s="41"/>
      <c r="L655" s="42"/>
      <c r="M655" s="196"/>
      <c r="N655" s="197"/>
      <c r="O655" s="75"/>
      <c r="P655" s="75"/>
      <c r="Q655" s="75"/>
      <c r="R655" s="75"/>
      <c r="S655" s="75"/>
      <c r="T655" s="76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T655" s="22" t="s">
        <v>467</v>
      </c>
      <c r="AU655" s="22" t="s">
        <v>101</v>
      </c>
    </row>
    <row r="656" s="14" customFormat="1">
      <c r="A656" s="14"/>
      <c r="B656" s="208"/>
      <c r="C656" s="14"/>
      <c r="D656" s="199" t="s">
        <v>469</v>
      </c>
      <c r="E656" s="209" t="s">
        <v>3</v>
      </c>
      <c r="F656" s="210" t="s">
        <v>1146</v>
      </c>
      <c r="G656" s="14"/>
      <c r="H656" s="209" t="s">
        <v>3</v>
      </c>
      <c r="I656" s="211"/>
      <c r="J656" s="14"/>
      <c r="K656" s="14"/>
      <c r="L656" s="208"/>
      <c r="M656" s="212"/>
      <c r="N656" s="213"/>
      <c r="O656" s="213"/>
      <c r="P656" s="213"/>
      <c r="Q656" s="213"/>
      <c r="R656" s="213"/>
      <c r="S656" s="213"/>
      <c r="T656" s="2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09" t="s">
        <v>469</v>
      </c>
      <c r="AU656" s="209" t="s">
        <v>101</v>
      </c>
      <c r="AV656" s="14" t="s">
        <v>79</v>
      </c>
      <c r="AW656" s="14" t="s">
        <v>33</v>
      </c>
      <c r="AX656" s="14" t="s">
        <v>72</v>
      </c>
      <c r="AY656" s="209" t="s">
        <v>458</v>
      </c>
    </row>
    <row r="657" s="13" customFormat="1">
      <c r="A657" s="13"/>
      <c r="B657" s="198"/>
      <c r="C657" s="13"/>
      <c r="D657" s="199" t="s">
        <v>469</v>
      </c>
      <c r="E657" s="200" t="s">
        <v>3</v>
      </c>
      <c r="F657" s="201" t="s">
        <v>1147</v>
      </c>
      <c r="G657" s="13"/>
      <c r="H657" s="202">
        <v>3.5529999999999999</v>
      </c>
      <c r="I657" s="203"/>
      <c r="J657" s="13"/>
      <c r="K657" s="13"/>
      <c r="L657" s="198"/>
      <c r="M657" s="204"/>
      <c r="N657" s="205"/>
      <c r="O657" s="205"/>
      <c r="P657" s="205"/>
      <c r="Q657" s="205"/>
      <c r="R657" s="205"/>
      <c r="S657" s="205"/>
      <c r="T657" s="20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00" t="s">
        <v>469</v>
      </c>
      <c r="AU657" s="200" t="s">
        <v>101</v>
      </c>
      <c r="AV657" s="13" t="s">
        <v>76</v>
      </c>
      <c r="AW657" s="13" t="s">
        <v>33</v>
      </c>
      <c r="AX657" s="13" t="s">
        <v>72</v>
      </c>
      <c r="AY657" s="200" t="s">
        <v>458</v>
      </c>
    </row>
    <row r="658" s="13" customFormat="1">
      <c r="A658" s="13"/>
      <c r="B658" s="198"/>
      <c r="C658" s="13"/>
      <c r="D658" s="199" t="s">
        <v>469</v>
      </c>
      <c r="E658" s="200" t="s">
        <v>3</v>
      </c>
      <c r="F658" s="201" t="s">
        <v>1148</v>
      </c>
      <c r="G658" s="13"/>
      <c r="H658" s="202">
        <v>2.2360000000000002</v>
      </c>
      <c r="I658" s="203"/>
      <c r="J658" s="13"/>
      <c r="K658" s="13"/>
      <c r="L658" s="198"/>
      <c r="M658" s="204"/>
      <c r="N658" s="205"/>
      <c r="O658" s="205"/>
      <c r="P658" s="205"/>
      <c r="Q658" s="205"/>
      <c r="R658" s="205"/>
      <c r="S658" s="205"/>
      <c r="T658" s="20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00" t="s">
        <v>469</v>
      </c>
      <c r="AU658" s="200" t="s">
        <v>101</v>
      </c>
      <c r="AV658" s="13" t="s">
        <v>76</v>
      </c>
      <c r="AW658" s="13" t="s">
        <v>33</v>
      </c>
      <c r="AX658" s="13" t="s">
        <v>72</v>
      </c>
      <c r="AY658" s="200" t="s">
        <v>458</v>
      </c>
    </row>
    <row r="659" s="15" customFormat="1">
      <c r="A659" s="15"/>
      <c r="B659" s="215"/>
      <c r="C659" s="15"/>
      <c r="D659" s="199" t="s">
        <v>469</v>
      </c>
      <c r="E659" s="216" t="s">
        <v>3</v>
      </c>
      <c r="F659" s="217" t="s">
        <v>497</v>
      </c>
      <c r="G659" s="15"/>
      <c r="H659" s="218">
        <v>5.7889999999999997</v>
      </c>
      <c r="I659" s="219"/>
      <c r="J659" s="15"/>
      <c r="K659" s="15"/>
      <c r="L659" s="215"/>
      <c r="M659" s="220"/>
      <c r="N659" s="221"/>
      <c r="O659" s="221"/>
      <c r="P659" s="221"/>
      <c r="Q659" s="221"/>
      <c r="R659" s="221"/>
      <c r="S659" s="221"/>
      <c r="T659" s="222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16" t="s">
        <v>469</v>
      </c>
      <c r="AU659" s="216" t="s">
        <v>101</v>
      </c>
      <c r="AV659" s="15" t="s">
        <v>104</v>
      </c>
      <c r="AW659" s="15" t="s">
        <v>33</v>
      </c>
      <c r="AX659" s="15" t="s">
        <v>79</v>
      </c>
      <c r="AY659" s="216" t="s">
        <v>458</v>
      </c>
    </row>
    <row r="660" s="2" customFormat="1" ht="37.8" customHeight="1">
      <c r="A660" s="41"/>
      <c r="B660" s="179"/>
      <c r="C660" s="180" t="s">
        <v>1149</v>
      </c>
      <c r="D660" s="180" t="s">
        <v>462</v>
      </c>
      <c r="E660" s="181" t="s">
        <v>1150</v>
      </c>
      <c r="F660" s="182" t="s">
        <v>1151</v>
      </c>
      <c r="G660" s="183" t="s">
        <v>140</v>
      </c>
      <c r="H660" s="184">
        <v>5.7889999999999997</v>
      </c>
      <c r="I660" s="185"/>
      <c r="J660" s="186">
        <f>ROUND(I660*H660,2)</f>
        <v>0</v>
      </c>
      <c r="K660" s="182" t="s">
        <v>465</v>
      </c>
      <c r="L660" s="42"/>
      <c r="M660" s="187" t="s">
        <v>3</v>
      </c>
      <c r="N660" s="188" t="s">
        <v>43</v>
      </c>
      <c r="O660" s="75"/>
      <c r="P660" s="189">
        <f>O660*H660</f>
        <v>0</v>
      </c>
      <c r="Q660" s="189">
        <v>0</v>
      </c>
      <c r="R660" s="189">
        <f>Q660*H660</f>
        <v>0</v>
      </c>
      <c r="S660" s="189">
        <v>0</v>
      </c>
      <c r="T660" s="190">
        <f>S660*H660</f>
        <v>0</v>
      </c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R660" s="191" t="s">
        <v>104</v>
      </c>
      <c r="AT660" s="191" t="s">
        <v>462</v>
      </c>
      <c r="AU660" s="191" t="s">
        <v>101</v>
      </c>
      <c r="AY660" s="22" t="s">
        <v>458</v>
      </c>
      <c r="BE660" s="192">
        <f>IF(N660="základní",J660,0)</f>
        <v>0</v>
      </c>
      <c r="BF660" s="192">
        <f>IF(N660="snížená",J660,0)</f>
        <v>0</v>
      </c>
      <c r="BG660" s="192">
        <f>IF(N660="zákl. přenesená",J660,0)</f>
        <v>0</v>
      </c>
      <c r="BH660" s="192">
        <f>IF(N660="sníž. přenesená",J660,0)</f>
        <v>0</v>
      </c>
      <c r="BI660" s="192">
        <f>IF(N660="nulová",J660,0)</f>
        <v>0</v>
      </c>
      <c r="BJ660" s="22" t="s">
        <v>79</v>
      </c>
      <c r="BK660" s="192">
        <f>ROUND(I660*H660,2)</f>
        <v>0</v>
      </c>
      <c r="BL660" s="22" t="s">
        <v>104</v>
      </c>
      <c r="BM660" s="191" t="s">
        <v>1152</v>
      </c>
    </row>
    <row r="661" s="2" customFormat="1">
      <c r="A661" s="41"/>
      <c r="B661" s="42"/>
      <c r="C661" s="41"/>
      <c r="D661" s="193" t="s">
        <v>467</v>
      </c>
      <c r="E661" s="41"/>
      <c r="F661" s="194" t="s">
        <v>1153</v>
      </c>
      <c r="G661" s="41"/>
      <c r="H661" s="41"/>
      <c r="I661" s="195"/>
      <c r="J661" s="41"/>
      <c r="K661" s="41"/>
      <c r="L661" s="42"/>
      <c r="M661" s="196"/>
      <c r="N661" s="197"/>
      <c r="O661" s="75"/>
      <c r="P661" s="75"/>
      <c r="Q661" s="75"/>
      <c r="R661" s="75"/>
      <c r="S661" s="75"/>
      <c r="T661" s="76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T661" s="22" t="s">
        <v>467</v>
      </c>
      <c r="AU661" s="22" t="s">
        <v>101</v>
      </c>
    </row>
    <row r="662" s="2" customFormat="1" ht="37.8" customHeight="1">
      <c r="A662" s="41"/>
      <c r="B662" s="179"/>
      <c r="C662" s="180" t="s">
        <v>1154</v>
      </c>
      <c r="D662" s="180" t="s">
        <v>462</v>
      </c>
      <c r="E662" s="181" t="s">
        <v>1065</v>
      </c>
      <c r="F662" s="182" t="s">
        <v>1066</v>
      </c>
      <c r="G662" s="183" t="s">
        <v>140</v>
      </c>
      <c r="H662" s="184">
        <v>1.6830000000000001</v>
      </c>
      <c r="I662" s="185"/>
      <c r="J662" s="186">
        <f>ROUND(I662*H662,2)</f>
        <v>0</v>
      </c>
      <c r="K662" s="182" t="s">
        <v>465</v>
      </c>
      <c r="L662" s="42"/>
      <c r="M662" s="187" t="s">
        <v>3</v>
      </c>
      <c r="N662" s="188" t="s">
        <v>43</v>
      </c>
      <c r="O662" s="75"/>
      <c r="P662" s="189">
        <f>O662*H662</f>
        <v>0</v>
      </c>
      <c r="Q662" s="189">
        <v>0.0014960399999999999</v>
      </c>
      <c r="R662" s="189">
        <f>Q662*H662</f>
        <v>0.00251783532</v>
      </c>
      <c r="S662" s="189">
        <v>0</v>
      </c>
      <c r="T662" s="190">
        <f>S662*H662</f>
        <v>0</v>
      </c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R662" s="191" t="s">
        <v>104</v>
      </c>
      <c r="AT662" s="191" t="s">
        <v>462</v>
      </c>
      <c r="AU662" s="191" t="s">
        <v>101</v>
      </c>
      <c r="AY662" s="22" t="s">
        <v>458</v>
      </c>
      <c r="BE662" s="192">
        <f>IF(N662="základní",J662,0)</f>
        <v>0</v>
      </c>
      <c r="BF662" s="192">
        <f>IF(N662="snížená",J662,0)</f>
        <v>0</v>
      </c>
      <c r="BG662" s="192">
        <f>IF(N662="zákl. přenesená",J662,0)</f>
        <v>0</v>
      </c>
      <c r="BH662" s="192">
        <f>IF(N662="sníž. přenesená",J662,0)</f>
        <v>0</v>
      </c>
      <c r="BI662" s="192">
        <f>IF(N662="nulová",J662,0)</f>
        <v>0</v>
      </c>
      <c r="BJ662" s="22" t="s">
        <v>79</v>
      </c>
      <c r="BK662" s="192">
        <f>ROUND(I662*H662,2)</f>
        <v>0</v>
      </c>
      <c r="BL662" s="22" t="s">
        <v>104</v>
      </c>
      <c r="BM662" s="191" t="s">
        <v>1155</v>
      </c>
    </row>
    <row r="663" s="2" customFormat="1">
      <c r="A663" s="41"/>
      <c r="B663" s="42"/>
      <c r="C663" s="41"/>
      <c r="D663" s="193" t="s">
        <v>467</v>
      </c>
      <c r="E663" s="41"/>
      <c r="F663" s="194" t="s">
        <v>1068</v>
      </c>
      <c r="G663" s="41"/>
      <c r="H663" s="41"/>
      <c r="I663" s="195"/>
      <c r="J663" s="41"/>
      <c r="K663" s="41"/>
      <c r="L663" s="42"/>
      <c r="M663" s="196"/>
      <c r="N663" s="197"/>
      <c r="O663" s="75"/>
      <c r="P663" s="75"/>
      <c r="Q663" s="75"/>
      <c r="R663" s="75"/>
      <c r="S663" s="75"/>
      <c r="T663" s="76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T663" s="22" t="s">
        <v>467</v>
      </c>
      <c r="AU663" s="22" t="s">
        <v>101</v>
      </c>
    </row>
    <row r="664" s="14" customFormat="1">
      <c r="A664" s="14"/>
      <c r="B664" s="208"/>
      <c r="C664" s="14"/>
      <c r="D664" s="199" t="s">
        <v>469</v>
      </c>
      <c r="E664" s="209" t="s">
        <v>3</v>
      </c>
      <c r="F664" s="210" t="s">
        <v>1156</v>
      </c>
      <c r="G664" s="14"/>
      <c r="H664" s="209" t="s">
        <v>3</v>
      </c>
      <c r="I664" s="211"/>
      <c r="J664" s="14"/>
      <c r="K664" s="14"/>
      <c r="L664" s="208"/>
      <c r="M664" s="212"/>
      <c r="N664" s="213"/>
      <c r="O664" s="213"/>
      <c r="P664" s="213"/>
      <c r="Q664" s="213"/>
      <c r="R664" s="213"/>
      <c r="S664" s="213"/>
      <c r="T664" s="2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09" t="s">
        <v>469</v>
      </c>
      <c r="AU664" s="209" t="s">
        <v>101</v>
      </c>
      <c r="AV664" s="14" t="s">
        <v>79</v>
      </c>
      <c r="AW664" s="14" t="s">
        <v>33</v>
      </c>
      <c r="AX664" s="14" t="s">
        <v>72</v>
      </c>
      <c r="AY664" s="209" t="s">
        <v>458</v>
      </c>
    </row>
    <row r="665" s="13" customFormat="1">
      <c r="A665" s="13"/>
      <c r="B665" s="198"/>
      <c r="C665" s="13"/>
      <c r="D665" s="199" t="s">
        <v>469</v>
      </c>
      <c r="E665" s="200" t="s">
        <v>3</v>
      </c>
      <c r="F665" s="201" t="s">
        <v>1157</v>
      </c>
      <c r="G665" s="13"/>
      <c r="H665" s="202">
        <v>1.0740000000000001</v>
      </c>
      <c r="I665" s="203"/>
      <c r="J665" s="13"/>
      <c r="K665" s="13"/>
      <c r="L665" s="198"/>
      <c r="M665" s="204"/>
      <c r="N665" s="205"/>
      <c r="O665" s="205"/>
      <c r="P665" s="205"/>
      <c r="Q665" s="205"/>
      <c r="R665" s="205"/>
      <c r="S665" s="205"/>
      <c r="T665" s="20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00" t="s">
        <v>469</v>
      </c>
      <c r="AU665" s="200" t="s">
        <v>101</v>
      </c>
      <c r="AV665" s="13" t="s">
        <v>76</v>
      </c>
      <c r="AW665" s="13" t="s">
        <v>33</v>
      </c>
      <c r="AX665" s="13" t="s">
        <v>72</v>
      </c>
      <c r="AY665" s="200" t="s">
        <v>458</v>
      </c>
    </row>
    <row r="666" s="13" customFormat="1">
      <c r="A666" s="13"/>
      <c r="B666" s="198"/>
      <c r="C666" s="13"/>
      <c r="D666" s="199" t="s">
        <v>469</v>
      </c>
      <c r="E666" s="200" t="s">
        <v>3</v>
      </c>
      <c r="F666" s="201" t="s">
        <v>1158</v>
      </c>
      <c r="G666" s="13"/>
      <c r="H666" s="202">
        <v>0.60899999999999999</v>
      </c>
      <c r="I666" s="203"/>
      <c r="J666" s="13"/>
      <c r="K666" s="13"/>
      <c r="L666" s="198"/>
      <c r="M666" s="204"/>
      <c r="N666" s="205"/>
      <c r="O666" s="205"/>
      <c r="P666" s="205"/>
      <c r="Q666" s="205"/>
      <c r="R666" s="205"/>
      <c r="S666" s="205"/>
      <c r="T666" s="20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00" t="s">
        <v>469</v>
      </c>
      <c r="AU666" s="200" t="s">
        <v>101</v>
      </c>
      <c r="AV666" s="13" t="s">
        <v>76</v>
      </c>
      <c r="AW666" s="13" t="s">
        <v>33</v>
      </c>
      <c r="AX666" s="13" t="s">
        <v>72</v>
      </c>
      <c r="AY666" s="200" t="s">
        <v>458</v>
      </c>
    </row>
    <row r="667" s="15" customFormat="1">
      <c r="A667" s="15"/>
      <c r="B667" s="215"/>
      <c r="C667" s="15"/>
      <c r="D667" s="199" t="s">
        <v>469</v>
      </c>
      <c r="E667" s="216" t="s">
        <v>3</v>
      </c>
      <c r="F667" s="217" t="s">
        <v>497</v>
      </c>
      <c r="G667" s="15"/>
      <c r="H667" s="218">
        <v>1.6830000000000001</v>
      </c>
      <c r="I667" s="219"/>
      <c r="J667" s="15"/>
      <c r="K667" s="15"/>
      <c r="L667" s="215"/>
      <c r="M667" s="220"/>
      <c r="N667" s="221"/>
      <c r="O667" s="221"/>
      <c r="P667" s="221"/>
      <c r="Q667" s="221"/>
      <c r="R667" s="221"/>
      <c r="S667" s="221"/>
      <c r="T667" s="222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16" t="s">
        <v>469</v>
      </c>
      <c r="AU667" s="216" t="s">
        <v>101</v>
      </c>
      <c r="AV667" s="15" t="s">
        <v>104</v>
      </c>
      <c r="AW667" s="15" t="s">
        <v>33</v>
      </c>
      <c r="AX667" s="15" t="s">
        <v>79</v>
      </c>
      <c r="AY667" s="216" t="s">
        <v>458</v>
      </c>
    </row>
    <row r="668" s="2" customFormat="1" ht="37.8" customHeight="1">
      <c r="A668" s="41"/>
      <c r="B668" s="179"/>
      <c r="C668" s="180" t="s">
        <v>1159</v>
      </c>
      <c r="D668" s="180" t="s">
        <v>462</v>
      </c>
      <c r="E668" s="181" t="s">
        <v>1072</v>
      </c>
      <c r="F668" s="182" t="s">
        <v>1073</v>
      </c>
      <c r="G668" s="183" t="s">
        <v>140</v>
      </c>
      <c r="H668" s="184">
        <v>1.6830000000000001</v>
      </c>
      <c r="I668" s="185"/>
      <c r="J668" s="186">
        <f>ROUND(I668*H668,2)</f>
        <v>0</v>
      </c>
      <c r="K668" s="182" t="s">
        <v>465</v>
      </c>
      <c r="L668" s="42"/>
      <c r="M668" s="187" t="s">
        <v>3</v>
      </c>
      <c r="N668" s="188" t="s">
        <v>43</v>
      </c>
      <c r="O668" s="75"/>
      <c r="P668" s="189">
        <f>O668*H668</f>
        <v>0</v>
      </c>
      <c r="Q668" s="189">
        <v>0</v>
      </c>
      <c r="R668" s="189">
        <f>Q668*H668</f>
        <v>0</v>
      </c>
      <c r="S668" s="189">
        <v>0</v>
      </c>
      <c r="T668" s="190">
        <f>S668*H668</f>
        <v>0</v>
      </c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R668" s="191" t="s">
        <v>104</v>
      </c>
      <c r="AT668" s="191" t="s">
        <v>462</v>
      </c>
      <c r="AU668" s="191" t="s">
        <v>101</v>
      </c>
      <c r="AY668" s="22" t="s">
        <v>458</v>
      </c>
      <c r="BE668" s="192">
        <f>IF(N668="základní",J668,0)</f>
        <v>0</v>
      </c>
      <c r="BF668" s="192">
        <f>IF(N668="snížená",J668,0)</f>
        <v>0</v>
      </c>
      <c r="BG668" s="192">
        <f>IF(N668="zákl. přenesená",J668,0)</f>
        <v>0</v>
      </c>
      <c r="BH668" s="192">
        <f>IF(N668="sníž. přenesená",J668,0)</f>
        <v>0</v>
      </c>
      <c r="BI668" s="192">
        <f>IF(N668="nulová",J668,0)</f>
        <v>0</v>
      </c>
      <c r="BJ668" s="22" t="s">
        <v>79</v>
      </c>
      <c r="BK668" s="192">
        <f>ROUND(I668*H668,2)</f>
        <v>0</v>
      </c>
      <c r="BL668" s="22" t="s">
        <v>104</v>
      </c>
      <c r="BM668" s="191" t="s">
        <v>1160</v>
      </c>
    </row>
    <row r="669" s="2" customFormat="1">
      <c r="A669" s="41"/>
      <c r="B669" s="42"/>
      <c r="C669" s="41"/>
      <c r="D669" s="193" t="s">
        <v>467</v>
      </c>
      <c r="E669" s="41"/>
      <c r="F669" s="194" t="s">
        <v>1075</v>
      </c>
      <c r="G669" s="41"/>
      <c r="H669" s="41"/>
      <c r="I669" s="195"/>
      <c r="J669" s="41"/>
      <c r="K669" s="41"/>
      <c r="L669" s="42"/>
      <c r="M669" s="196"/>
      <c r="N669" s="197"/>
      <c r="O669" s="75"/>
      <c r="P669" s="75"/>
      <c r="Q669" s="75"/>
      <c r="R669" s="75"/>
      <c r="S669" s="75"/>
      <c r="T669" s="76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T669" s="22" t="s">
        <v>467</v>
      </c>
      <c r="AU669" s="22" t="s">
        <v>101</v>
      </c>
    </row>
    <row r="670" s="2" customFormat="1" ht="55.5" customHeight="1">
      <c r="A670" s="41"/>
      <c r="B670" s="179"/>
      <c r="C670" s="180" t="s">
        <v>1161</v>
      </c>
      <c r="D670" s="180" t="s">
        <v>462</v>
      </c>
      <c r="E670" s="181" t="s">
        <v>1162</v>
      </c>
      <c r="F670" s="182" t="s">
        <v>1163</v>
      </c>
      <c r="G670" s="183" t="s">
        <v>472</v>
      </c>
      <c r="H670" s="184">
        <v>0.51100000000000001</v>
      </c>
      <c r="I670" s="185"/>
      <c r="J670" s="186">
        <f>ROUND(I670*H670,2)</f>
        <v>0</v>
      </c>
      <c r="K670" s="182" t="s">
        <v>465</v>
      </c>
      <c r="L670" s="42"/>
      <c r="M670" s="187" t="s">
        <v>3</v>
      </c>
      <c r="N670" s="188" t="s">
        <v>43</v>
      </c>
      <c r="O670" s="75"/>
      <c r="P670" s="189">
        <f>O670*H670</f>
        <v>0</v>
      </c>
      <c r="Q670" s="189">
        <v>2.5019399999999998</v>
      </c>
      <c r="R670" s="189">
        <f>Q670*H670</f>
        <v>1.27849134</v>
      </c>
      <c r="S670" s="189">
        <v>0</v>
      </c>
      <c r="T670" s="190">
        <f>S670*H670</f>
        <v>0</v>
      </c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R670" s="191" t="s">
        <v>104</v>
      </c>
      <c r="AT670" s="191" t="s">
        <v>462</v>
      </c>
      <c r="AU670" s="191" t="s">
        <v>101</v>
      </c>
      <c r="AY670" s="22" t="s">
        <v>458</v>
      </c>
      <c r="BE670" s="192">
        <f>IF(N670="základní",J670,0)</f>
        <v>0</v>
      </c>
      <c r="BF670" s="192">
        <f>IF(N670="snížená",J670,0)</f>
        <v>0</v>
      </c>
      <c r="BG670" s="192">
        <f>IF(N670="zákl. přenesená",J670,0)</f>
        <v>0</v>
      </c>
      <c r="BH670" s="192">
        <f>IF(N670="sníž. přenesená",J670,0)</f>
        <v>0</v>
      </c>
      <c r="BI670" s="192">
        <f>IF(N670="nulová",J670,0)</f>
        <v>0</v>
      </c>
      <c r="BJ670" s="22" t="s">
        <v>79</v>
      </c>
      <c r="BK670" s="192">
        <f>ROUND(I670*H670,2)</f>
        <v>0</v>
      </c>
      <c r="BL670" s="22" t="s">
        <v>104</v>
      </c>
      <c r="BM670" s="191" t="s">
        <v>1164</v>
      </c>
    </row>
    <row r="671" s="2" customFormat="1">
      <c r="A671" s="41"/>
      <c r="B671" s="42"/>
      <c r="C671" s="41"/>
      <c r="D671" s="193" t="s">
        <v>467</v>
      </c>
      <c r="E671" s="41"/>
      <c r="F671" s="194" t="s">
        <v>1165</v>
      </c>
      <c r="G671" s="41"/>
      <c r="H671" s="41"/>
      <c r="I671" s="195"/>
      <c r="J671" s="41"/>
      <c r="K671" s="41"/>
      <c r="L671" s="42"/>
      <c r="M671" s="196"/>
      <c r="N671" s="197"/>
      <c r="O671" s="75"/>
      <c r="P671" s="75"/>
      <c r="Q671" s="75"/>
      <c r="R671" s="75"/>
      <c r="S671" s="75"/>
      <c r="T671" s="76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T671" s="22" t="s">
        <v>467</v>
      </c>
      <c r="AU671" s="22" t="s">
        <v>101</v>
      </c>
    </row>
    <row r="672" s="14" customFormat="1">
      <c r="A672" s="14"/>
      <c r="B672" s="208"/>
      <c r="C672" s="14"/>
      <c r="D672" s="199" t="s">
        <v>469</v>
      </c>
      <c r="E672" s="209" t="s">
        <v>3</v>
      </c>
      <c r="F672" s="210" t="s">
        <v>1146</v>
      </c>
      <c r="G672" s="14"/>
      <c r="H672" s="209" t="s">
        <v>3</v>
      </c>
      <c r="I672" s="211"/>
      <c r="J672" s="14"/>
      <c r="K672" s="14"/>
      <c r="L672" s="208"/>
      <c r="M672" s="212"/>
      <c r="N672" s="213"/>
      <c r="O672" s="213"/>
      <c r="P672" s="213"/>
      <c r="Q672" s="213"/>
      <c r="R672" s="213"/>
      <c r="S672" s="213"/>
      <c r="T672" s="2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09" t="s">
        <v>469</v>
      </c>
      <c r="AU672" s="209" t="s">
        <v>101</v>
      </c>
      <c r="AV672" s="14" t="s">
        <v>79</v>
      </c>
      <c r="AW672" s="14" t="s">
        <v>33</v>
      </c>
      <c r="AX672" s="14" t="s">
        <v>72</v>
      </c>
      <c r="AY672" s="209" t="s">
        <v>458</v>
      </c>
    </row>
    <row r="673" s="13" customFormat="1">
      <c r="A673" s="13"/>
      <c r="B673" s="198"/>
      <c r="C673" s="13"/>
      <c r="D673" s="199" t="s">
        <v>469</v>
      </c>
      <c r="E673" s="200" t="s">
        <v>3</v>
      </c>
      <c r="F673" s="201" t="s">
        <v>1166</v>
      </c>
      <c r="G673" s="13"/>
      <c r="H673" s="202">
        <v>0.314</v>
      </c>
      <c r="I673" s="203"/>
      <c r="J673" s="13"/>
      <c r="K673" s="13"/>
      <c r="L673" s="198"/>
      <c r="M673" s="204"/>
      <c r="N673" s="205"/>
      <c r="O673" s="205"/>
      <c r="P673" s="205"/>
      <c r="Q673" s="205"/>
      <c r="R673" s="205"/>
      <c r="S673" s="205"/>
      <c r="T673" s="206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00" t="s">
        <v>469</v>
      </c>
      <c r="AU673" s="200" t="s">
        <v>101</v>
      </c>
      <c r="AV673" s="13" t="s">
        <v>76</v>
      </c>
      <c r="AW673" s="13" t="s">
        <v>33</v>
      </c>
      <c r="AX673" s="13" t="s">
        <v>72</v>
      </c>
      <c r="AY673" s="200" t="s">
        <v>458</v>
      </c>
    </row>
    <row r="674" s="13" customFormat="1">
      <c r="A674" s="13"/>
      <c r="B674" s="198"/>
      <c r="C674" s="13"/>
      <c r="D674" s="199" t="s">
        <v>469</v>
      </c>
      <c r="E674" s="200" t="s">
        <v>3</v>
      </c>
      <c r="F674" s="201" t="s">
        <v>1167</v>
      </c>
      <c r="G674" s="13"/>
      <c r="H674" s="202">
        <v>0.19700000000000001</v>
      </c>
      <c r="I674" s="203"/>
      <c r="J674" s="13"/>
      <c r="K674" s="13"/>
      <c r="L674" s="198"/>
      <c r="M674" s="204"/>
      <c r="N674" s="205"/>
      <c r="O674" s="205"/>
      <c r="P674" s="205"/>
      <c r="Q674" s="205"/>
      <c r="R674" s="205"/>
      <c r="S674" s="205"/>
      <c r="T674" s="20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00" t="s">
        <v>469</v>
      </c>
      <c r="AU674" s="200" t="s">
        <v>101</v>
      </c>
      <c r="AV674" s="13" t="s">
        <v>76</v>
      </c>
      <c r="AW674" s="13" t="s">
        <v>33</v>
      </c>
      <c r="AX674" s="13" t="s">
        <v>72</v>
      </c>
      <c r="AY674" s="200" t="s">
        <v>458</v>
      </c>
    </row>
    <row r="675" s="15" customFormat="1">
      <c r="A675" s="15"/>
      <c r="B675" s="215"/>
      <c r="C675" s="15"/>
      <c r="D675" s="199" t="s">
        <v>469</v>
      </c>
      <c r="E675" s="216" t="s">
        <v>3</v>
      </c>
      <c r="F675" s="217" t="s">
        <v>497</v>
      </c>
      <c r="G675" s="15"/>
      <c r="H675" s="218">
        <v>0.51100000000000001</v>
      </c>
      <c r="I675" s="219"/>
      <c r="J675" s="15"/>
      <c r="K675" s="15"/>
      <c r="L675" s="215"/>
      <c r="M675" s="220"/>
      <c r="N675" s="221"/>
      <c r="O675" s="221"/>
      <c r="P675" s="221"/>
      <c r="Q675" s="221"/>
      <c r="R675" s="221"/>
      <c r="S675" s="221"/>
      <c r="T675" s="222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T675" s="216" t="s">
        <v>469</v>
      </c>
      <c r="AU675" s="216" t="s">
        <v>101</v>
      </c>
      <c r="AV675" s="15" t="s">
        <v>104</v>
      </c>
      <c r="AW675" s="15" t="s">
        <v>33</v>
      </c>
      <c r="AX675" s="15" t="s">
        <v>79</v>
      </c>
      <c r="AY675" s="216" t="s">
        <v>458</v>
      </c>
    </row>
    <row r="676" s="2" customFormat="1" ht="66.75" customHeight="1">
      <c r="A676" s="41"/>
      <c r="B676" s="179"/>
      <c r="C676" s="180" t="s">
        <v>1168</v>
      </c>
      <c r="D676" s="180" t="s">
        <v>462</v>
      </c>
      <c r="E676" s="181" t="s">
        <v>1169</v>
      </c>
      <c r="F676" s="182" t="s">
        <v>1170</v>
      </c>
      <c r="G676" s="183" t="s">
        <v>548</v>
      </c>
      <c r="H676" s="184">
        <v>0.076999999999999999</v>
      </c>
      <c r="I676" s="185"/>
      <c r="J676" s="186">
        <f>ROUND(I676*H676,2)</f>
        <v>0</v>
      </c>
      <c r="K676" s="182" t="s">
        <v>465</v>
      </c>
      <c r="L676" s="42"/>
      <c r="M676" s="187" t="s">
        <v>3</v>
      </c>
      <c r="N676" s="188" t="s">
        <v>43</v>
      </c>
      <c r="O676" s="75"/>
      <c r="P676" s="189">
        <f>O676*H676</f>
        <v>0</v>
      </c>
      <c r="Q676" s="189">
        <v>1.0551166000000001</v>
      </c>
      <c r="R676" s="189">
        <f>Q676*H676</f>
        <v>0.081243978200000011</v>
      </c>
      <c r="S676" s="189">
        <v>0</v>
      </c>
      <c r="T676" s="190">
        <f>S676*H676</f>
        <v>0</v>
      </c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R676" s="191" t="s">
        <v>104</v>
      </c>
      <c r="AT676" s="191" t="s">
        <v>462</v>
      </c>
      <c r="AU676" s="191" t="s">
        <v>101</v>
      </c>
      <c r="AY676" s="22" t="s">
        <v>458</v>
      </c>
      <c r="BE676" s="192">
        <f>IF(N676="základní",J676,0)</f>
        <v>0</v>
      </c>
      <c r="BF676" s="192">
        <f>IF(N676="snížená",J676,0)</f>
        <v>0</v>
      </c>
      <c r="BG676" s="192">
        <f>IF(N676="zákl. přenesená",J676,0)</f>
        <v>0</v>
      </c>
      <c r="BH676" s="192">
        <f>IF(N676="sníž. přenesená",J676,0)</f>
        <v>0</v>
      </c>
      <c r="BI676" s="192">
        <f>IF(N676="nulová",J676,0)</f>
        <v>0</v>
      </c>
      <c r="BJ676" s="22" t="s">
        <v>79</v>
      </c>
      <c r="BK676" s="192">
        <f>ROUND(I676*H676,2)</f>
        <v>0</v>
      </c>
      <c r="BL676" s="22" t="s">
        <v>104</v>
      </c>
      <c r="BM676" s="191" t="s">
        <v>1171</v>
      </c>
    </row>
    <row r="677" s="2" customFormat="1">
      <c r="A677" s="41"/>
      <c r="B677" s="42"/>
      <c r="C677" s="41"/>
      <c r="D677" s="193" t="s">
        <v>467</v>
      </c>
      <c r="E677" s="41"/>
      <c r="F677" s="194" t="s">
        <v>1172</v>
      </c>
      <c r="G677" s="41"/>
      <c r="H677" s="41"/>
      <c r="I677" s="195"/>
      <c r="J677" s="41"/>
      <c r="K677" s="41"/>
      <c r="L677" s="42"/>
      <c r="M677" s="196"/>
      <c r="N677" s="197"/>
      <c r="O677" s="75"/>
      <c r="P677" s="75"/>
      <c r="Q677" s="75"/>
      <c r="R677" s="75"/>
      <c r="S677" s="75"/>
      <c r="T677" s="76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T677" s="22" t="s">
        <v>467</v>
      </c>
      <c r="AU677" s="22" t="s">
        <v>101</v>
      </c>
    </row>
    <row r="678" s="14" customFormat="1">
      <c r="A678" s="14"/>
      <c r="B678" s="208"/>
      <c r="C678" s="14"/>
      <c r="D678" s="199" t="s">
        <v>469</v>
      </c>
      <c r="E678" s="209" t="s">
        <v>3</v>
      </c>
      <c r="F678" s="210" t="s">
        <v>622</v>
      </c>
      <c r="G678" s="14"/>
      <c r="H678" s="209" t="s">
        <v>3</v>
      </c>
      <c r="I678" s="211"/>
      <c r="J678" s="14"/>
      <c r="K678" s="14"/>
      <c r="L678" s="208"/>
      <c r="M678" s="212"/>
      <c r="N678" s="213"/>
      <c r="O678" s="213"/>
      <c r="P678" s="213"/>
      <c r="Q678" s="213"/>
      <c r="R678" s="213"/>
      <c r="S678" s="213"/>
      <c r="T678" s="2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09" t="s">
        <v>469</v>
      </c>
      <c r="AU678" s="209" t="s">
        <v>101</v>
      </c>
      <c r="AV678" s="14" t="s">
        <v>79</v>
      </c>
      <c r="AW678" s="14" t="s">
        <v>33</v>
      </c>
      <c r="AX678" s="14" t="s">
        <v>72</v>
      </c>
      <c r="AY678" s="209" t="s">
        <v>458</v>
      </c>
    </row>
    <row r="679" s="13" customFormat="1">
      <c r="A679" s="13"/>
      <c r="B679" s="198"/>
      <c r="C679" s="13"/>
      <c r="D679" s="199" t="s">
        <v>469</v>
      </c>
      <c r="E679" s="200" t="s">
        <v>3</v>
      </c>
      <c r="F679" s="201" t="s">
        <v>1173</v>
      </c>
      <c r="G679" s="13"/>
      <c r="H679" s="202">
        <v>0.076999999999999999</v>
      </c>
      <c r="I679" s="203"/>
      <c r="J679" s="13"/>
      <c r="K679" s="13"/>
      <c r="L679" s="198"/>
      <c r="M679" s="204"/>
      <c r="N679" s="205"/>
      <c r="O679" s="205"/>
      <c r="P679" s="205"/>
      <c r="Q679" s="205"/>
      <c r="R679" s="205"/>
      <c r="S679" s="205"/>
      <c r="T679" s="20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00" t="s">
        <v>469</v>
      </c>
      <c r="AU679" s="200" t="s">
        <v>101</v>
      </c>
      <c r="AV679" s="13" t="s">
        <v>76</v>
      </c>
      <c r="AW679" s="13" t="s">
        <v>33</v>
      </c>
      <c r="AX679" s="13" t="s">
        <v>79</v>
      </c>
      <c r="AY679" s="200" t="s">
        <v>458</v>
      </c>
    </row>
    <row r="680" s="12" customFormat="1" ht="20.88" customHeight="1">
      <c r="A680" s="12"/>
      <c r="B680" s="166"/>
      <c r="C680" s="12"/>
      <c r="D680" s="167" t="s">
        <v>71</v>
      </c>
      <c r="E680" s="177" t="s">
        <v>1174</v>
      </c>
      <c r="F680" s="177" t="s">
        <v>1175</v>
      </c>
      <c r="G680" s="12"/>
      <c r="H680" s="12"/>
      <c r="I680" s="169"/>
      <c r="J680" s="178">
        <f>BK680</f>
        <v>0</v>
      </c>
      <c r="K680" s="12"/>
      <c r="L680" s="166"/>
      <c r="M680" s="171"/>
      <c r="N680" s="172"/>
      <c r="O680" s="172"/>
      <c r="P680" s="173">
        <f>SUM(P681:P696)</f>
        <v>0</v>
      </c>
      <c r="Q680" s="172"/>
      <c r="R680" s="173">
        <f>SUM(R681:R696)</f>
        <v>35.837972800000003</v>
      </c>
      <c r="S680" s="172"/>
      <c r="T680" s="174">
        <f>SUM(T681:T696)</f>
        <v>0</v>
      </c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R680" s="167" t="s">
        <v>79</v>
      </c>
      <c r="AT680" s="175" t="s">
        <v>71</v>
      </c>
      <c r="AU680" s="175" t="s">
        <v>76</v>
      </c>
      <c r="AY680" s="167" t="s">
        <v>458</v>
      </c>
      <c r="BK680" s="176">
        <f>SUM(BK681:BK696)</f>
        <v>0</v>
      </c>
    </row>
    <row r="681" s="2" customFormat="1" ht="33" customHeight="1">
      <c r="A681" s="41"/>
      <c r="B681" s="179"/>
      <c r="C681" s="180" t="s">
        <v>1176</v>
      </c>
      <c r="D681" s="180" t="s">
        <v>462</v>
      </c>
      <c r="E681" s="181" t="s">
        <v>1177</v>
      </c>
      <c r="F681" s="182" t="s">
        <v>1178</v>
      </c>
      <c r="G681" s="183" t="s">
        <v>629</v>
      </c>
      <c r="H681" s="184">
        <v>2</v>
      </c>
      <c r="I681" s="185"/>
      <c r="J681" s="186">
        <f>ROUND(I681*H681,2)</f>
        <v>0</v>
      </c>
      <c r="K681" s="182" t="s">
        <v>465</v>
      </c>
      <c r="L681" s="42"/>
      <c r="M681" s="187" t="s">
        <v>3</v>
      </c>
      <c r="N681" s="188" t="s">
        <v>43</v>
      </c>
      <c r="O681" s="75"/>
      <c r="P681" s="189">
        <f>O681*H681</f>
        <v>0</v>
      </c>
      <c r="Q681" s="189">
        <v>0.066158400000000006</v>
      </c>
      <c r="R681" s="189">
        <f>Q681*H681</f>
        <v>0.13231680000000001</v>
      </c>
      <c r="S681" s="189">
        <v>0</v>
      </c>
      <c r="T681" s="190">
        <f>S681*H681</f>
        <v>0</v>
      </c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R681" s="191" t="s">
        <v>104</v>
      </c>
      <c r="AT681" s="191" t="s">
        <v>462</v>
      </c>
      <c r="AU681" s="191" t="s">
        <v>101</v>
      </c>
      <c r="AY681" s="22" t="s">
        <v>458</v>
      </c>
      <c r="BE681" s="192">
        <f>IF(N681="základní",J681,0)</f>
        <v>0</v>
      </c>
      <c r="BF681" s="192">
        <f>IF(N681="snížená",J681,0)</f>
        <v>0</v>
      </c>
      <c r="BG681" s="192">
        <f>IF(N681="zákl. přenesená",J681,0)</f>
        <v>0</v>
      </c>
      <c r="BH681" s="192">
        <f>IF(N681="sníž. přenesená",J681,0)</f>
        <v>0</v>
      </c>
      <c r="BI681" s="192">
        <f>IF(N681="nulová",J681,0)</f>
        <v>0</v>
      </c>
      <c r="BJ681" s="22" t="s">
        <v>79</v>
      </c>
      <c r="BK681" s="192">
        <f>ROUND(I681*H681,2)</f>
        <v>0</v>
      </c>
      <c r="BL681" s="22" t="s">
        <v>104</v>
      </c>
      <c r="BM681" s="191" t="s">
        <v>1179</v>
      </c>
    </row>
    <row r="682" s="2" customFormat="1">
      <c r="A682" s="41"/>
      <c r="B682" s="42"/>
      <c r="C682" s="41"/>
      <c r="D682" s="193" t="s">
        <v>467</v>
      </c>
      <c r="E682" s="41"/>
      <c r="F682" s="194" t="s">
        <v>1180</v>
      </c>
      <c r="G682" s="41"/>
      <c r="H682" s="41"/>
      <c r="I682" s="195"/>
      <c r="J682" s="41"/>
      <c r="K682" s="41"/>
      <c r="L682" s="42"/>
      <c r="M682" s="196"/>
      <c r="N682" s="197"/>
      <c r="O682" s="75"/>
      <c r="P682" s="75"/>
      <c r="Q682" s="75"/>
      <c r="R682" s="75"/>
      <c r="S682" s="75"/>
      <c r="T682" s="76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T682" s="22" t="s">
        <v>467</v>
      </c>
      <c r="AU682" s="22" t="s">
        <v>101</v>
      </c>
    </row>
    <row r="683" s="2" customFormat="1" ht="37.8" customHeight="1">
      <c r="A683" s="41"/>
      <c r="B683" s="179"/>
      <c r="C683" s="180" t="s">
        <v>1181</v>
      </c>
      <c r="D683" s="180" t="s">
        <v>462</v>
      </c>
      <c r="E683" s="181" t="s">
        <v>1182</v>
      </c>
      <c r="F683" s="182" t="s">
        <v>1183</v>
      </c>
      <c r="G683" s="183" t="s">
        <v>629</v>
      </c>
      <c r="H683" s="184">
        <v>4</v>
      </c>
      <c r="I683" s="185"/>
      <c r="J683" s="186">
        <f>ROUND(I683*H683,2)</f>
        <v>0</v>
      </c>
      <c r="K683" s="182" t="s">
        <v>465</v>
      </c>
      <c r="L683" s="42"/>
      <c r="M683" s="187" t="s">
        <v>3</v>
      </c>
      <c r="N683" s="188" t="s">
        <v>43</v>
      </c>
      <c r="O683" s="75"/>
      <c r="P683" s="189">
        <f>O683*H683</f>
        <v>0</v>
      </c>
      <c r="Q683" s="189">
        <v>0.083134</v>
      </c>
      <c r="R683" s="189">
        <f>Q683*H683</f>
        <v>0.332536</v>
      </c>
      <c r="S683" s="189">
        <v>0</v>
      </c>
      <c r="T683" s="190">
        <f>S683*H683</f>
        <v>0</v>
      </c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R683" s="191" t="s">
        <v>104</v>
      </c>
      <c r="AT683" s="191" t="s">
        <v>462</v>
      </c>
      <c r="AU683" s="191" t="s">
        <v>101</v>
      </c>
      <c r="AY683" s="22" t="s">
        <v>458</v>
      </c>
      <c r="BE683" s="192">
        <f>IF(N683="základní",J683,0)</f>
        <v>0</v>
      </c>
      <c r="BF683" s="192">
        <f>IF(N683="snížená",J683,0)</f>
        <v>0</v>
      </c>
      <c r="BG683" s="192">
        <f>IF(N683="zákl. přenesená",J683,0)</f>
        <v>0</v>
      </c>
      <c r="BH683" s="192">
        <f>IF(N683="sníž. přenesená",J683,0)</f>
        <v>0</v>
      </c>
      <c r="BI683" s="192">
        <f>IF(N683="nulová",J683,0)</f>
        <v>0</v>
      </c>
      <c r="BJ683" s="22" t="s">
        <v>79</v>
      </c>
      <c r="BK683" s="192">
        <f>ROUND(I683*H683,2)</f>
        <v>0</v>
      </c>
      <c r="BL683" s="22" t="s">
        <v>104</v>
      </c>
      <c r="BM683" s="191" t="s">
        <v>1184</v>
      </c>
    </row>
    <row r="684" s="2" customFormat="1">
      <c r="A684" s="41"/>
      <c r="B684" s="42"/>
      <c r="C684" s="41"/>
      <c r="D684" s="193" t="s">
        <v>467</v>
      </c>
      <c r="E684" s="41"/>
      <c r="F684" s="194" t="s">
        <v>1185</v>
      </c>
      <c r="G684" s="41"/>
      <c r="H684" s="41"/>
      <c r="I684" s="195"/>
      <c r="J684" s="41"/>
      <c r="K684" s="41"/>
      <c r="L684" s="42"/>
      <c r="M684" s="196"/>
      <c r="N684" s="197"/>
      <c r="O684" s="75"/>
      <c r="P684" s="75"/>
      <c r="Q684" s="75"/>
      <c r="R684" s="75"/>
      <c r="S684" s="75"/>
      <c r="T684" s="76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T684" s="22" t="s">
        <v>467</v>
      </c>
      <c r="AU684" s="22" t="s">
        <v>101</v>
      </c>
    </row>
    <row r="685" s="2" customFormat="1" ht="24.15" customHeight="1">
      <c r="A685" s="41"/>
      <c r="B685" s="179"/>
      <c r="C685" s="223" t="s">
        <v>1186</v>
      </c>
      <c r="D685" s="223" t="s">
        <v>562</v>
      </c>
      <c r="E685" s="224" t="s">
        <v>1187</v>
      </c>
      <c r="F685" s="225" t="s">
        <v>1188</v>
      </c>
      <c r="G685" s="226" t="s">
        <v>472</v>
      </c>
      <c r="H685" s="227">
        <v>13.76</v>
      </c>
      <c r="I685" s="228"/>
      <c r="J685" s="229">
        <f>ROUND(I685*H685,2)</f>
        <v>0</v>
      </c>
      <c r="K685" s="225" t="s">
        <v>465</v>
      </c>
      <c r="L685" s="230"/>
      <c r="M685" s="231" t="s">
        <v>3</v>
      </c>
      <c r="N685" s="232" t="s">
        <v>43</v>
      </c>
      <c r="O685" s="75"/>
      <c r="P685" s="189">
        <f>O685*H685</f>
        <v>0</v>
      </c>
      <c r="Q685" s="189">
        <v>2.5699999999999998</v>
      </c>
      <c r="R685" s="189">
        <f>Q685*H685</f>
        <v>35.363199999999999</v>
      </c>
      <c r="S685" s="189">
        <v>0</v>
      </c>
      <c r="T685" s="190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191" t="s">
        <v>521</v>
      </c>
      <c r="AT685" s="191" t="s">
        <v>562</v>
      </c>
      <c r="AU685" s="191" t="s">
        <v>101</v>
      </c>
      <c r="AY685" s="22" t="s">
        <v>458</v>
      </c>
      <c r="BE685" s="192">
        <f>IF(N685="základní",J685,0)</f>
        <v>0</v>
      </c>
      <c r="BF685" s="192">
        <f>IF(N685="snížená",J685,0)</f>
        <v>0</v>
      </c>
      <c r="BG685" s="192">
        <f>IF(N685="zákl. přenesená",J685,0)</f>
        <v>0</v>
      </c>
      <c r="BH685" s="192">
        <f>IF(N685="sníž. přenesená",J685,0)</f>
        <v>0</v>
      </c>
      <c r="BI685" s="192">
        <f>IF(N685="nulová",J685,0)</f>
        <v>0</v>
      </c>
      <c r="BJ685" s="22" t="s">
        <v>79</v>
      </c>
      <c r="BK685" s="192">
        <f>ROUND(I685*H685,2)</f>
        <v>0</v>
      </c>
      <c r="BL685" s="22" t="s">
        <v>104</v>
      </c>
      <c r="BM685" s="191" t="s">
        <v>1189</v>
      </c>
    </row>
    <row r="686" s="14" customFormat="1">
      <c r="A686" s="14"/>
      <c r="B686" s="208"/>
      <c r="C686" s="14"/>
      <c r="D686" s="199" t="s">
        <v>469</v>
      </c>
      <c r="E686" s="209" t="s">
        <v>3</v>
      </c>
      <c r="F686" s="210" t="s">
        <v>1190</v>
      </c>
      <c r="G686" s="14"/>
      <c r="H686" s="209" t="s">
        <v>3</v>
      </c>
      <c r="I686" s="211"/>
      <c r="J686" s="14"/>
      <c r="K686" s="14"/>
      <c r="L686" s="208"/>
      <c r="M686" s="212"/>
      <c r="N686" s="213"/>
      <c r="O686" s="213"/>
      <c r="P686" s="213"/>
      <c r="Q686" s="213"/>
      <c r="R686" s="213"/>
      <c r="S686" s="213"/>
      <c r="T686" s="2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09" t="s">
        <v>469</v>
      </c>
      <c r="AU686" s="209" t="s">
        <v>101</v>
      </c>
      <c r="AV686" s="14" t="s">
        <v>79</v>
      </c>
      <c r="AW686" s="14" t="s">
        <v>33</v>
      </c>
      <c r="AX686" s="14" t="s">
        <v>72</v>
      </c>
      <c r="AY686" s="209" t="s">
        <v>458</v>
      </c>
    </row>
    <row r="687" s="13" customFormat="1">
      <c r="A687" s="13"/>
      <c r="B687" s="198"/>
      <c r="C687" s="13"/>
      <c r="D687" s="199" t="s">
        <v>469</v>
      </c>
      <c r="E687" s="200" t="s">
        <v>3</v>
      </c>
      <c r="F687" s="201" t="s">
        <v>1191</v>
      </c>
      <c r="G687" s="13"/>
      <c r="H687" s="202">
        <v>12.824</v>
      </c>
      <c r="I687" s="203"/>
      <c r="J687" s="13"/>
      <c r="K687" s="13"/>
      <c r="L687" s="198"/>
      <c r="M687" s="204"/>
      <c r="N687" s="205"/>
      <c r="O687" s="205"/>
      <c r="P687" s="205"/>
      <c r="Q687" s="205"/>
      <c r="R687" s="205"/>
      <c r="S687" s="205"/>
      <c r="T687" s="20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00" t="s">
        <v>469</v>
      </c>
      <c r="AU687" s="200" t="s">
        <v>101</v>
      </c>
      <c r="AV687" s="13" t="s">
        <v>76</v>
      </c>
      <c r="AW687" s="13" t="s">
        <v>33</v>
      </c>
      <c r="AX687" s="13" t="s">
        <v>72</v>
      </c>
      <c r="AY687" s="200" t="s">
        <v>458</v>
      </c>
    </row>
    <row r="688" s="13" customFormat="1">
      <c r="A688" s="13"/>
      <c r="B688" s="198"/>
      <c r="C688" s="13"/>
      <c r="D688" s="199" t="s">
        <v>469</v>
      </c>
      <c r="E688" s="200" t="s">
        <v>3</v>
      </c>
      <c r="F688" s="201" t="s">
        <v>1192</v>
      </c>
      <c r="G688" s="13"/>
      <c r="H688" s="202">
        <v>0.93600000000000005</v>
      </c>
      <c r="I688" s="203"/>
      <c r="J688" s="13"/>
      <c r="K688" s="13"/>
      <c r="L688" s="198"/>
      <c r="M688" s="204"/>
      <c r="N688" s="205"/>
      <c r="O688" s="205"/>
      <c r="P688" s="205"/>
      <c r="Q688" s="205"/>
      <c r="R688" s="205"/>
      <c r="S688" s="205"/>
      <c r="T688" s="20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00" t="s">
        <v>469</v>
      </c>
      <c r="AU688" s="200" t="s">
        <v>101</v>
      </c>
      <c r="AV688" s="13" t="s">
        <v>76</v>
      </c>
      <c r="AW688" s="13" t="s">
        <v>33</v>
      </c>
      <c r="AX688" s="13" t="s">
        <v>72</v>
      </c>
      <c r="AY688" s="200" t="s">
        <v>458</v>
      </c>
    </row>
    <row r="689" s="15" customFormat="1">
      <c r="A689" s="15"/>
      <c r="B689" s="215"/>
      <c r="C689" s="15"/>
      <c r="D689" s="199" t="s">
        <v>469</v>
      </c>
      <c r="E689" s="216" t="s">
        <v>3</v>
      </c>
      <c r="F689" s="217" t="s">
        <v>497</v>
      </c>
      <c r="G689" s="15"/>
      <c r="H689" s="218">
        <v>13.76</v>
      </c>
      <c r="I689" s="219"/>
      <c r="J689" s="15"/>
      <c r="K689" s="15"/>
      <c r="L689" s="215"/>
      <c r="M689" s="220"/>
      <c r="N689" s="221"/>
      <c r="O689" s="221"/>
      <c r="P689" s="221"/>
      <c r="Q689" s="221"/>
      <c r="R689" s="221"/>
      <c r="S689" s="221"/>
      <c r="T689" s="222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T689" s="216" t="s">
        <v>469</v>
      </c>
      <c r="AU689" s="216" t="s">
        <v>101</v>
      </c>
      <c r="AV689" s="15" t="s">
        <v>104</v>
      </c>
      <c r="AW689" s="15" t="s">
        <v>33</v>
      </c>
      <c r="AX689" s="15" t="s">
        <v>79</v>
      </c>
      <c r="AY689" s="216" t="s">
        <v>458</v>
      </c>
    </row>
    <row r="690" s="2" customFormat="1" ht="37.8" customHeight="1">
      <c r="A690" s="41"/>
      <c r="B690" s="179"/>
      <c r="C690" s="180" t="s">
        <v>1193</v>
      </c>
      <c r="D690" s="180" t="s">
        <v>462</v>
      </c>
      <c r="E690" s="181" t="s">
        <v>1194</v>
      </c>
      <c r="F690" s="182" t="s">
        <v>1195</v>
      </c>
      <c r="G690" s="183" t="s">
        <v>629</v>
      </c>
      <c r="H690" s="184">
        <v>4</v>
      </c>
      <c r="I690" s="185"/>
      <c r="J690" s="186">
        <f>ROUND(I690*H690,2)</f>
        <v>0</v>
      </c>
      <c r="K690" s="182" t="s">
        <v>465</v>
      </c>
      <c r="L690" s="42"/>
      <c r="M690" s="187" t="s">
        <v>3</v>
      </c>
      <c r="N690" s="188" t="s">
        <v>43</v>
      </c>
      <c r="O690" s="75"/>
      <c r="P690" s="189">
        <f>O690*H690</f>
        <v>0</v>
      </c>
      <c r="Q690" s="189">
        <v>0.0018</v>
      </c>
      <c r="R690" s="189">
        <f>Q690*H690</f>
        <v>0.0071999999999999998</v>
      </c>
      <c r="S690" s="189">
        <v>0</v>
      </c>
      <c r="T690" s="190">
        <f>S690*H690</f>
        <v>0</v>
      </c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R690" s="191" t="s">
        <v>104</v>
      </c>
      <c r="AT690" s="191" t="s">
        <v>462</v>
      </c>
      <c r="AU690" s="191" t="s">
        <v>101</v>
      </c>
      <c r="AY690" s="22" t="s">
        <v>458</v>
      </c>
      <c r="BE690" s="192">
        <f>IF(N690="základní",J690,0)</f>
        <v>0</v>
      </c>
      <c r="BF690" s="192">
        <f>IF(N690="snížená",J690,0)</f>
        <v>0</v>
      </c>
      <c r="BG690" s="192">
        <f>IF(N690="zákl. přenesená",J690,0)</f>
        <v>0</v>
      </c>
      <c r="BH690" s="192">
        <f>IF(N690="sníž. přenesená",J690,0)</f>
        <v>0</v>
      </c>
      <c r="BI690" s="192">
        <f>IF(N690="nulová",J690,0)</f>
        <v>0</v>
      </c>
      <c r="BJ690" s="22" t="s">
        <v>79</v>
      </c>
      <c r="BK690" s="192">
        <f>ROUND(I690*H690,2)</f>
        <v>0</v>
      </c>
      <c r="BL690" s="22" t="s">
        <v>104</v>
      </c>
      <c r="BM690" s="191" t="s">
        <v>1196</v>
      </c>
    </row>
    <row r="691" s="2" customFormat="1">
      <c r="A691" s="41"/>
      <c r="B691" s="42"/>
      <c r="C691" s="41"/>
      <c r="D691" s="193" t="s">
        <v>467</v>
      </c>
      <c r="E691" s="41"/>
      <c r="F691" s="194" t="s">
        <v>1197</v>
      </c>
      <c r="G691" s="41"/>
      <c r="H691" s="41"/>
      <c r="I691" s="195"/>
      <c r="J691" s="41"/>
      <c r="K691" s="41"/>
      <c r="L691" s="42"/>
      <c r="M691" s="196"/>
      <c r="N691" s="197"/>
      <c r="O691" s="75"/>
      <c r="P691" s="75"/>
      <c r="Q691" s="75"/>
      <c r="R691" s="75"/>
      <c r="S691" s="75"/>
      <c r="T691" s="76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T691" s="22" t="s">
        <v>467</v>
      </c>
      <c r="AU691" s="22" t="s">
        <v>101</v>
      </c>
    </row>
    <row r="692" s="2" customFormat="1" ht="37.8" customHeight="1">
      <c r="A692" s="41"/>
      <c r="B692" s="179"/>
      <c r="C692" s="180" t="s">
        <v>1198</v>
      </c>
      <c r="D692" s="180" t="s">
        <v>462</v>
      </c>
      <c r="E692" s="181" t="s">
        <v>1199</v>
      </c>
      <c r="F692" s="182" t="s">
        <v>1200</v>
      </c>
      <c r="G692" s="183" t="s">
        <v>629</v>
      </c>
      <c r="H692" s="184">
        <v>1</v>
      </c>
      <c r="I692" s="185"/>
      <c r="J692" s="186">
        <f>ROUND(I692*H692,2)</f>
        <v>0</v>
      </c>
      <c r="K692" s="182" t="s">
        <v>465</v>
      </c>
      <c r="L692" s="42"/>
      <c r="M692" s="187" t="s">
        <v>3</v>
      </c>
      <c r="N692" s="188" t="s">
        <v>43</v>
      </c>
      <c r="O692" s="75"/>
      <c r="P692" s="189">
        <f>O692*H692</f>
        <v>0</v>
      </c>
      <c r="Q692" s="189">
        <v>0.00080000000000000004</v>
      </c>
      <c r="R692" s="189">
        <f>Q692*H692</f>
        <v>0.00080000000000000004</v>
      </c>
      <c r="S692" s="189">
        <v>0</v>
      </c>
      <c r="T692" s="190">
        <f>S692*H692</f>
        <v>0</v>
      </c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R692" s="191" t="s">
        <v>104</v>
      </c>
      <c r="AT692" s="191" t="s">
        <v>462</v>
      </c>
      <c r="AU692" s="191" t="s">
        <v>101</v>
      </c>
      <c r="AY692" s="22" t="s">
        <v>458</v>
      </c>
      <c r="BE692" s="192">
        <f>IF(N692="základní",J692,0)</f>
        <v>0</v>
      </c>
      <c r="BF692" s="192">
        <f>IF(N692="snížená",J692,0)</f>
        <v>0</v>
      </c>
      <c r="BG692" s="192">
        <f>IF(N692="zákl. přenesená",J692,0)</f>
        <v>0</v>
      </c>
      <c r="BH692" s="192">
        <f>IF(N692="sníž. přenesená",J692,0)</f>
        <v>0</v>
      </c>
      <c r="BI692" s="192">
        <f>IF(N692="nulová",J692,0)</f>
        <v>0</v>
      </c>
      <c r="BJ692" s="22" t="s">
        <v>79</v>
      </c>
      <c r="BK692" s="192">
        <f>ROUND(I692*H692,2)</f>
        <v>0</v>
      </c>
      <c r="BL692" s="22" t="s">
        <v>104</v>
      </c>
      <c r="BM692" s="191" t="s">
        <v>1201</v>
      </c>
    </row>
    <row r="693" s="2" customFormat="1">
      <c r="A693" s="41"/>
      <c r="B693" s="42"/>
      <c r="C693" s="41"/>
      <c r="D693" s="193" t="s">
        <v>467</v>
      </c>
      <c r="E693" s="41"/>
      <c r="F693" s="194" t="s">
        <v>1202</v>
      </c>
      <c r="G693" s="41"/>
      <c r="H693" s="41"/>
      <c r="I693" s="195"/>
      <c r="J693" s="41"/>
      <c r="K693" s="41"/>
      <c r="L693" s="42"/>
      <c r="M693" s="196"/>
      <c r="N693" s="197"/>
      <c r="O693" s="75"/>
      <c r="P693" s="75"/>
      <c r="Q693" s="75"/>
      <c r="R693" s="75"/>
      <c r="S693" s="75"/>
      <c r="T693" s="76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T693" s="22" t="s">
        <v>467</v>
      </c>
      <c r="AU693" s="22" t="s">
        <v>101</v>
      </c>
    </row>
    <row r="694" s="2" customFormat="1" ht="37.8" customHeight="1">
      <c r="A694" s="41"/>
      <c r="B694" s="179"/>
      <c r="C694" s="180" t="s">
        <v>1203</v>
      </c>
      <c r="D694" s="180" t="s">
        <v>462</v>
      </c>
      <c r="E694" s="181" t="s">
        <v>1204</v>
      </c>
      <c r="F694" s="182" t="s">
        <v>1205</v>
      </c>
      <c r="G694" s="183" t="s">
        <v>629</v>
      </c>
      <c r="H694" s="184">
        <v>12.800000000000001</v>
      </c>
      <c r="I694" s="185"/>
      <c r="J694" s="186">
        <f>ROUND(I694*H694,2)</f>
        <v>0</v>
      </c>
      <c r="K694" s="182" t="s">
        <v>465</v>
      </c>
      <c r="L694" s="42"/>
      <c r="M694" s="187" t="s">
        <v>3</v>
      </c>
      <c r="N694" s="188" t="s">
        <v>43</v>
      </c>
      <c r="O694" s="75"/>
      <c r="P694" s="189">
        <f>O694*H694</f>
        <v>0</v>
      </c>
      <c r="Q694" s="189">
        <v>0.00014999999999999999</v>
      </c>
      <c r="R694" s="189">
        <f>Q694*H694</f>
        <v>0.0019199999999999998</v>
      </c>
      <c r="S694" s="189">
        <v>0</v>
      </c>
      <c r="T694" s="190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191" t="s">
        <v>104</v>
      </c>
      <c r="AT694" s="191" t="s">
        <v>462</v>
      </c>
      <c r="AU694" s="191" t="s">
        <v>101</v>
      </c>
      <c r="AY694" s="22" t="s">
        <v>458</v>
      </c>
      <c r="BE694" s="192">
        <f>IF(N694="základní",J694,0)</f>
        <v>0</v>
      </c>
      <c r="BF694" s="192">
        <f>IF(N694="snížená",J694,0)</f>
        <v>0</v>
      </c>
      <c r="BG694" s="192">
        <f>IF(N694="zákl. přenesená",J694,0)</f>
        <v>0</v>
      </c>
      <c r="BH694" s="192">
        <f>IF(N694="sníž. přenesená",J694,0)</f>
        <v>0</v>
      </c>
      <c r="BI694" s="192">
        <f>IF(N694="nulová",J694,0)</f>
        <v>0</v>
      </c>
      <c r="BJ694" s="22" t="s">
        <v>79</v>
      </c>
      <c r="BK694" s="192">
        <f>ROUND(I694*H694,2)</f>
        <v>0</v>
      </c>
      <c r="BL694" s="22" t="s">
        <v>104</v>
      </c>
      <c r="BM694" s="191" t="s">
        <v>1206</v>
      </c>
    </row>
    <row r="695" s="2" customFormat="1">
      <c r="A695" s="41"/>
      <c r="B695" s="42"/>
      <c r="C695" s="41"/>
      <c r="D695" s="193" t="s">
        <v>467</v>
      </c>
      <c r="E695" s="41"/>
      <c r="F695" s="194" t="s">
        <v>1207</v>
      </c>
      <c r="G695" s="41"/>
      <c r="H695" s="41"/>
      <c r="I695" s="195"/>
      <c r="J695" s="41"/>
      <c r="K695" s="41"/>
      <c r="L695" s="42"/>
      <c r="M695" s="196"/>
      <c r="N695" s="197"/>
      <c r="O695" s="75"/>
      <c r="P695" s="75"/>
      <c r="Q695" s="75"/>
      <c r="R695" s="75"/>
      <c r="S695" s="75"/>
      <c r="T695" s="76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T695" s="22" t="s">
        <v>467</v>
      </c>
      <c r="AU695" s="22" t="s">
        <v>101</v>
      </c>
    </row>
    <row r="696" s="13" customFormat="1">
      <c r="A696" s="13"/>
      <c r="B696" s="198"/>
      <c r="C696" s="13"/>
      <c r="D696" s="199" t="s">
        <v>469</v>
      </c>
      <c r="E696" s="200" t="s">
        <v>3</v>
      </c>
      <c r="F696" s="201" t="s">
        <v>1208</v>
      </c>
      <c r="G696" s="13"/>
      <c r="H696" s="202">
        <v>12.800000000000001</v>
      </c>
      <c r="I696" s="203"/>
      <c r="J696" s="13"/>
      <c r="K696" s="13"/>
      <c r="L696" s="198"/>
      <c r="M696" s="204"/>
      <c r="N696" s="205"/>
      <c r="O696" s="205"/>
      <c r="P696" s="205"/>
      <c r="Q696" s="205"/>
      <c r="R696" s="205"/>
      <c r="S696" s="205"/>
      <c r="T696" s="20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00" t="s">
        <v>469</v>
      </c>
      <c r="AU696" s="200" t="s">
        <v>101</v>
      </c>
      <c r="AV696" s="13" t="s">
        <v>76</v>
      </c>
      <c r="AW696" s="13" t="s">
        <v>33</v>
      </c>
      <c r="AX696" s="13" t="s">
        <v>79</v>
      </c>
      <c r="AY696" s="200" t="s">
        <v>458</v>
      </c>
    </row>
    <row r="697" s="12" customFormat="1" ht="22.8" customHeight="1">
      <c r="A697" s="12"/>
      <c r="B697" s="166"/>
      <c r="C697" s="12"/>
      <c r="D697" s="167" t="s">
        <v>71</v>
      </c>
      <c r="E697" s="177" t="s">
        <v>128</v>
      </c>
      <c r="F697" s="177" t="s">
        <v>1209</v>
      </c>
      <c r="G697" s="12"/>
      <c r="H697" s="12"/>
      <c r="I697" s="169"/>
      <c r="J697" s="178">
        <f>BK697</f>
        <v>0</v>
      </c>
      <c r="K697" s="12"/>
      <c r="L697" s="166"/>
      <c r="M697" s="171"/>
      <c r="N697" s="172"/>
      <c r="O697" s="172"/>
      <c r="P697" s="173">
        <f>P698+P747+P848+P912</f>
        <v>0</v>
      </c>
      <c r="Q697" s="172"/>
      <c r="R697" s="173">
        <f>R698+R747+R848+R912</f>
        <v>132.37466205828</v>
      </c>
      <c r="S697" s="172"/>
      <c r="T697" s="174">
        <f>T698+T747+T848+T912</f>
        <v>0.0018836300000000003</v>
      </c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R697" s="167" t="s">
        <v>79</v>
      </c>
      <c r="AT697" s="175" t="s">
        <v>71</v>
      </c>
      <c r="AU697" s="175" t="s">
        <v>79</v>
      </c>
      <c r="AY697" s="167" t="s">
        <v>458</v>
      </c>
      <c r="BK697" s="176">
        <f>BK698+BK747+BK848+BK912</f>
        <v>0</v>
      </c>
    </row>
    <row r="698" s="12" customFormat="1" ht="20.88" customHeight="1">
      <c r="A698" s="12"/>
      <c r="B698" s="166"/>
      <c r="C698" s="12"/>
      <c r="D698" s="167" t="s">
        <v>71</v>
      </c>
      <c r="E698" s="177" t="s">
        <v>855</v>
      </c>
      <c r="F698" s="177" t="s">
        <v>1210</v>
      </c>
      <c r="G698" s="12"/>
      <c r="H698" s="12"/>
      <c r="I698" s="169"/>
      <c r="J698" s="178">
        <f>BK698</f>
        <v>0</v>
      </c>
      <c r="K698" s="12"/>
      <c r="L698" s="166"/>
      <c r="M698" s="171"/>
      <c r="N698" s="172"/>
      <c r="O698" s="172"/>
      <c r="P698" s="173">
        <f>P699+SUM(P700:P734)+P738</f>
        <v>0</v>
      </c>
      <c r="Q698" s="172"/>
      <c r="R698" s="173">
        <f>R699+SUM(R700:R734)+R738</f>
        <v>21.651493306000003</v>
      </c>
      <c r="S698" s="172"/>
      <c r="T698" s="174">
        <f>T699+SUM(T700:T734)+T738</f>
        <v>0.00085212000000000016</v>
      </c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R698" s="167" t="s">
        <v>79</v>
      </c>
      <c r="AT698" s="175" t="s">
        <v>71</v>
      </c>
      <c r="AU698" s="175" t="s">
        <v>76</v>
      </c>
      <c r="AY698" s="167" t="s">
        <v>458</v>
      </c>
      <c r="BK698" s="176">
        <f>BK699+SUM(BK700:BK734)+BK738</f>
        <v>0</v>
      </c>
    </row>
    <row r="699" s="2" customFormat="1" ht="37.8" customHeight="1">
      <c r="A699" s="41"/>
      <c r="B699" s="179"/>
      <c r="C699" s="180" t="s">
        <v>1211</v>
      </c>
      <c r="D699" s="180" t="s">
        <v>462</v>
      </c>
      <c r="E699" s="181" t="s">
        <v>1212</v>
      </c>
      <c r="F699" s="182" t="s">
        <v>1213</v>
      </c>
      <c r="G699" s="183" t="s">
        <v>140</v>
      </c>
      <c r="H699" s="184">
        <v>85.212000000000003</v>
      </c>
      <c r="I699" s="185"/>
      <c r="J699" s="186">
        <f>ROUND(I699*H699,2)</f>
        <v>0</v>
      </c>
      <c r="K699" s="182" t="s">
        <v>465</v>
      </c>
      <c r="L699" s="42"/>
      <c r="M699" s="187" t="s">
        <v>3</v>
      </c>
      <c r="N699" s="188" t="s">
        <v>43</v>
      </c>
      <c r="O699" s="75"/>
      <c r="P699" s="189">
        <f>O699*H699</f>
        <v>0</v>
      </c>
      <c r="Q699" s="189">
        <v>0.00038499999999999998</v>
      </c>
      <c r="R699" s="189">
        <f>Q699*H699</f>
        <v>0.032806620000000002</v>
      </c>
      <c r="S699" s="189">
        <v>1.0000000000000001E-05</v>
      </c>
      <c r="T699" s="190">
        <f>S699*H699</f>
        <v>0.00085212000000000016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191" t="s">
        <v>104</v>
      </c>
      <c r="AT699" s="191" t="s">
        <v>462</v>
      </c>
      <c r="AU699" s="191" t="s">
        <v>101</v>
      </c>
      <c r="AY699" s="22" t="s">
        <v>458</v>
      </c>
      <c r="BE699" s="192">
        <f>IF(N699="základní",J699,0)</f>
        <v>0</v>
      </c>
      <c r="BF699" s="192">
        <f>IF(N699="snížená",J699,0)</f>
        <v>0</v>
      </c>
      <c r="BG699" s="192">
        <f>IF(N699="zákl. přenesená",J699,0)</f>
        <v>0</v>
      </c>
      <c r="BH699" s="192">
        <f>IF(N699="sníž. přenesená",J699,0)</f>
        <v>0</v>
      </c>
      <c r="BI699" s="192">
        <f>IF(N699="nulová",J699,0)</f>
        <v>0</v>
      </c>
      <c r="BJ699" s="22" t="s">
        <v>79</v>
      </c>
      <c r="BK699" s="192">
        <f>ROUND(I699*H699,2)</f>
        <v>0</v>
      </c>
      <c r="BL699" s="22" t="s">
        <v>104</v>
      </c>
      <c r="BM699" s="191" t="s">
        <v>1214</v>
      </c>
    </row>
    <row r="700" s="2" customFormat="1">
      <c r="A700" s="41"/>
      <c r="B700" s="42"/>
      <c r="C700" s="41"/>
      <c r="D700" s="193" t="s">
        <v>467</v>
      </c>
      <c r="E700" s="41"/>
      <c r="F700" s="194" t="s">
        <v>1215</v>
      </c>
      <c r="G700" s="41"/>
      <c r="H700" s="41"/>
      <c r="I700" s="195"/>
      <c r="J700" s="41"/>
      <c r="K700" s="41"/>
      <c r="L700" s="42"/>
      <c r="M700" s="196"/>
      <c r="N700" s="197"/>
      <c r="O700" s="75"/>
      <c r="P700" s="75"/>
      <c r="Q700" s="75"/>
      <c r="R700" s="75"/>
      <c r="S700" s="75"/>
      <c r="T700" s="76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2" t="s">
        <v>467</v>
      </c>
      <c r="AU700" s="22" t="s">
        <v>101</v>
      </c>
    </row>
    <row r="701" s="13" customFormat="1">
      <c r="A701" s="13"/>
      <c r="B701" s="198"/>
      <c r="C701" s="13"/>
      <c r="D701" s="199" t="s">
        <v>469</v>
      </c>
      <c r="E701" s="200" t="s">
        <v>3</v>
      </c>
      <c r="F701" s="201" t="s">
        <v>290</v>
      </c>
      <c r="G701" s="13"/>
      <c r="H701" s="202">
        <v>20.5</v>
      </c>
      <c r="I701" s="203"/>
      <c r="J701" s="13"/>
      <c r="K701" s="13"/>
      <c r="L701" s="198"/>
      <c r="M701" s="204"/>
      <c r="N701" s="205"/>
      <c r="O701" s="205"/>
      <c r="P701" s="205"/>
      <c r="Q701" s="205"/>
      <c r="R701" s="205"/>
      <c r="S701" s="205"/>
      <c r="T701" s="20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00" t="s">
        <v>469</v>
      </c>
      <c r="AU701" s="200" t="s">
        <v>101</v>
      </c>
      <c r="AV701" s="13" t="s">
        <v>76</v>
      </c>
      <c r="AW701" s="13" t="s">
        <v>33</v>
      </c>
      <c r="AX701" s="13" t="s">
        <v>72</v>
      </c>
      <c r="AY701" s="200" t="s">
        <v>458</v>
      </c>
    </row>
    <row r="702" s="13" customFormat="1">
      <c r="A702" s="13"/>
      <c r="B702" s="198"/>
      <c r="C702" s="13"/>
      <c r="D702" s="199" t="s">
        <v>469</v>
      </c>
      <c r="E702" s="200" t="s">
        <v>3</v>
      </c>
      <c r="F702" s="201" t="s">
        <v>293</v>
      </c>
      <c r="G702" s="13"/>
      <c r="H702" s="202">
        <v>45.076999999999998</v>
      </c>
      <c r="I702" s="203"/>
      <c r="J702" s="13"/>
      <c r="K702" s="13"/>
      <c r="L702" s="198"/>
      <c r="M702" s="204"/>
      <c r="N702" s="205"/>
      <c r="O702" s="205"/>
      <c r="P702" s="205"/>
      <c r="Q702" s="205"/>
      <c r="R702" s="205"/>
      <c r="S702" s="205"/>
      <c r="T702" s="206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00" t="s">
        <v>469</v>
      </c>
      <c r="AU702" s="200" t="s">
        <v>101</v>
      </c>
      <c r="AV702" s="13" t="s">
        <v>76</v>
      </c>
      <c r="AW702" s="13" t="s">
        <v>33</v>
      </c>
      <c r="AX702" s="13" t="s">
        <v>72</v>
      </c>
      <c r="AY702" s="200" t="s">
        <v>458</v>
      </c>
    </row>
    <row r="703" s="13" customFormat="1">
      <c r="A703" s="13"/>
      <c r="B703" s="198"/>
      <c r="C703" s="13"/>
      <c r="D703" s="199" t="s">
        <v>469</v>
      </c>
      <c r="E703" s="200" t="s">
        <v>3</v>
      </c>
      <c r="F703" s="201" t="s">
        <v>296</v>
      </c>
      <c r="G703" s="13"/>
      <c r="H703" s="202">
        <v>19.635000000000002</v>
      </c>
      <c r="I703" s="203"/>
      <c r="J703" s="13"/>
      <c r="K703" s="13"/>
      <c r="L703" s="198"/>
      <c r="M703" s="204"/>
      <c r="N703" s="205"/>
      <c r="O703" s="205"/>
      <c r="P703" s="205"/>
      <c r="Q703" s="205"/>
      <c r="R703" s="205"/>
      <c r="S703" s="205"/>
      <c r="T703" s="206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00" t="s">
        <v>469</v>
      </c>
      <c r="AU703" s="200" t="s">
        <v>101</v>
      </c>
      <c r="AV703" s="13" t="s">
        <v>76</v>
      </c>
      <c r="AW703" s="13" t="s">
        <v>33</v>
      </c>
      <c r="AX703" s="13" t="s">
        <v>72</v>
      </c>
      <c r="AY703" s="200" t="s">
        <v>458</v>
      </c>
    </row>
    <row r="704" s="15" customFormat="1">
      <c r="A704" s="15"/>
      <c r="B704" s="215"/>
      <c r="C704" s="15"/>
      <c r="D704" s="199" t="s">
        <v>469</v>
      </c>
      <c r="E704" s="216" t="s">
        <v>3</v>
      </c>
      <c r="F704" s="217" t="s">
        <v>497</v>
      </c>
      <c r="G704" s="15"/>
      <c r="H704" s="218">
        <v>85.212000000000003</v>
      </c>
      <c r="I704" s="219"/>
      <c r="J704" s="15"/>
      <c r="K704" s="15"/>
      <c r="L704" s="215"/>
      <c r="M704" s="220"/>
      <c r="N704" s="221"/>
      <c r="O704" s="221"/>
      <c r="P704" s="221"/>
      <c r="Q704" s="221"/>
      <c r="R704" s="221"/>
      <c r="S704" s="221"/>
      <c r="T704" s="222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T704" s="216" t="s">
        <v>469</v>
      </c>
      <c r="AU704" s="216" t="s">
        <v>101</v>
      </c>
      <c r="AV704" s="15" t="s">
        <v>104</v>
      </c>
      <c r="AW704" s="15" t="s">
        <v>33</v>
      </c>
      <c r="AX704" s="15" t="s">
        <v>79</v>
      </c>
      <c r="AY704" s="216" t="s">
        <v>458</v>
      </c>
    </row>
    <row r="705" s="2" customFormat="1" ht="55.5" customHeight="1">
      <c r="A705" s="41"/>
      <c r="B705" s="179"/>
      <c r="C705" s="180" t="s">
        <v>1216</v>
      </c>
      <c r="D705" s="180" t="s">
        <v>462</v>
      </c>
      <c r="E705" s="181" t="s">
        <v>1217</v>
      </c>
      <c r="F705" s="182" t="s">
        <v>1218</v>
      </c>
      <c r="G705" s="183" t="s">
        <v>694</v>
      </c>
      <c r="H705" s="184">
        <v>132.834</v>
      </c>
      <c r="I705" s="185"/>
      <c r="J705" s="186">
        <f>ROUND(I705*H705,2)</f>
        <v>0</v>
      </c>
      <c r="K705" s="182" t="s">
        <v>465</v>
      </c>
      <c r="L705" s="42"/>
      <c r="M705" s="187" t="s">
        <v>3</v>
      </c>
      <c r="N705" s="188" t="s">
        <v>43</v>
      </c>
      <c r="O705" s="75"/>
      <c r="P705" s="189">
        <f>O705*H705</f>
        <v>0</v>
      </c>
      <c r="Q705" s="189">
        <v>0</v>
      </c>
      <c r="R705" s="189">
        <f>Q705*H705</f>
        <v>0</v>
      </c>
      <c r="S705" s="189">
        <v>0</v>
      </c>
      <c r="T705" s="190">
        <f>S705*H705</f>
        <v>0</v>
      </c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R705" s="191" t="s">
        <v>104</v>
      </c>
      <c r="AT705" s="191" t="s">
        <v>462</v>
      </c>
      <c r="AU705" s="191" t="s">
        <v>101</v>
      </c>
      <c r="AY705" s="22" t="s">
        <v>458</v>
      </c>
      <c r="BE705" s="192">
        <f>IF(N705="základní",J705,0)</f>
        <v>0</v>
      </c>
      <c r="BF705" s="192">
        <f>IF(N705="snížená",J705,0)</f>
        <v>0</v>
      </c>
      <c r="BG705" s="192">
        <f>IF(N705="zákl. přenesená",J705,0)</f>
        <v>0</v>
      </c>
      <c r="BH705" s="192">
        <f>IF(N705="sníž. přenesená",J705,0)</f>
        <v>0</v>
      </c>
      <c r="BI705" s="192">
        <f>IF(N705="nulová",J705,0)</f>
        <v>0</v>
      </c>
      <c r="BJ705" s="22" t="s">
        <v>79</v>
      </c>
      <c r="BK705" s="192">
        <f>ROUND(I705*H705,2)</f>
        <v>0</v>
      </c>
      <c r="BL705" s="22" t="s">
        <v>104</v>
      </c>
      <c r="BM705" s="191" t="s">
        <v>1219</v>
      </c>
    </row>
    <row r="706" s="2" customFormat="1">
      <c r="A706" s="41"/>
      <c r="B706" s="42"/>
      <c r="C706" s="41"/>
      <c r="D706" s="193" t="s">
        <v>467</v>
      </c>
      <c r="E706" s="41"/>
      <c r="F706" s="194" t="s">
        <v>1220</v>
      </c>
      <c r="G706" s="41"/>
      <c r="H706" s="41"/>
      <c r="I706" s="195"/>
      <c r="J706" s="41"/>
      <c r="K706" s="41"/>
      <c r="L706" s="42"/>
      <c r="M706" s="196"/>
      <c r="N706" s="197"/>
      <c r="O706" s="75"/>
      <c r="P706" s="75"/>
      <c r="Q706" s="75"/>
      <c r="R706" s="75"/>
      <c r="S706" s="75"/>
      <c r="T706" s="76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T706" s="22" t="s">
        <v>467</v>
      </c>
      <c r="AU706" s="22" t="s">
        <v>101</v>
      </c>
    </row>
    <row r="707" s="13" customFormat="1">
      <c r="A707" s="13"/>
      <c r="B707" s="198"/>
      <c r="C707" s="13"/>
      <c r="D707" s="199" t="s">
        <v>469</v>
      </c>
      <c r="E707" s="200" t="s">
        <v>3</v>
      </c>
      <c r="F707" s="201" t="s">
        <v>1221</v>
      </c>
      <c r="G707" s="13"/>
      <c r="H707" s="202">
        <v>91.004000000000005</v>
      </c>
      <c r="I707" s="203"/>
      <c r="J707" s="13"/>
      <c r="K707" s="13"/>
      <c r="L707" s="198"/>
      <c r="M707" s="204"/>
      <c r="N707" s="205"/>
      <c r="O707" s="205"/>
      <c r="P707" s="205"/>
      <c r="Q707" s="205"/>
      <c r="R707" s="205"/>
      <c r="S707" s="205"/>
      <c r="T707" s="20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00" t="s">
        <v>469</v>
      </c>
      <c r="AU707" s="200" t="s">
        <v>101</v>
      </c>
      <c r="AV707" s="13" t="s">
        <v>76</v>
      </c>
      <c r="AW707" s="13" t="s">
        <v>33</v>
      </c>
      <c r="AX707" s="13" t="s">
        <v>72</v>
      </c>
      <c r="AY707" s="200" t="s">
        <v>458</v>
      </c>
    </row>
    <row r="708" s="13" customFormat="1">
      <c r="A708" s="13"/>
      <c r="B708" s="198"/>
      <c r="C708" s="13"/>
      <c r="D708" s="199" t="s">
        <v>469</v>
      </c>
      <c r="E708" s="200" t="s">
        <v>3</v>
      </c>
      <c r="F708" s="201" t="s">
        <v>1222</v>
      </c>
      <c r="G708" s="13"/>
      <c r="H708" s="202">
        <v>41.829999999999998</v>
      </c>
      <c r="I708" s="203"/>
      <c r="J708" s="13"/>
      <c r="K708" s="13"/>
      <c r="L708" s="198"/>
      <c r="M708" s="204"/>
      <c r="N708" s="205"/>
      <c r="O708" s="205"/>
      <c r="P708" s="205"/>
      <c r="Q708" s="205"/>
      <c r="R708" s="205"/>
      <c r="S708" s="205"/>
      <c r="T708" s="20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00" t="s">
        <v>469</v>
      </c>
      <c r="AU708" s="200" t="s">
        <v>101</v>
      </c>
      <c r="AV708" s="13" t="s">
        <v>76</v>
      </c>
      <c r="AW708" s="13" t="s">
        <v>33</v>
      </c>
      <c r="AX708" s="13" t="s">
        <v>72</v>
      </c>
      <c r="AY708" s="200" t="s">
        <v>458</v>
      </c>
    </row>
    <row r="709" s="15" customFormat="1">
      <c r="A709" s="15"/>
      <c r="B709" s="215"/>
      <c r="C709" s="15"/>
      <c r="D709" s="199" t="s">
        <v>469</v>
      </c>
      <c r="E709" s="216" t="s">
        <v>3</v>
      </c>
      <c r="F709" s="217" t="s">
        <v>497</v>
      </c>
      <c r="G709" s="15"/>
      <c r="H709" s="218">
        <v>132.834</v>
      </c>
      <c r="I709" s="219"/>
      <c r="J709" s="15"/>
      <c r="K709" s="15"/>
      <c r="L709" s="215"/>
      <c r="M709" s="220"/>
      <c r="N709" s="221"/>
      <c r="O709" s="221"/>
      <c r="P709" s="221"/>
      <c r="Q709" s="221"/>
      <c r="R709" s="221"/>
      <c r="S709" s="221"/>
      <c r="T709" s="222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16" t="s">
        <v>469</v>
      </c>
      <c r="AU709" s="216" t="s">
        <v>101</v>
      </c>
      <c r="AV709" s="15" t="s">
        <v>104</v>
      </c>
      <c r="AW709" s="15" t="s">
        <v>33</v>
      </c>
      <c r="AX709" s="15" t="s">
        <v>79</v>
      </c>
      <c r="AY709" s="216" t="s">
        <v>458</v>
      </c>
    </row>
    <row r="710" s="2" customFormat="1" ht="16.5" customHeight="1">
      <c r="A710" s="41"/>
      <c r="B710" s="179"/>
      <c r="C710" s="223" t="s">
        <v>1223</v>
      </c>
      <c r="D710" s="223" t="s">
        <v>562</v>
      </c>
      <c r="E710" s="224" t="s">
        <v>1224</v>
      </c>
      <c r="F710" s="225" t="s">
        <v>1225</v>
      </c>
      <c r="G710" s="226" t="s">
        <v>694</v>
      </c>
      <c r="H710" s="227">
        <v>146.11699999999999</v>
      </c>
      <c r="I710" s="228"/>
      <c r="J710" s="229">
        <f>ROUND(I710*H710,2)</f>
        <v>0</v>
      </c>
      <c r="K710" s="225" t="s">
        <v>465</v>
      </c>
      <c r="L710" s="230"/>
      <c r="M710" s="231" t="s">
        <v>3</v>
      </c>
      <c r="N710" s="232" t="s">
        <v>43</v>
      </c>
      <c r="O710" s="75"/>
      <c r="P710" s="189">
        <f>O710*H710</f>
        <v>0</v>
      </c>
      <c r="Q710" s="189">
        <v>0.00029999999999999997</v>
      </c>
      <c r="R710" s="189">
        <f>Q710*H710</f>
        <v>0.043835099999999995</v>
      </c>
      <c r="S710" s="189">
        <v>0</v>
      </c>
      <c r="T710" s="190">
        <f>S710*H710</f>
        <v>0</v>
      </c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R710" s="191" t="s">
        <v>521</v>
      </c>
      <c r="AT710" s="191" t="s">
        <v>562</v>
      </c>
      <c r="AU710" s="191" t="s">
        <v>101</v>
      </c>
      <c r="AY710" s="22" t="s">
        <v>458</v>
      </c>
      <c r="BE710" s="192">
        <f>IF(N710="základní",J710,0)</f>
        <v>0</v>
      </c>
      <c r="BF710" s="192">
        <f>IF(N710="snížená",J710,0)</f>
        <v>0</v>
      </c>
      <c r="BG710" s="192">
        <f>IF(N710="zákl. přenesená",J710,0)</f>
        <v>0</v>
      </c>
      <c r="BH710" s="192">
        <f>IF(N710="sníž. přenesená",J710,0)</f>
        <v>0</v>
      </c>
      <c r="BI710" s="192">
        <f>IF(N710="nulová",J710,0)</f>
        <v>0</v>
      </c>
      <c r="BJ710" s="22" t="s">
        <v>79</v>
      </c>
      <c r="BK710" s="192">
        <f>ROUND(I710*H710,2)</f>
        <v>0</v>
      </c>
      <c r="BL710" s="22" t="s">
        <v>104</v>
      </c>
      <c r="BM710" s="191" t="s">
        <v>1226</v>
      </c>
    </row>
    <row r="711" s="13" customFormat="1">
      <c r="A711" s="13"/>
      <c r="B711" s="198"/>
      <c r="C711" s="13"/>
      <c r="D711" s="199" t="s">
        <v>469</v>
      </c>
      <c r="E711" s="13"/>
      <c r="F711" s="201" t="s">
        <v>1227</v>
      </c>
      <c r="G711" s="13"/>
      <c r="H711" s="202">
        <v>146.11699999999999</v>
      </c>
      <c r="I711" s="203"/>
      <c r="J711" s="13"/>
      <c r="K711" s="13"/>
      <c r="L711" s="198"/>
      <c r="M711" s="204"/>
      <c r="N711" s="205"/>
      <c r="O711" s="205"/>
      <c r="P711" s="205"/>
      <c r="Q711" s="205"/>
      <c r="R711" s="205"/>
      <c r="S711" s="205"/>
      <c r="T711" s="20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00" t="s">
        <v>469</v>
      </c>
      <c r="AU711" s="200" t="s">
        <v>101</v>
      </c>
      <c r="AV711" s="13" t="s">
        <v>76</v>
      </c>
      <c r="AW711" s="13" t="s">
        <v>4</v>
      </c>
      <c r="AX711" s="13" t="s">
        <v>79</v>
      </c>
      <c r="AY711" s="200" t="s">
        <v>458</v>
      </c>
    </row>
    <row r="712" s="2" customFormat="1" ht="44.25" customHeight="1">
      <c r="A712" s="41"/>
      <c r="B712" s="179"/>
      <c r="C712" s="180" t="s">
        <v>1228</v>
      </c>
      <c r="D712" s="180" t="s">
        <v>462</v>
      </c>
      <c r="E712" s="181" t="s">
        <v>1229</v>
      </c>
      <c r="F712" s="182" t="s">
        <v>1230</v>
      </c>
      <c r="G712" s="183" t="s">
        <v>694</v>
      </c>
      <c r="H712" s="184">
        <v>2391.73</v>
      </c>
      <c r="I712" s="185"/>
      <c r="J712" s="186">
        <f>ROUND(I712*H712,2)</f>
        <v>0</v>
      </c>
      <c r="K712" s="182" t="s">
        <v>465</v>
      </c>
      <c r="L712" s="42"/>
      <c r="M712" s="187" t="s">
        <v>3</v>
      </c>
      <c r="N712" s="188" t="s">
        <v>43</v>
      </c>
      <c r="O712" s="75"/>
      <c r="P712" s="189">
        <f>O712*H712</f>
        <v>0</v>
      </c>
      <c r="Q712" s="189">
        <v>0</v>
      </c>
      <c r="R712" s="189">
        <f>Q712*H712</f>
        <v>0</v>
      </c>
      <c r="S712" s="189">
        <v>0</v>
      </c>
      <c r="T712" s="190">
        <f>S712*H712</f>
        <v>0</v>
      </c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R712" s="191" t="s">
        <v>104</v>
      </c>
      <c r="AT712" s="191" t="s">
        <v>462</v>
      </c>
      <c r="AU712" s="191" t="s">
        <v>101</v>
      </c>
      <c r="AY712" s="22" t="s">
        <v>458</v>
      </c>
      <c r="BE712" s="192">
        <f>IF(N712="základní",J712,0)</f>
        <v>0</v>
      </c>
      <c r="BF712" s="192">
        <f>IF(N712="snížená",J712,0)</f>
        <v>0</v>
      </c>
      <c r="BG712" s="192">
        <f>IF(N712="zákl. přenesená",J712,0)</f>
        <v>0</v>
      </c>
      <c r="BH712" s="192">
        <f>IF(N712="sníž. přenesená",J712,0)</f>
        <v>0</v>
      </c>
      <c r="BI712" s="192">
        <f>IF(N712="nulová",J712,0)</f>
        <v>0</v>
      </c>
      <c r="BJ712" s="22" t="s">
        <v>79</v>
      </c>
      <c r="BK712" s="192">
        <f>ROUND(I712*H712,2)</f>
        <v>0</v>
      </c>
      <c r="BL712" s="22" t="s">
        <v>104</v>
      </c>
      <c r="BM712" s="191" t="s">
        <v>1231</v>
      </c>
    </row>
    <row r="713" s="2" customFormat="1">
      <c r="A713" s="41"/>
      <c r="B713" s="42"/>
      <c r="C713" s="41"/>
      <c r="D713" s="193" t="s">
        <v>467</v>
      </c>
      <c r="E713" s="41"/>
      <c r="F713" s="194" t="s">
        <v>1232</v>
      </c>
      <c r="G713" s="41"/>
      <c r="H713" s="41"/>
      <c r="I713" s="195"/>
      <c r="J713" s="41"/>
      <c r="K713" s="41"/>
      <c r="L713" s="42"/>
      <c r="M713" s="196"/>
      <c r="N713" s="197"/>
      <c r="O713" s="75"/>
      <c r="P713" s="75"/>
      <c r="Q713" s="75"/>
      <c r="R713" s="75"/>
      <c r="S713" s="75"/>
      <c r="T713" s="76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T713" s="22" t="s">
        <v>467</v>
      </c>
      <c r="AU713" s="22" t="s">
        <v>101</v>
      </c>
    </row>
    <row r="714" s="2" customFormat="1" ht="16.5" customHeight="1">
      <c r="A714" s="41"/>
      <c r="B714" s="179"/>
      <c r="C714" s="223" t="s">
        <v>1233</v>
      </c>
      <c r="D714" s="223" t="s">
        <v>562</v>
      </c>
      <c r="E714" s="224" t="s">
        <v>1234</v>
      </c>
      <c r="F714" s="225" t="s">
        <v>1235</v>
      </c>
      <c r="G714" s="226" t="s">
        <v>694</v>
      </c>
      <c r="H714" s="227">
        <v>2426.8820000000001</v>
      </c>
      <c r="I714" s="228"/>
      <c r="J714" s="229">
        <f>ROUND(I714*H714,2)</f>
        <v>0</v>
      </c>
      <c r="K714" s="225" t="s">
        <v>465</v>
      </c>
      <c r="L714" s="230"/>
      <c r="M714" s="231" t="s">
        <v>3</v>
      </c>
      <c r="N714" s="232" t="s">
        <v>43</v>
      </c>
      <c r="O714" s="75"/>
      <c r="P714" s="189">
        <f>O714*H714</f>
        <v>0</v>
      </c>
      <c r="Q714" s="189">
        <v>5.0000000000000002E-05</v>
      </c>
      <c r="R714" s="189">
        <f>Q714*H714</f>
        <v>0.12134410000000001</v>
      </c>
      <c r="S714" s="189">
        <v>0</v>
      </c>
      <c r="T714" s="190">
        <f>S714*H714</f>
        <v>0</v>
      </c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R714" s="191" t="s">
        <v>521</v>
      </c>
      <c r="AT714" s="191" t="s">
        <v>562</v>
      </c>
      <c r="AU714" s="191" t="s">
        <v>101</v>
      </c>
      <c r="AY714" s="22" t="s">
        <v>458</v>
      </c>
      <c r="BE714" s="192">
        <f>IF(N714="základní",J714,0)</f>
        <v>0</v>
      </c>
      <c r="BF714" s="192">
        <f>IF(N714="snížená",J714,0)</f>
        <v>0</v>
      </c>
      <c r="BG714" s="192">
        <f>IF(N714="zákl. přenesená",J714,0)</f>
        <v>0</v>
      </c>
      <c r="BH714" s="192">
        <f>IF(N714="sníž. přenesená",J714,0)</f>
        <v>0</v>
      </c>
      <c r="BI714" s="192">
        <f>IF(N714="nulová",J714,0)</f>
        <v>0</v>
      </c>
      <c r="BJ714" s="22" t="s">
        <v>79</v>
      </c>
      <c r="BK714" s="192">
        <f>ROUND(I714*H714,2)</f>
        <v>0</v>
      </c>
      <c r="BL714" s="22" t="s">
        <v>104</v>
      </c>
      <c r="BM714" s="191" t="s">
        <v>1236</v>
      </c>
    </row>
    <row r="715" s="13" customFormat="1">
      <c r="A715" s="13"/>
      <c r="B715" s="198"/>
      <c r="C715" s="13"/>
      <c r="D715" s="199" t="s">
        <v>469</v>
      </c>
      <c r="E715" s="200" t="s">
        <v>3</v>
      </c>
      <c r="F715" s="201" t="s">
        <v>1237</v>
      </c>
      <c r="G715" s="13"/>
      <c r="H715" s="202">
        <v>2206.2559999999999</v>
      </c>
      <c r="I715" s="203"/>
      <c r="J715" s="13"/>
      <c r="K715" s="13"/>
      <c r="L715" s="198"/>
      <c r="M715" s="204"/>
      <c r="N715" s="205"/>
      <c r="O715" s="205"/>
      <c r="P715" s="205"/>
      <c r="Q715" s="205"/>
      <c r="R715" s="205"/>
      <c r="S715" s="205"/>
      <c r="T715" s="20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00" t="s">
        <v>469</v>
      </c>
      <c r="AU715" s="200" t="s">
        <v>101</v>
      </c>
      <c r="AV715" s="13" t="s">
        <v>76</v>
      </c>
      <c r="AW715" s="13" t="s">
        <v>33</v>
      </c>
      <c r="AX715" s="13" t="s">
        <v>79</v>
      </c>
      <c r="AY715" s="200" t="s">
        <v>458</v>
      </c>
    </row>
    <row r="716" s="13" customFormat="1">
      <c r="A716" s="13"/>
      <c r="B716" s="198"/>
      <c r="C716" s="13"/>
      <c r="D716" s="199" t="s">
        <v>469</v>
      </c>
      <c r="E716" s="13"/>
      <c r="F716" s="201" t="s">
        <v>1238</v>
      </c>
      <c r="G716" s="13"/>
      <c r="H716" s="202">
        <v>2426.8820000000001</v>
      </c>
      <c r="I716" s="203"/>
      <c r="J716" s="13"/>
      <c r="K716" s="13"/>
      <c r="L716" s="198"/>
      <c r="M716" s="204"/>
      <c r="N716" s="205"/>
      <c r="O716" s="205"/>
      <c r="P716" s="205"/>
      <c r="Q716" s="205"/>
      <c r="R716" s="205"/>
      <c r="S716" s="205"/>
      <c r="T716" s="20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00" t="s">
        <v>469</v>
      </c>
      <c r="AU716" s="200" t="s">
        <v>101</v>
      </c>
      <c r="AV716" s="13" t="s">
        <v>76</v>
      </c>
      <c r="AW716" s="13" t="s">
        <v>4</v>
      </c>
      <c r="AX716" s="13" t="s">
        <v>79</v>
      </c>
      <c r="AY716" s="200" t="s">
        <v>458</v>
      </c>
    </row>
    <row r="717" s="2" customFormat="1" ht="24.15" customHeight="1">
      <c r="A717" s="41"/>
      <c r="B717" s="179"/>
      <c r="C717" s="223" t="s">
        <v>1239</v>
      </c>
      <c r="D717" s="223" t="s">
        <v>562</v>
      </c>
      <c r="E717" s="224" t="s">
        <v>1240</v>
      </c>
      <c r="F717" s="225" t="s">
        <v>1241</v>
      </c>
      <c r="G717" s="226" t="s">
        <v>694</v>
      </c>
      <c r="H717" s="227">
        <v>204.02099999999999</v>
      </c>
      <c r="I717" s="228"/>
      <c r="J717" s="229">
        <f>ROUND(I717*H717,2)</f>
        <v>0</v>
      </c>
      <c r="K717" s="225" t="s">
        <v>465</v>
      </c>
      <c r="L717" s="230"/>
      <c r="M717" s="231" t="s">
        <v>3</v>
      </c>
      <c r="N717" s="232" t="s">
        <v>43</v>
      </c>
      <c r="O717" s="75"/>
      <c r="P717" s="189">
        <f>O717*H717</f>
        <v>0</v>
      </c>
      <c r="Q717" s="189">
        <v>0.00010000000000000001</v>
      </c>
      <c r="R717" s="189">
        <f>Q717*H717</f>
        <v>0.020402099999999999</v>
      </c>
      <c r="S717" s="189">
        <v>0</v>
      </c>
      <c r="T717" s="190">
        <f>S717*H717</f>
        <v>0</v>
      </c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R717" s="191" t="s">
        <v>521</v>
      </c>
      <c r="AT717" s="191" t="s">
        <v>562</v>
      </c>
      <c r="AU717" s="191" t="s">
        <v>101</v>
      </c>
      <c r="AY717" s="22" t="s">
        <v>458</v>
      </c>
      <c r="BE717" s="192">
        <f>IF(N717="základní",J717,0)</f>
        <v>0</v>
      </c>
      <c r="BF717" s="192">
        <f>IF(N717="snížená",J717,0)</f>
        <v>0</v>
      </c>
      <c r="BG717" s="192">
        <f>IF(N717="zákl. přenesená",J717,0)</f>
        <v>0</v>
      </c>
      <c r="BH717" s="192">
        <f>IF(N717="sníž. přenesená",J717,0)</f>
        <v>0</v>
      </c>
      <c r="BI717" s="192">
        <f>IF(N717="nulová",J717,0)</f>
        <v>0</v>
      </c>
      <c r="BJ717" s="22" t="s">
        <v>79</v>
      </c>
      <c r="BK717" s="192">
        <f>ROUND(I717*H717,2)</f>
        <v>0</v>
      </c>
      <c r="BL717" s="22" t="s">
        <v>104</v>
      </c>
      <c r="BM717" s="191" t="s">
        <v>1242</v>
      </c>
    </row>
    <row r="718" s="13" customFormat="1">
      <c r="A718" s="13"/>
      <c r="B718" s="198"/>
      <c r="C718" s="13"/>
      <c r="D718" s="199" t="s">
        <v>469</v>
      </c>
      <c r="E718" s="200" t="s">
        <v>3</v>
      </c>
      <c r="F718" s="201" t="s">
        <v>1221</v>
      </c>
      <c r="G718" s="13"/>
      <c r="H718" s="202">
        <v>91.004000000000005</v>
      </c>
      <c r="I718" s="203"/>
      <c r="J718" s="13"/>
      <c r="K718" s="13"/>
      <c r="L718" s="198"/>
      <c r="M718" s="204"/>
      <c r="N718" s="205"/>
      <c r="O718" s="205"/>
      <c r="P718" s="205"/>
      <c r="Q718" s="205"/>
      <c r="R718" s="205"/>
      <c r="S718" s="205"/>
      <c r="T718" s="20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00" t="s">
        <v>469</v>
      </c>
      <c r="AU718" s="200" t="s">
        <v>101</v>
      </c>
      <c r="AV718" s="13" t="s">
        <v>76</v>
      </c>
      <c r="AW718" s="13" t="s">
        <v>33</v>
      </c>
      <c r="AX718" s="13" t="s">
        <v>72</v>
      </c>
      <c r="AY718" s="200" t="s">
        <v>458</v>
      </c>
    </row>
    <row r="719" s="13" customFormat="1">
      <c r="A719" s="13"/>
      <c r="B719" s="198"/>
      <c r="C719" s="13"/>
      <c r="D719" s="199" t="s">
        <v>469</v>
      </c>
      <c r="E719" s="200" t="s">
        <v>3</v>
      </c>
      <c r="F719" s="201" t="s">
        <v>1222</v>
      </c>
      <c r="G719" s="13"/>
      <c r="H719" s="202">
        <v>41.829999999999998</v>
      </c>
      <c r="I719" s="203"/>
      <c r="J719" s="13"/>
      <c r="K719" s="13"/>
      <c r="L719" s="198"/>
      <c r="M719" s="204"/>
      <c r="N719" s="205"/>
      <c r="O719" s="205"/>
      <c r="P719" s="205"/>
      <c r="Q719" s="205"/>
      <c r="R719" s="205"/>
      <c r="S719" s="205"/>
      <c r="T719" s="20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00" t="s">
        <v>469</v>
      </c>
      <c r="AU719" s="200" t="s">
        <v>101</v>
      </c>
      <c r="AV719" s="13" t="s">
        <v>76</v>
      </c>
      <c r="AW719" s="13" t="s">
        <v>33</v>
      </c>
      <c r="AX719" s="13" t="s">
        <v>72</v>
      </c>
      <c r="AY719" s="200" t="s">
        <v>458</v>
      </c>
    </row>
    <row r="720" s="13" customFormat="1">
      <c r="A720" s="13"/>
      <c r="B720" s="198"/>
      <c r="C720" s="13"/>
      <c r="D720" s="199" t="s">
        <v>469</v>
      </c>
      <c r="E720" s="200" t="s">
        <v>3</v>
      </c>
      <c r="F720" s="201" t="s">
        <v>1243</v>
      </c>
      <c r="G720" s="13"/>
      <c r="H720" s="202">
        <v>6.3399999999999999</v>
      </c>
      <c r="I720" s="203"/>
      <c r="J720" s="13"/>
      <c r="K720" s="13"/>
      <c r="L720" s="198"/>
      <c r="M720" s="204"/>
      <c r="N720" s="205"/>
      <c r="O720" s="205"/>
      <c r="P720" s="205"/>
      <c r="Q720" s="205"/>
      <c r="R720" s="205"/>
      <c r="S720" s="205"/>
      <c r="T720" s="20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00" t="s">
        <v>469</v>
      </c>
      <c r="AU720" s="200" t="s">
        <v>101</v>
      </c>
      <c r="AV720" s="13" t="s">
        <v>76</v>
      </c>
      <c r="AW720" s="13" t="s">
        <v>33</v>
      </c>
      <c r="AX720" s="13" t="s">
        <v>72</v>
      </c>
      <c r="AY720" s="200" t="s">
        <v>458</v>
      </c>
    </row>
    <row r="721" s="13" customFormat="1">
      <c r="A721" s="13"/>
      <c r="B721" s="198"/>
      <c r="C721" s="13"/>
      <c r="D721" s="199" t="s">
        <v>469</v>
      </c>
      <c r="E721" s="200" t="s">
        <v>3</v>
      </c>
      <c r="F721" s="201" t="s">
        <v>1244</v>
      </c>
      <c r="G721" s="13"/>
      <c r="H721" s="202">
        <v>13</v>
      </c>
      <c r="I721" s="203"/>
      <c r="J721" s="13"/>
      <c r="K721" s="13"/>
      <c r="L721" s="198"/>
      <c r="M721" s="204"/>
      <c r="N721" s="205"/>
      <c r="O721" s="205"/>
      <c r="P721" s="205"/>
      <c r="Q721" s="205"/>
      <c r="R721" s="205"/>
      <c r="S721" s="205"/>
      <c r="T721" s="20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00" t="s">
        <v>469</v>
      </c>
      <c r="AU721" s="200" t="s">
        <v>101</v>
      </c>
      <c r="AV721" s="13" t="s">
        <v>76</v>
      </c>
      <c r="AW721" s="13" t="s">
        <v>33</v>
      </c>
      <c r="AX721" s="13" t="s">
        <v>72</v>
      </c>
      <c r="AY721" s="200" t="s">
        <v>458</v>
      </c>
    </row>
    <row r="722" s="13" customFormat="1">
      <c r="A722" s="13"/>
      <c r="B722" s="198"/>
      <c r="C722" s="13"/>
      <c r="D722" s="199" t="s">
        <v>469</v>
      </c>
      <c r="E722" s="200" t="s">
        <v>3</v>
      </c>
      <c r="F722" s="201" t="s">
        <v>1245</v>
      </c>
      <c r="G722" s="13"/>
      <c r="H722" s="202">
        <v>33.299999999999997</v>
      </c>
      <c r="I722" s="203"/>
      <c r="J722" s="13"/>
      <c r="K722" s="13"/>
      <c r="L722" s="198"/>
      <c r="M722" s="204"/>
      <c r="N722" s="205"/>
      <c r="O722" s="205"/>
      <c r="P722" s="205"/>
      <c r="Q722" s="205"/>
      <c r="R722" s="205"/>
      <c r="S722" s="205"/>
      <c r="T722" s="20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00" t="s">
        <v>469</v>
      </c>
      <c r="AU722" s="200" t="s">
        <v>101</v>
      </c>
      <c r="AV722" s="13" t="s">
        <v>76</v>
      </c>
      <c r="AW722" s="13" t="s">
        <v>33</v>
      </c>
      <c r="AX722" s="13" t="s">
        <v>72</v>
      </c>
      <c r="AY722" s="200" t="s">
        <v>458</v>
      </c>
    </row>
    <row r="723" s="15" customFormat="1">
      <c r="A723" s="15"/>
      <c r="B723" s="215"/>
      <c r="C723" s="15"/>
      <c r="D723" s="199" t="s">
        <v>469</v>
      </c>
      <c r="E723" s="216" t="s">
        <v>3</v>
      </c>
      <c r="F723" s="217" t="s">
        <v>497</v>
      </c>
      <c r="G723" s="15"/>
      <c r="H723" s="218">
        <v>185.47399999999999</v>
      </c>
      <c r="I723" s="219"/>
      <c r="J723" s="15"/>
      <c r="K723" s="15"/>
      <c r="L723" s="215"/>
      <c r="M723" s="220"/>
      <c r="N723" s="221"/>
      <c r="O723" s="221"/>
      <c r="P723" s="221"/>
      <c r="Q723" s="221"/>
      <c r="R723" s="221"/>
      <c r="S723" s="221"/>
      <c r="T723" s="222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16" t="s">
        <v>469</v>
      </c>
      <c r="AU723" s="216" t="s">
        <v>101</v>
      </c>
      <c r="AV723" s="15" t="s">
        <v>104</v>
      </c>
      <c r="AW723" s="15" t="s">
        <v>33</v>
      </c>
      <c r="AX723" s="15" t="s">
        <v>79</v>
      </c>
      <c r="AY723" s="216" t="s">
        <v>458</v>
      </c>
    </row>
    <row r="724" s="13" customFormat="1">
      <c r="A724" s="13"/>
      <c r="B724" s="198"/>
      <c r="C724" s="13"/>
      <c r="D724" s="199" t="s">
        <v>469</v>
      </c>
      <c r="E724" s="13"/>
      <c r="F724" s="201" t="s">
        <v>1246</v>
      </c>
      <c r="G724" s="13"/>
      <c r="H724" s="202">
        <v>204.02099999999999</v>
      </c>
      <c r="I724" s="203"/>
      <c r="J724" s="13"/>
      <c r="K724" s="13"/>
      <c r="L724" s="198"/>
      <c r="M724" s="204"/>
      <c r="N724" s="205"/>
      <c r="O724" s="205"/>
      <c r="P724" s="205"/>
      <c r="Q724" s="205"/>
      <c r="R724" s="205"/>
      <c r="S724" s="205"/>
      <c r="T724" s="20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00" t="s">
        <v>469</v>
      </c>
      <c r="AU724" s="200" t="s">
        <v>101</v>
      </c>
      <c r="AV724" s="13" t="s">
        <v>76</v>
      </c>
      <c r="AW724" s="13" t="s">
        <v>4</v>
      </c>
      <c r="AX724" s="13" t="s">
        <v>79</v>
      </c>
      <c r="AY724" s="200" t="s">
        <v>458</v>
      </c>
    </row>
    <row r="725" s="2" customFormat="1" ht="37.8" customHeight="1">
      <c r="A725" s="41"/>
      <c r="B725" s="179"/>
      <c r="C725" s="180" t="s">
        <v>1247</v>
      </c>
      <c r="D725" s="180" t="s">
        <v>462</v>
      </c>
      <c r="E725" s="181" t="s">
        <v>1248</v>
      </c>
      <c r="F725" s="182" t="s">
        <v>1249</v>
      </c>
      <c r="G725" s="183" t="s">
        <v>140</v>
      </c>
      <c r="H725" s="184">
        <v>38.209000000000003</v>
      </c>
      <c r="I725" s="185"/>
      <c r="J725" s="186">
        <f>ROUND(I725*H725,2)</f>
        <v>0</v>
      </c>
      <c r="K725" s="182" t="s">
        <v>465</v>
      </c>
      <c r="L725" s="42"/>
      <c r="M725" s="187" t="s">
        <v>3</v>
      </c>
      <c r="N725" s="188" t="s">
        <v>43</v>
      </c>
      <c r="O725" s="75"/>
      <c r="P725" s="189">
        <f>O725*H725</f>
        <v>0</v>
      </c>
      <c r="Q725" s="189">
        <v>0.0043839999999999999</v>
      </c>
      <c r="R725" s="189">
        <f>Q725*H725</f>
        <v>0.16750825600000002</v>
      </c>
      <c r="S725" s="189">
        <v>0</v>
      </c>
      <c r="T725" s="190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191" t="s">
        <v>104</v>
      </c>
      <c r="AT725" s="191" t="s">
        <v>462</v>
      </c>
      <c r="AU725" s="191" t="s">
        <v>101</v>
      </c>
      <c r="AY725" s="22" t="s">
        <v>458</v>
      </c>
      <c r="BE725" s="192">
        <f>IF(N725="základní",J725,0)</f>
        <v>0</v>
      </c>
      <c r="BF725" s="192">
        <f>IF(N725="snížená",J725,0)</f>
        <v>0</v>
      </c>
      <c r="BG725" s="192">
        <f>IF(N725="zákl. přenesená",J725,0)</f>
        <v>0</v>
      </c>
      <c r="BH725" s="192">
        <f>IF(N725="sníž. přenesená",J725,0)</f>
        <v>0</v>
      </c>
      <c r="BI725" s="192">
        <f>IF(N725="nulová",J725,0)</f>
        <v>0</v>
      </c>
      <c r="BJ725" s="22" t="s">
        <v>79</v>
      </c>
      <c r="BK725" s="192">
        <f>ROUND(I725*H725,2)</f>
        <v>0</v>
      </c>
      <c r="BL725" s="22" t="s">
        <v>104</v>
      </c>
      <c r="BM725" s="191" t="s">
        <v>1250</v>
      </c>
    </row>
    <row r="726" s="2" customFormat="1">
      <c r="A726" s="41"/>
      <c r="B726" s="42"/>
      <c r="C726" s="41"/>
      <c r="D726" s="193" t="s">
        <v>467</v>
      </c>
      <c r="E726" s="41"/>
      <c r="F726" s="194" t="s">
        <v>1251</v>
      </c>
      <c r="G726" s="41"/>
      <c r="H726" s="41"/>
      <c r="I726" s="195"/>
      <c r="J726" s="41"/>
      <c r="K726" s="41"/>
      <c r="L726" s="42"/>
      <c r="M726" s="196"/>
      <c r="N726" s="197"/>
      <c r="O726" s="75"/>
      <c r="P726" s="75"/>
      <c r="Q726" s="75"/>
      <c r="R726" s="75"/>
      <c r="S726" s="75"/>
      <c r="T726" s="76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2" t="s">
        <v>467</v>
      </c>
      <c r="AU726" s="22" t="s">
        <v>101</v>
      </c>
    </row>
    <row r="727" s="14" customFormat="1">
      <c r="A727" s="14"/>
      <c r="B727" s="208"/>
      <c r="C727" s="14"/>
      <c r="D727" s="199" t="s">
        <v>469</v>
      </c>
      <c r="E727" s="209" t="s">
        <v>3</v>
      </c>
      <c r="F727" s="210" t="s">
        <v>1252</v>
      </c>
      <c r="G727" s="14"/>
      <c r="H727" s="209" t="s">
        <v>3</v>
      </c>
      <c r="I727" s="211"/>
      <c r="J727" s="14"/>
      <c r="K727" s="14"/>
      <c r="L727" s="208"/>
      <c r="M727" s="212"/>
      <c r="N727" s="213"/>
      <c r="O727" s="213"/>
      <c r="P727" s="213"/>
      <c r="Q727" s="213"/>
      <c r="R727" s="213"/>
      <c r="S727" s="213"/>
      <c r="T727" s="2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09" t="s">
        <v>469</v>
      </c>
      <c r="AU727" s="209" t="s">
        <v>101</v>
      </c>
      <c r="AV727" s="14" t="s">
        <v>79</v>
      </c>
      <c r="AW727" s="14" t="s">
        <v>33</v>
      </c>
      <c r="AX727" s="14" t="s">
        <v>72</v>
      </c>
      <c r="AY727" s="209" t="s">
        <v>458</v>
      </c>
    </row>
    <row r="728" s="13" customFormat="1">
      <c r="A728" s="13"/>
      <c r="B728" s="198"/>
      <c r="C728" s="13"/>
      <c r="D728" s="199" t="s">
        <v>469</v>
      </c>
      <c r="E728" s="200" t="s">
        <v>3</v>
      </c>
      <c r="F728" s="201" t="s">
        <v>1253</v>
      </c>
      <c r="G728" s="13"/>
      <c r="H728" s="202">
        <v>33.209000000000003</v>
      </c>
      <c r="I728" s="203"/>
      <c r="J728" s="13"/>
      <c r="K728" s="13"/>
      <c r="L728" s="198"/>
      <c r="M728" s="204"/>
      <c r="N728" s="205"/>
      <c r="O728" s="205"/>
      <c r="P728" s="205"/>
      <c r="Q728" s="205"/>
      <c r="R728" s="205"/>
      <c r="S728" s="205"/>
      <c r="T728" s="20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00" t="s">
        <v>469</v>
      </c>
      <c r="AU728" s="200" t="s">
        <v>101</v>
      </c>
      <c r="AV728" s="13" t="s">
        <v>76</v>
      </c>
      <c r="AW728" s="13" t="s">
        <v>33</v>
      </c>
      <c r="AX728" s="13" t="s">
        <v>72</v>
      </c>
      <c r="AY728" s="200" t="s">
        <v>458</v>
      </c>
    </row>
    <row r="729" s="13" customFormat="1">
      <c r="A729" s="13"/>
      <c r="B729" s="198"/>
      <c r="C729" s="13"/>
      <c r="D729" s="199" t="s">
        <v>469</v>
      </c>
      <c r="E729" s="200" t="s">
        <v>3</v>
      </c>
      <c r="F729" s="201" t="s">
        <v>1254</v>
      </c>
      <c r="G729" s="13"/>
      <c r="H729" s="202">
        <v>5</v>
      </c>
      <c r="I729" s="203"/>
      <c r="J729" s="13"/>
      <c r="K729" s="13"/>
      <c r="L729" s="198"/>
      <c r="M729" s="204"/>
      <c r="N729" s="205"/>
      <c r="O729" s="205"/>
      <c r="P729" s="205"/>
      <c r="Q729" s="205"/>
      <c r="R729" s="205"/>
      <c r="S729" s="205"/>
      <c r="T729" s="20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00" t="s">
        <v>469</v>
      </c>
      <c r="AU729" s="200" t="s">
        <v>101</v>
      </c>
      <c r="AV729" s="13" t="s">
        <v>76</v>
      </c>
      <c r="AW729" s="13" t="s">
        <v>33</v>
      </c>
      <c r="AX729" s="13" t="s">
        <v>72</v>
      </c>
      <c r="AY729" s="200" t="s">
        <v>458</v>
      </c>
    </row>
    <row r="730" s="15" customFormat="1">
      <c r="A730" s="15"/>
      <c r="B730" s="215"/>
      <c r="C730" s="15"/>
      <c r="D730" s="199" t="s">
        <v>469</v>
      </c>
      <c r="E730" s="216" t="s">
        <v>3</v>
      </c>
      <c r="F730" s="217" t="s">
        <v>497</v>
      </c>
      <c r="G730" s="15"/>
      <c r="H730" s="218">
        <v>38.209000000000003</v>
      </c>
      <c r="I730" s="219"/>
      <c r="J730" s="15"/>
      <c r="K730" s="15"/>
      <c r="L730" s="215"/>
      <c r="M730" s="220"/>
      <c r="N730" s="221"/>
      <c r="O730" s="221"/>
      <c r="P730" s="221"/>
      <c r="Q730" s="221"/>
      <c r="R730" s="221"/>
      <c r="S730" s="221"/>
      <c r="T730" s="222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T730" s="216" t="s">
        <v>469</v>
      </c>
      <c r="AU730" s="216" t="s">
        <v>101</v>
      </c>
      <c r="AV730" s="15" t="s">
        <v>104</v>
      </c>
      <c r="AW730" s="15" t="s">
        <v>33</v>
      </c>
      <c r="AX730" s="15" t="s">
        <v>79</v>
      </c>
      <c r="AY730" s="216" t="s">
        <v>458</v>
      </c>
    </row>
    <row r="731" s="2" customFormat="1" ht="33" customHeight="1">
      <c r="A731" s="41"/>
      <c r="B731" s="179"/>
      <c r="C731" s="180" t="s">
        <v>1255</v>
      </c>
      <c r="D731" s="180" t="s">
        <v>462</v>
      </c>
      <c r="E731" s="181" t="s">
        <v>1256</v>
      </c>
      <c r="F731" s="182" t="s">
        <v>1257</v>
      </c>
      <c r="G731" s="183" t="s">
        <v>140</v>
      </c>
      <c r="H731" s="184">
        <v>6.8129999999999997</v>
      </c>
      <c r="I731" s="185"/>
      <c r="J731" s="186">
        <f>ROUND(I731*H731,2)</f>
        <v>0</v>
      </c>
      <c r="K731" s="182" t="s">
        <v>465</v>
      </c>
      <c r="L731" s="42"/>
      <c r="M731" s="187" t="s">
        <v>3</v>
      </c>
      <c r="N731" s="188" t="s">
        <v>43</v>
      </c>
      <c r="O731" s="75"/>
      <c r="P731" s="189">
        <f>O731*H731</f>
        <v>0</v>
      </c>
      <c r="Q731" s="189">
        <v>0.042000000000000003</v>
      </c>
      <c r="R731" s="189">
        <f>Q731*H731</f>
        <v>0.28614600000000001</v>
      </c>
      <c r="S731" s="189">
        <v>0</v>
      </c>
      <c r="T731" s="190">
        <f>S731*H731</f>
        <v>0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R731" s="191" t="s">
        <v>104</v>
      </c>
      <c r="AT731" s="191" t="s">
        <v>462</v>
      </c>
      <c r="AU731" s="191" t="s">
        <v>101</v>
      </c>
      <c r="AY731" s="22" t="s">
        <v>458</v>
      </c>
      <c r="BE731" s="192">
        <f>IF(N731="základní",J731,0)</f>
        <v>0</v>
      </c>
      <c r="BF731" s="192">
        <f>IF(N731="snížená",J731,0)</f>
        <v>0</v>
      </c>
      <c r="BG731" s="192">
        <f>IF(N731="zákl. přenesená",J731,0)</f>
        <v>0</v>
      </c>
      <c r="BH731" s="192">
        <f>IF(N731="sníž. přenesená",J731,0)</f>
        <v>0</v>
      </c>
      <c r="BI731" s="192">
        <f>IF(N731="nulová",J731,0)</f>
        <v>0</v>
      </c>
      <c r="BJ731" s="22" t="s">
        <v>79</v>
      </c>
      <c r="BK731" s="192">
        <f>ROUND(I731*H731,2)</f>
        <v>0</v>
      </c>
      <c r="BL731" s="22" t="s">
        <v>104</v>
      </c>
      <c r="BM731" s="191" t="s">
        <v>1258</v>
      </c>
    </row>
    <row r="732" s="2" customFormat="1">
      <c r="A732" s="41"/>
      <c r="B732" s="42"/>
      <c r="C732" s="41"/>
      <c r="D732" s="193" t="s">
        <v>467</v>
      </c>
      <c r="E732" s="41"/>
      <c r="F732" s="194" t="s">
        <v>1259</v>
      </c>
      <c r="G732" s="41"/>
      <c r="H732" s="41"/>
      <c r="I732" s="195"/>
      <c r="J732" s="41"/>
      <c r="K732" s="41"/>
      <c r="L732" s="42"/>
      <c r="M732" s="196"/>
      <c r="N732" s="197"/>
      <c r="O732" s="75"/>
      <c r="P732" s="75"/>
      <c r="Q732" s="75"/>
      <c r="R732" s="75"/>
      <c r="S732" s="75"/>
      <c r="T732" s="76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T732" s="22" t="s">
        <v>467</v>
      </c>
      <c r="AU732" s="22" t="s">
        <v>101</v>
      </c>
    </row>
    <row r="733" s="13" customFormat="1">
      <c r="A733" s="13"/>
      <c r="B733" s="198"/>
      <c r="C733" s="13"/>
      <c r="D733" s="199" t="s">
        <v>469</v>
      </c>
      <c r="E733" s="200" t="s">
        <v>3</v>
      </c>
      <c r="F733" s="201" t="s">
        <v>1260</v>
      </c>
      <c r="G733" s="13"/>
      <c r="H733" s="202">
        <v>6.8129999999999997</v>
      </c>
      <c r="I733" s="203"/>
      <c r="J733" s="13"/>
      <c r="K733" s="13"/>
      <c r="L733" s="198"/>
      <c r="M733" s="204"/>
      <c r="N733" s="205"/>
      <c r="O733" s="205"/>
      <c r="P733" s="205"/>
      <c r="Q733" s="205"/>
      <c r="R733" s="205"/>
      <c r="S733" s="205"/>
      <c r="T733" s="20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00" t="s">
        <v>469</v>
      </c>
      <c r="AU733" s="200" t="s">
        <v>101</v>
      </c>
      <c r="AV733" s="13" t="s">
        <v>76</v>
      </c>
      <c r="AW733" s="13" t="s">
        <v>33</v>
      </c>
      <c r="AX733" s="13" t="s">
        <v>79</v>
      </c>
      <c r="AY733" s="200" t="s">
        <v>458</v>
      </c>
    </row>
    <row r="734" s="17" customFormat="1" ht="20.88" customHeight="1">
      <c r="A734" s="17"/>
      <c r="B734" s="241"/>
      <c r="C734" s="17"/>
      <c r="D734" s="242" t="s">
        <v>71</v>
      </c>
      <c r="E734" s="242" t="s">
        <v>1261</v>
      </c>
      <c r="F734" s="242" t="s">
        <v>1262</v>
      </c>
      <c r="G734" s="17"/>
      <c r="H734" s="17"/>
      <c r="I734" s="243"/>
      <c r="J734" s="244">
        <f>BK734</f>
        <v>0</v>
      </c>
      <c r="K734" s="17"/>
      <c r="L734" s="241"/>
      <c r="M734" s="245"/>
      <c r="N734" s="246"/>
      <c r="O734" s="246"/>
      <c r="P734" s="247">
        <f>SUM(P735:P737)</f>
        <v>0</v>
      </c>
      <c r="Q734" s="246"/>
      <c r="R734" s="247">
        <f>SUM(R735:R737)</f>
        <v>3.22478</v>
      </c>
      <c r="S734" s="246"/>
      <c r="T734" s="248">
        <f>SUM(T735:T737)</f>
        <v>0</v>
      </c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R734" s="242" t="s">
        <v>79</v>
      </c>
      <c r="AT734" s="249" t="s">
        <v>71</v>
      </c>
      <c r="AU734" s="249" t="s">
        <v>101</v>
      </c>
      <c r="AY734" s="242" t="s">
        <v>458</v>
      </c>
      <c r="BK734" s="250">
        <f>SUM(BK735:BK737)</f>
        <v>0</v>
      </c>
    </row>
    <row r="735" s="2" customFormat="1" ht="37.8" customHeight="1">
      <c r="A735" s="41"/>
      <c r="B735" s="179"/>
      <c r="C735" s="180" t="s">
        <v>1263</v>
      </c>
      <c r="D735" s="180" t="s">
        <v>462</v>
      </c>
      <c r="E735" s="181" t="s">
        <v>1264</v>
      </c>
      <c r="F735" s="182" t="s">
        <v>1265</v>
      </c>
      <c r="G735" s="183" t="s">
        <v>140</v>
      </c>
      <c r="H735" s="184">
        <v>248.06</v>
      </c>
      <c r="I735" s="185"/>
      <c r="J735" s="186">
        <f>ROUND(I735*H735,2)</f>
        <v>0</v>
      </c>
      <c r="K735" s="182" t="s">
        <v>465</v>
      </c>
      <c r="L735" s="42"/>
      <c r="M735" s="187" t="s">
        <v>3</v>
      </c>
      <c r="N735" s="188" t="s">
        <v>43</v>
      </c>
      <c r="O735" s="75"/>
      <c r="P735" s="189">
        <f>O735*H735</f>
        <v>0</v>
      </c>
      <c r="Q735" s="189">
        <v>0.012999999999999999</v>
      </c>
      <c r="R735" s="189">
        <f>Q735*H735</f>
        <v>3.22478</v>
      </c>
      <c r="S735" s="189">
        <v>0</v>
      </c>
      <c r="T735" s="190">
        <f>S735*H735</f>
        <v>0</v>
      </c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R735" s="191" t="s">
        <v>104</v>
      </c>
      <c r="AT735" s="191" t="s">
        <v>462</v>
      </c>
      <c r="AU735" s="191" t="s">
        <v>104</v>
      </c>
      <c r="AY735" s="22" t="s">
        <v>458</v>
      </c>
      <c r="BE735" s="192">
        <f>IF(N735="základní",J735,0)</f>
        <v>0</v>
      </c>
      <c r="BF735" s="192">
        <f>IF(N735="snížená",J735,0)</f>
        <v>0</v>
      </c>
      <c r="BG735" s="192">
        <f>IF(N735="zákl. přenesená",J735,0)</f>
        <v>0</v>
      </c>
      <c r="BH735" s="192">
        <f>IF(N735="sníž. přenesená",J735,0)</f>
        <v>0</v>
      </c>
      <c r="BI735" s="192">
        <f>IF(N735="nulová",J735,0)</f>
        <v>0</v>
      </c>
      <c r="BJ735" s="22" t="s">
        <v>79</v>
      </c>
      <c r="BK735" s="192">
        <f>ROUND(I735*H735,2)</f>
        <v>0</v>
      </c>
      <c r="BL735" s="22" t="s">
        <v>104</v>
      </c>
      <c r="BM735" s="191" t="s">
        <v>1266</v>
      </c>
    </row>
    <row r="736" s="2" customFormat="1">
      <c r="A736" s="41"/>
      <c r="B736" s="42"/>
      <c r="C736" s="41"/>
      <c r="D736" s="193" t="s">
        <v>467</v>
      </c>
      <c r="E736" s="41"/>
      <c r="F736" s="194" t="s">
        <v>1267</v>
      </c>
      <c r="G736" s="41"/>
      <c r="H736" s="41"/>
      <c r="I736" s="195"/>
      <c r="J736" s="41"/>
      <c r="K736" s="41"/>
      <c r="L736" s="42"/>
      <c r="M736" s="196"/>
      <c r="N736" s="197"/>
      <c r="O736" s="75"/>
      <c r="P736" s="75"/>
      <c r="Q736" s="75"/>
      <c r="R736" s="75"/>
      <c r="S736" s="75"/>
      <c r="T736" s="76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T736" s="22" t="s">
        <v>467</v>
      </c>
      <c r="AU736" s="22" t="s">
        <v>104</v>
      </c>
    </row>
    <row r="737" s="13" customFormat="1">
      <c r="A737" s="13"/>
      <c r="B737" s="198"/>
      <c r="C737" s="13"/>
      <c r="D737" s="199" t="s">
        <v>469</v>
      </c>
      <c r="E737" s="200" t="s">
        <v>3</v>
      </c>
      <c r="F737" s="201" t="s">
        <v>244</v>
      </c>
      <c r="G737" s="13"/>
      <c r="H737" s="202">
        <v>248.06</v>
      </c>
      <c r="I737" s="203"/>
      <c r="J737" s="13"/>
      <c r="K737" s="13"/>
      <c r="L737" s="198"/>
      <c r="M737" s="204"/>
      <c r="N737" s="205"/>
      <c r="O737" s="205"/>
      <c r="P737" s="205"/>
      <c r="Q737" s="205"/>
      <c r="R737" s="205"/>
      <c r="S737" s="205"/>
      <c r="T737" s="20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00" t="s">
        <v>469</v>
      </c>
      <c r="AU737" s="200" t="s">
        <v>104</v>
      </c>
      <c r="AV737" s="13" t="s">
        <v>76</v>
      </c>
      <c r="AW737" s="13" t="s">
        <v>33</v>
      </c>
      <c r="AX737" s="13" t="s">
        <v>79</v>
      </c>
      <c r="AY737" s="200" t="s">
        <v>458</v>
      </c>
    </row>
    <row r="738" s="17" customFormat="1" ht="20.88" customHeight="1">
      <c r="A738" s="17"/>
      <c r="B738" s="241"/>
      <c r="C738" s="17"/>
      <c r="D738" s="242" t="s">
        <v>71</v>
      </c>
      <c r="E738" s="242" t="s">
        <v>1268</v>
      </c>
      <c r="F738" s="242" t="s">
        <v>1269</v>
      </c>
      <c r="G738" s="17"/>
      <c r="H738" s="17"/>
      <c r="I738" s="243"/>
      <c r="J738" s="244">
        <f>BK738</f>
        <v>0</v>
      </c>
      <c r="K738" s="17"/>
      <c r="L738" s="241"/>
      <c r="M738" s="245"/>
      <c r="N738" s="246"/>
      <c r="O738" s="246"/>
      <c r="P738" s="247">
        <f>SUM(P739:P746)</f>
        <v>0</v>
      </c>
      <c r="Q738" s="246"/>
      <c r="R738" s="247">
        <f>SUM(R739:R746)</f>
        <v>17.754671130000002</v>
      </c>
      <c r="S738" s="246"/>
      <c r="T738" s="248">
        <f>SUM(T739:T746)</f>
        <v>0</v>
      </c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R738" s="242" t="s">
        <v>79</v>
      </c>
      <c r="AT738" s="249" t="s">
        <v>71</v>
      </c>
      <c r="AU738" s="249" t="s">
        <v>101</v>
      </c>
      <c r="AY738" s="242" t="s">
        <v>458</v>
      </c>
      <c r="BK738" s="250">
        <f>SUM(BK739:BK746)</f>
        <v>0</v>
      </c>
    </row>
    <row r="739" s="2" customFormat="1" ht="49.05" customHeight="1">
      <c r="A739" s="41"/>
      <c r="B739" s="179"/>
      <c r="C739" s="180" t="s">
        <v>1270</v>
      </c>
      <c r="D739" s="180" t="s">
        <v>462</v>
      </c>
      <c r="E739" s="181" t="s">
        <v>1271</v>
      </c>
      <c r="F739" s="182" t="s">
        <v>1272</v>
      </c>
      <c r="G739" s="183" t="s">
        <v>140</v>
      </c>
      <c r="H739" s="184">
        <v>19.184000000000001</v>
      </c>
      <c r="I739" s="185"/>
      <c r="J739" s="186">
        <f>ROUND(I739*H739,2)</f>
        <v>0</v>
      </c>
      <c r="K739" s="182" t="s">
        <v>465</v>
      </c>
      <c r="L739" s="42"/>
      <c r="M739" s="187" t="s">
        <v>3</v>
      </c>
      <c r="N739" s="188" t="s">
        <v>43</v>
      </c>
      <c r="O739" s="75"/>
      <c r="P739" s="189">
        <f>O739*H739</f>
        <v>0</v>
      </c>
      <c r="Q739" s="189">
        <v>0.01103</v>
      </c>
      <c r="R739" s="189">
        <f>Q739*H739</f>
        <v>0.21159952000000001</v>
      </c>
      <c r="S739" s="189">
        <v>0</v>
      </c>
      <c r="T739" s="190">
        <f>S739*H739</f>
        <v>0</v>
      </c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R739" s="191" t="s">
        <v>104</v>
      </c>
      <c r="AT739" s="191" t="s">
        <v>462</v>
      </c>
      <c r="AU739" s="191" t="s">
        <v>104</v>
      </c>
      <c r="AY739" s="22" t="s">
        <v>458</v>
      </c>
      <c r="BE739" s="192">
        <f>IF(N739="základní",J739,0)</f>
        <v>0</v>
      </c>
      <c r="BF739" s="192">
        <f>IF(N739="snížená",J739,0)</f>
        <v>0</v>
      </c>
      <c r="BG739" s="192">
        <f>IF(N739="zákl. přenesená",J739,0)</f>
        <v>0</v>
      </c>
      <c r="BH739" s="192">
        <f>IF(N739="sníž. přenesená",J739,0)</f>
        <v>0</v>
      </c>
      <c r="BI739" s="192">
        <f>IF(N739="nulová",J739,0)</f>
        <v>0</v>
      </c>
      <c r="BJ739" s="22" t="s">
        <v>79</v>
      </c>
      <c r="BK739" s="192">
        <f>ROUND(I739*H739,2)</f>
        <v>0</v>
      </c>
      <c r="BL739" s="22" t="s">
        <v>104</v>
      </c>
      <c r="BM739" s="191" t="s">
        <v>1273</v>
      </c>
    </row>
    <row r="740" s="2" customFormat="1">
      <c r="A740" s="41"/>
      <c r="B740" s="42"/>
      <c r="C740" s="41"/>
      <c r="D740" s="193" t="s">
        <v>467</v>
      </c>
      <c r="E740" s="41"/>
      <c r="F740" s="194" t="s">
        <v>1274</v>
      </c>
      <c r="G740" s="41"/>
      <c r="H740" s="41"/>
      <c r="I740" s="195"/>
      <c r="J740" s="41"/>
      <c r="K740" s="41"/>
      <c r="L740" s="42"/>
      <c r="M740" s="196"/>
      <c r="N740" s="197"/>
      <c r="O740" s="75"/>
      <c r="P740" s="75"/>
      <c r="Q740" s="75"/>
      <c r="R740" s="75"/>
      <c r="S740" s="75"/>
      <c r="T740" s="76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T740" s="22" t="s">
        <v>467</v>
      </c>
      <c r="AU740" s="22" t="s">
        <v>104</v>
      </c>
    </row>
    <row r="741" s="13" customFormat="1">
      <c r="A741" s="13"/>
      <c r="B741" s="198"/>
      <c r="C741" s="13"/>
      <c r="D741" s="199" t="s">
        <v>469</v>
      </c>
      <c r="E741" s="200" t="s">
        <v>3</v>
      </c>
      <c r="F741" s="201" t="s">
        <v>1275</v>
      </c>
      <c r="G741" s="13"/>
      <c r="H741" s="202">
        <v>19.184000000000001</v>
      </c>
      <c r="I741" s="203"/>
      <c r="J741" s="13"/>
      <c r="K741" s="13"/>
      <c r="L741" s="198"/>
      <c r="M741" s="204"/>
      <c r="N741" s="205"/>
      <c r="O741" s="205"/>
      <c r="P741" s="205"/>
      <c r="Q741" s="205"/>
      <c r="R741" s="205"/>
      <c r="S741" s="205"/>
      <c r="T741" s="206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00" t="s">
        <v>469</v>
      </c>
      <c r="AU741" s="200" t="s">
        <v>104</v>
      </c>
      <c r="AV741" s="13" t="s">
        <v>76</v>
      </c>
      <c r="AW741" s="13" t="s">
        <v>33</v>
      </c>
      <c r="AX741" s="13" t="s">
        <v>79</v>
      </c>
      <c r="AY741" s="200" t="s">
        <v>458</v>
      </c>
    </row>
    <row r="742" s="2" customFormat="1" ht="37.8" customHeight="1">
      <c r="A742" s="41"/>
      <c r="B742" s="179"/>
      <c r="C742" s="180" t="s">
        <v>1276</v>
      </c>
      <c r="D742" s="180" t="s">
        <v>462</v>
      </c>
      <c r="E742" s="181" t="s">
        <v>1277</v>
      </c>
      <c r="F742" s="182" t="s">
        <v>1278</v>
      </c>
      <c r="G742" s="183" t="s">
        <v>140</v>
      </c>
      <c r="H742" s="184">
        <v>1590.4870000000001</v>
      </c>
      <c r="I742" s="185"/>
      <c r="J742" s="186">
        <f>ROUND(I742*H742,2)</f>
        <v>0</v>
      </c>
      <c r="K742" s="182" t="s">
        <v>465</v>
      </c>
      <c r="L742" s="42"/>
      <c r="M742" s="187" t="s">
        <v>3</v>
      </c>
      <c r="N742" s="188" t="s">
        <v>43</v>
      </c>
      <c r="O742" s="75"/>
      <c r="P742" s="189">
        <f>O742*H742</f>
        <v>0</v>
      </c>
      <c r="Q742" s="189">
        <v>0.01103</v>
      </c>
      <c r="R742" s="189">
        <f>Q742*H742</f>
        <v>17.543071610000002</v>
      </c>
      <c r="S742" s="189">
        <v>0</v>
      </c>
      <c r="T742" s="190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191" t="s">
        <v>104</v>
      </c>
      <c r="AT742" s="191" t="s">
        <v>462</v>
      </c>
      <c r="AU742" s="191" t="s">
        <v>104</v>
      </c>
      <c r="AY742" s="22" t="s">
        <v>458</v>
      </c>
      <c r="BE742" s="192">
        <f>IF(N742="základní",J742,0)</f>
        <v>0</v>
      </c>
      <c r="BF742" s="192">
        <f>IF(N742="snížená",J742,0)</f>
        <v>0</v>
      </c>
      <c r="BG742" s="192">
        <f>IF(N742="zákl. přenesená",J742,0)</f>
        <v>0</v>
      </c>
      <c r="BH742" s="192">
        <f>IF(N742="sníž. přenesená",J742,0)</f>
        <v>0</v>
      </c>
      <c r="BI742" s="192">
        <f>IF(N742="nulová",J742,0)</f>
        <v>0</v>
      </c>
      <c r="BJ742" s="22" t="s">
        <v>79</v>
      </c>
      <c r="BK742" s="192">
        <f>ROUND(I742*H742,2)</f>
        <v>0</v>
      </c>
      <c r="BL742" s="22" t="s">
        <v>104</v>
      </c>
      <c r="BM742" s="191" t="s">
        <v>1279</v>
      </c>
    </row>
    <row r="743" s="2" customFormat="1">
      <c r="A743" s="41"/>
      <c r="B743" s="42"/>
      <c r="C743" s="41"/>
      <c r="D743" s="193" t="s">
        <v>467</v>
      </c>
      <c r="E743" s="41"/>
      <c r="F743" s="194" t="s">
        <v>1280</v>
      </c>
      <c r="G743" s="41"/>
      <c r="H743" s="41"/>
      <c r="I743" s="195"/>
      <c r="J743" s="41"/>
      <c r="K743" s="41"/>
      <c r="L743" s="42"/>
      <c r="M743" s="196"/>
      <c r="N743" s="197"/>
      <c r="O743" s="75"/>
      <c r="P743" s="75"/>
      <c r="Q743" s="75"/>
      <c r="R743" s="75"/>
      <c r="S743" s="75"/>
      <c r="T743" s="76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T743" s="22" t="s">
        <v>467</v>
      </c>
      <c r="AU743" s="22" t="s">
        <v>104</v>
      </c>
    </row>
    <row r="744" s="13" customFormat="1">
      <c r="A744" s="13"/>
      <c r="B744" s="198"/>
      <c r="C744" s="13"/>
      <c r="D744" s="199" t="s">
        <v>469</v>
      </c>
      <c r="E744" s="200" t="s">
        <v>3</v>
      </c>
      <c r="F744" s="201" t="s">
        <v>299</v>
      </c>
      <c r="G744" s="13"/>
      <c r="H744" s="202">
        <v>1838.547</v>
      </c>
      <c r="I744" s="203"/>
      <c r="J744" s="13"/>
      <c r="K744" s="13"/>
      <c r="L744" s="198"/>
      <c r="M744" s="204"/>
      <c r="N744" s="205"/>
      <c r="O744" s="205"/>
      <c r="P744" s="205"/>
      <c r="Q744" s="205"/>
      <c r="R744" s="205"/>
      <c r="S744" s="205"/>
      <c r="T744" s="20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00" t="s">
        <v>469</v>
      </c>
      <c r="AU744" s="200" t="s">
        <v>104</v>
      </c>
      <c r="AV744" s="13" t="s">
        <v>76</v>
      </c>
      <c r="AW744" s="13" t="s">
        <v>33</v>
      </c>
      <c r="AX744" s="13" t="s">
        <v>72</v>
      </c>
      <c r="AY744" s="200" t="s">
        <v>458</v>
      </c>
    </row>
    <row r="745" s="13" customFormat="1">
      <c r="A745" s="13"/>
      <c r="B745" s="198"/>
      <c r="C745" s="13"/>
      <c r="D745" s="199" t="s">
        <v>469</v>
      </c>
      <c r="E745" s="200" t="s">
        <v>3</v>
      </c>
      <c r="F745" s="201" t="s">
        <v>1281</v>
      </c>
      <c r="G745" s="13"/>
      <c r="H745" s="202">
        <v>-248.06</v>
      </c>
      <c r="I745" s="203"/>
      <c r="J745" s="13"/>
      <c r="K745" s="13"/>
      <c r="L745" s="198"/>
      <c r="M745" s="204"/>
      <c r="N745" s="205"/>
      <c r="O745" s="205"/>
      <c r="P745" s="205"/>
      <c r="Q745" s="205"/>
      <c r="R745" s="205"/>
      <c r="S745" s="205"/>
      <c r="T745" s="20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00" t="s">
        <v>469</v>
      </c>
      <c r="AU745" s="200" t="s">
        <v>104</v>
      </c>
      <c r="AV745" s="13" t="s">
        <v>76</v>
      </c>
      <c r="AW745" s="13" t="s">
        <v>33</v>
      </c>
      <c r="AX745" s="13" t="s">
        <v>72</v>
      </c>
      <c r="AY745" s="200" t="s">
        <v>458</v>
      </c>
    </row>
    <row r="746" s="15" customFormat="1">
      <c r="A746" s="15"/>
      <c r="B746" s="215"/>
      <c r="C746" s="15"/>
      <c r="D746" s="199" t="s">
        <v>469</v>
      </c>
      <c r="E746" s="216" t="s">
        <v>3</v>
      </c>
      <c r="F746" s="217" t="s">
        <v>497</v>
      </c>
      <c r="G746" s="15"/>
      <c r="H746" s="218">
        <v>1590.4870000000001</v>
      </c>
      <c r="I746" s="219"/>
      <c r="J746" s="15"/>
      <c r="K746" s="15"/>
      <c r="L746" s="215"/>
      <c r="M746" s="220"/>
      <c r="N746" s="221"/>
      <c r="O746" s="221"/>
      <c r="P746" s="221"/>
      <c r="Q746" s="221"/>
      <c r="R746" s="221"/>
      <c r="S746" s="221"/>
      <c r="T746" s="222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T746" s="216" t="s">
        <v>469</v>
      </c>
      <c r="AU746" s="216" t="s">
        <v>104</v>
      </c>
      <c r="AV746" s="15" t="s">
        <v>104</v>
      </c>
      <c r="AW746" s="15" t="s">
        <v>33</v>
      </c>
      <c r="AX746" s="15" t="s">
        <v>79</v>
      </c>
      <c r="AY746" s="216" t="s">
        <v>458</v>
      </c>
    </row>
    <row r="747" s="12" customFormat="1" ht="20.88" customHeight="1">
      <c r="A747" s="12"/>
      <c r="B747" s="166"/>
      <c r="C747" s="12"/>
      <c r="D747" s="167" t="s">
        <v>71</v>
      </c>
      <c r="E747" s="177" t="s">
        <v>862</v>
      </c>
      <c r="F747" s="177" t="s">
        <v>1282</v>
      </c>
      <c r="G747" s="12"/>
      <c r="H747" s="12"/>
      <c r="I747" s="169"/>
      <c r="J747" s="178">
        <f>BK747</f>
        <v>0</v>
      </c>
      <c r="K747" s="12"/>
      <c r="L747" s="166"/>
      <c r="M747" s="171"/>
      <c r="N747" s="172"/>
      <c r="O747" s="172"/>
      <c r="P747" s="173">
        <f>P748+P758+P781+P805+P819+P831</f>
        <v>0</v>
      </c>
      <c r="Q747" s="172"/>
      <c r="R747" s="173">
        <f>R748+R758+R781+R805+R819+R831</f>
        <v>7.5424128052800006</v>
      </c>
      <c r="S747" s="172"/>
      <c r="T747" s="174">
        <f>T748+T758+T781+T805+T819+T831</f>
        <v>0.0010315100000000002</v>
      </c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R747" s="167" t="s">
        <v>79</v>
      </c>
      <c r="AT747" s="175" t="s">
        <v>71</v>
      </c>
      <c r="AU747" s="175" t="s">
        <v>76</v>
      </c>
      <c r="AY747" s="167" t="s">
        <v>458</v>
      </c>
      <c r="BK747" s="176">
        <f>BK748+BK758+BK781+BK805+BK819+BK831</f>
        <v>0</v>
      </c>
    </row>
    <row r="748" s="17" customFormat="1" ht="20.88" customHeight="1">
      <c r="A748" s="17"/>
      <c r="B748" s="241"/>
      <c r="C748" s="17"/>
      <c r="D748" s="242" t="s">
        <v>71</v>
      </c>
      <c r="E748" s="242" t="s">
        <v>1283</v>
      </c>
      <c r="F748" s="242" t="s">
        <v>1284</v>
      </c>
      <c r="G748" s="17"/>
      <c r="H748" s="17"/>
      <c r="I748" s="243"/>
      <c r="J748" s="244">
        <f>BK748</f>
        <v>0</v>
      </c>
      <c r="K748" s="17"/>
      <c r="L748" s="241"/>
      <c r="M748" s="245"/>
      <c r="N748" s="246"/>
      <c r="O748" s="246"/>
      <c r="P748" s="247">
        <f>SUM(P749:P757)</f>
        <v>0</v>
      </c>
      <c r="Q748" s="246"/>
      <c r="R748" s="247">
        <f>SUM(R749:R757)</f>
        <v>0.039713135000000004</v>
      </c>
      <c r="S748" s="246"/>
      <c r="T748" s="248">
        <f>SUM(T749:T757)</f>
        <v>0.0010315100000000002</v>
      </c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R748" s="242" t="s">
        <v>79</v>
      </c>
      <c r="AT748" s="249" t="s">
        <v>71</v>
      </c>
      <c r="AU748" s="249" t="s">
        <v>101</v>
      </c>
      <c r="AY748" s="242" t="s">
        <v>458</v>
      </c>
      <c r="BK748" s="250">
        <f>SUM(BK749:BK757)</f>
        <v>0</v>
      </c>
    </row>
    <row r="749" s="2" customFormat="1" ht="37.8" customHeight="1">
      <c r="A749" s="41"/>
      <c r="B749" s="179"/>
      <c r="C749" s="180" t="s">
        <v>1285</v>
      </c>
      <c r="D749" s="180" t="s">
        <v>462</v>
      </c>
      <c r="E749" s="181" t="s">
        <v>1286</v>
      </c>
      <c r="F749" s="182" t="s">
        <v>1287</v>
      </c>
      <c r="G749" s="183" t="s">
        <v>140</v>
      </c>
      <c r="H749" s="184">
        <v>17.939</v>
      </c>
      <c r="I749" s="185"/>
      <c r="J749" s="186">
        <f>ROUND(I749*H749,2)</f>
        <v>0</v>
      </c>
      <c r="K749" s="182" t="s">
        <v>465</v>
      </c>
      <c r="L749" s="42"/>
      <c r="M749" s="187" t="s">
        <v>3</v>
      </c>
      <c r="N749" s="188" t="s">
        <v>43</v>
      </c>
      <c r="O749" s="75"/>
      <c r="P749" s="189">
        <f>O749*H749</f>
        <v>0</v>
      </c>
      <c r="Q749" s="189">
        <v>0.00038499999999999998</v>
      </c>
      <c r="R749" s="189">
        <f>Q749*H749</f>
        <v>0.0069065149999999994</v>
      </c>
      <c r="S749" s="189">
        <v>1.0000000000000001E-05</v>
      </c>
      <c r="T749" s="190">
        <f>S749*H749</f>
        <v>0.00017939</v>
      </c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R749" s="191" t="s">
        <v>104</v>
      </c>
      <c r="AT749" s="191" t="s">
        <v>462</v>
      </c>
      <c r="AU749" s="191" t="s">
        <v>104</v>
      </c>
      <c r="AY749" s="22" t="s">
        <v>458</v>
      </c>
      <c r="BE749" s="192">
        <f>IF(N749="základní",J749,0)</f>
        <v>0</v>
      </c>
      <c r="BF749" s="192">
        <f>IF(N749="snížená",J749,0)</f>
        <v>0</v>
      </c>
      <c r="BG749" s="192">
        <f>IF(N749="zákl. přenesená",J749,0)</f>
        <v>0</v>
      </c>
      <c r="BH749" s="192">
        <f>IF(N749="sníž. přenesená",J749,0)</f>
        <v>0</v>
      </c>
      <c r="BI749" s="192">
        <f>IF(N749="nulová",J749,0)</f>
        <v>0</v>
      </c>
      <c r="BJ749" s="22" t="s">
        <v>79</v>
      </c>
      <c r="BK749" s="192">
        <f>ROUND(I749*H749,2)</f>
        <v>0</v>
      </c>
      <c r="BL749" s="22" t="s">
        <v>104</v>
      </c>
      <c r="BM749" s="191" t="s">
        <v>1288</v>
      </c>
    </row>
    <row r="750" s="2" customFormat="1">
      <c r="A750" s="41"/>
      <c r="B750" s="42"/>
      <c r="C750" s="41"/>
      <c r="D750" s="193" t="s">
        <v>467</v>
      </c>
      <c r="E750" s="41"/>
      <c r="F750" s="194" t="s">
        <v>1289</v>
      </c>
      <c r="G750" s="41"/>
      <c r="H750" s="41"/>
      <c r="I750" s="195"/>
      <c r="J750" s="41"/>
      <c r="K750" s="41"/>
      <c r="L750" s="42"/>
      <c r="M750" s="196"/>
      <c r="N750" s="197"/>
      <c r="O750" s="75"/>
      <c r="P750" s="75"/>
      <c r="Q750" s="75"/>
      <c r="R750" s="75"/>
      <c r="S750" s="75"/>
      <c r="T750" s="76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T750" s="22" t="s">
        <v>467</v>
      </c>
      <c r="AU750" s="22" t="s">
        <v>104</v>
      </c>
    </row>
    <row r="751" s="13" customFormat="1">
      <c r="A751" s="13"/>
      <c r="B751" s="198"/>
      <c r="C751" s="13"/>
      <c r="D751" s="199" t="s">
        <v>469</v>
      </c>
      <c r="E751" s="200" t="s">
        <v>3</v>
      </c>
      <c r="F751" s="201" t="s">
        <v>1290</v>
      </c>
      <c r="G751" s="13"/>
      <c r="H751" s="202">
        <v>17.939</v>
      </c>
      <c r="I751" s="203"/>
      <c r="J751" s="13"/>
      <c r="K751" s="13"/>
      <c r="L751" s="198"/>
      <c r="M751" s="204"/>
      <c r="N751" s="205"/>
      <c r="O751" s="205"/>
      <c r="P751" s="205"/>
      <c r="Q751" s="205"/>
      <c r="R751" s="205"/>
      <c r="S751" s="205"/>
      <c r="T751" s="20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00" t="s">
        <v>469</v>
      </c>
      <c r="AU751" s="200" t="s">
        <v>104</v>
      </c>
      <c r="AV751" s="13" t="s">
        <v>76</v>
      </c>
      <c r="AW751" s="13" t="s">
        <v>33</v>
      </c>
      <c r="AX751" s="13" t="s">
        <v>79</v>
      </c>
      <c r="AY751" s="200" t="s">
        <v>458</v>
      </c>
    </row>
    <row r="752" s="2" customFormat="1" ht="37.8" customHeight="1">
      <c r="A752" s="41"/>
      <c r="B752" s="179"/>
      <c r="C752" s="180" t="s">
        <v>1291</v>
      </c>
      <c r="D752" s="180" t="s">
        <v>462</v>
      </c>
      <c r="E752" s="181" t="s">
        <v>1212</v>
      </c>
      <c r="F752" s="182" t="s">
        <v>1213</v>
      </c>
      <c r="G752" s="183" t="s">
        <v>140</v>
      </c>
      <c r="H752" s="184">
        <v>85.212000000000003</v>
      </c>
      <c r="I752" s="185"/>
      <c r="J752" s="186">
        <f>ROUND(I752*H752,2)</f>
        <v>0</v>
      </c>
      <c r="K752" s="182" t="s">
        <v>465</v>
      </c>
      <c r="L752" s="42"/>
      <c r="M752" s="187" t="s">
        <v>3</v>
      </c>
      <c r="N752" s="188" t="s">
        <v>43</v>
      </c>
      <c r="O752" s="75"/>
      <c r="P752" s="189">
        <f>O752*H752</f>
        <v>0</v>
      </c>
      <c r="Q752" s="189">
        <v>0.00038499999999999998</v>
      </c>
      <c r="R752" s="189">
        <f>Q752*H752</f>
        <v>0.032806620000000002</v>
      </c>
      <c r="S752" s="189">
        <v>1.0000000000000001E-05</v>
      </c>
      <c r="T752" s="190">
        <f>S752*H752</f>
        <v>0.00085212000000000016</v>
      </c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R752" s="191" t="s">
        <v>104</v>
      </c>
      <c r="AT752" s="191" t="s">
        <v>462</v>
      </c>
      <c r="AU752" s="191" t="s">
        <v>104</v>
      </c>
      <c r="AY752" s="22" t="s">
        <v>458</v>
      </c>
      <c r="BE752" s="192">
        <f>IF(N752="základní",J752,0)</f>
        <v>0</v>
      </c>
      <c r="BF752" s="192">
        <f>IF(N752="snížená",J752,0)</f>
        <v>0</v>
      </c>
      <c r="BG752" s="192">
        <f>IF(N752="zákl. přenesená",J752,0)</f>
        <v>0</v>
      </c>
      <c r="BH752" s="192">
        <f>IF(N752="sníž. přenesená",J752,0)</f>
        <v>0</v>
      </c>
      <c r="BI752" s="192">
        <f>IF(N752="nulová",J752,0)</f>
        <v>0</v>
      </c>
      <c r="BJ752" s="22" t="s">
        <v>79</v>
      </c>
      <c r="BK752" s="192">
        <f>ROUND(I752*H752,2)</f>
        <v>0</v>
      </c>
      <c r="BL752" s="22" t="s">
        <v>104</v>
      </c>
      <c r="BM752" s="191" t="s">
        <v>1292</v>
      </c>
    </row>
    <row r="753" s="2" customFormat="1">
      <c r="A753" s="41"/>
      <c r="B753" s="42"/>
      <c r="C753" s="41"/>
      <c r="D753" s="193" t="s">
        <v>467</v>
      </c>
      <c r="E753" s="41"/>
      <c r="F753" s="194" t="s">
        <v>1215</v>
      </c>
      <c r="G753" s="41"/>
      <c r="H753" s="41"/>
      <c r="I753" s="195"/>
      <c r="J753" s="41"/>
      <c r="K753" s="41"/>
      <c r="L753" s="42"/>
      <c r="M753" s="196"/>
      <c r="N753" s="197"/>
      <c r="O753" s="75"/>
      <c r="P753" s="75"/>
      <c r="Q753" s="75"/>
      <c r="R753" s="75"/>
      <c r="S753" s="75"/>
      <c r="T753" s="76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T753" s="22" t="s">
        <v>467</v>
      </c>
      <c r="AU753" s="22" t="s">
        <v>104</v>
      </c>
    </row>
    <row r="754" s="13" customFormat="1">
      <c r="A754" s="13"/>
      <c r="B754" s="198"/>
      <c r="C754" s="13"/>
      <c r="D754" s="199" t="s">
        <v>469</v>
      </c>
      <c r="E754" s="200" t="s">
        <v>3</v>
      </c>
      <c r="F754" s="201" t="s">
        <v>290</v>
      </c>
      <c r="G754" s="13"/>
      <c r="H754" s="202">
        <v>20.5</v>
      </c>
      <c r="I754" s="203"/>
      <c r="J754" s="13"/>
      <c r="K754" s="13"/>
      <c r="L754" s="198"/>
      <c r="M754" s="204"/>
      <c r="N754" s="205"/>
      <c r="O754" s="205"/>
      <c r="P754" s="205"/>
      <c r="Q754" s="205"/>
      <c r="R754" s="205"/>
      <c r="S754" s="205"/>
      <c r="T754" s="20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00" t="s">
        <v>469</v>
      </c>
      <c r="AU754" s="200" t="s">
        <v>104</v>
      </c>
      <c r="AV754" s="13" t="s">
        <v>76</v>
      </c>
      <c r="AW754" s="13" t="s">
        <v>33</v>
      </c>
      <c r="AX754" s="13" t="s">
        <v>72</v>
      </c>
      <c r="AY754" s="200" t="s">
        <v>458</v>
      </c>
    </row>
    <row r="755" s="13" customFormat="1">
      <c r="A755" s="13"/>
      <c r="B755" s="198"/>
      <c r="C755" s="13"/>
      <c r="D755" s="199" t="s">
        <v>469</v>
      </c>
      <c r="E755" s="200" t="s">
        <v>3</v>
      </c>
      <c r="F755" s="201" t="s">
        <v>293</v>
      </c>
      <c r="G755" s="13"/>
      <c r="H755" s="202">
        <v>45.076999999999998</v>
      </c>
      <c r="I755" s="203"/>
      <c r="J755" s="13"/>
      <c r="K755" s="13"/>
      <c r="L755" s="198"/>
      <c r="M755" s="204"/>
      <c r="N755" s="205"/>
      <c r="O755" s="205"/>
      <c r="P755" s="205"/>
      <c r="Q755" s="205"/>
      <c r="R755" s="205"/>
      <c r="S755" s="205"/>
      <c r="T755" s="20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00" t="s">
        <v>469</v>
      </c>
      <c r="AU755" s="200" t="s">
        <v>104</v>
      </c>
      <c r="AV755" s="13" t="s">
        <v>76</v>
      </c>
      <c r="AW755" s="13" t="s">
        <v>33</v>
      </c>
      <c r="AX755" s="13" t="s">
        <v>72</v>
      </c>
      <c r="AY755" s="200" t="s">
        <v>458</v>
      </c>
    </row>
    <row r="756" s="13" customFormat="1">
      <c r="A756" s="13"/>
      <c r="B756" s="198"/>
      <c r="C756" s="13"/>
      <c r="D756" s="199" t="s">
        <v>469</v>
      </c>
      <c r="E756" s="200" t="s">
        <v>3</v>
      </c>
      <c r="F756" s="201" t="s">
        <v>296</v>
      </c>
      <c r="G756" s="13"/>
      <c r="H756" s="202">
        <v>19.635000000000002</v>
      </c>
      <c r="I756" s="203"/>
      <c r="J756" s="13"/>
      <c r="K756" s="13"/>
      <c r="L756" s="198"/>
      <c r="M756" s="204"/>
      <c r="N756" s="205"/>
      <c r="O756" s="205"/>
      <c r="P756" s="205"/>
      <c r="Q756" s="205"/>
      <c r="R756" s="205"/>
      <c r="S756" s="205"/>
      <c r="T756" s="206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00" t="s">
        <v>469</v>
      </c>
      <c r="AU756" s="200" t="s">
        <v>104</v>
      </c>
      <c r="AV756" s="13" t="s">
        <v>76</v>
      </c>
      <c r="AW756" s="13" t="s">
        <v>33</v>
      </c>
      <c r="AX756" s="13" t="s">
        <v>72</v>
      </c>
      <c r="AY756" s="200" t="s">
        <v>458</v>
      </c>
    </row>
    <row r="757" s="15" customFormat="1">
      <c r="A757" s="15"/>
      <c r="B757" s="215"/>
      <c r="C757" s="15"/>
      <c r="D757" s="199" t="s">
        <v>469</v>
      </c>
      <c r="E757" s="216" t="s">
        <v>3</v>
      </c>
      <c r="F757" s="217" t="s">
        <v>497</v>
      </c>
      <c r="G757" s="15"/>
      <c r="H757" s="218">
        <v>85.212000000000003</v>
      </c>
      <c r="I757" s="219"/>
      <c r="J757" s="15"/>
      <c r="K757" s="15"/>
      <c r="L757" s="215"/>
      <c r="M757" s="220"/>
      <c r="N757" s="221"/>
      <c r="O757" s="221"/>
      <c r="P757" s="221"/>
      <c r="Q757" s="221"/>
      <c r="R757" s="221"/>
      <c r="S757" s="221"/>
      <c r="T757" s="222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T757" s="216" t="s">
        <v>469</v>
      </c>
      <c r="AU757" s="216" t="s">
        <v>104</v>
      </c>
      <c r="AV757" s="15" t="s">
        <v>104</v>
      </c>
      <c r="AW757" s="15" t="s">
        <v>33</v>
      </c>
      <c r="AX757" s="15" t="s">
        <v>79</v>
      </c>
      <c r="AY757" s="216" t="s">
        <v>458</v>
      </c>
    </row>
    <row r="758" s="17" customFormat="1" ht="20.88" customHeight="1">
      <c r="A758" s="17"/>
      <c r="B758" s="241"/>
      <c r="C758" s="17"/>
      <c r="D758" s="242" t="s">
        <v>71</v>
      </c>
      <c r="E758" s="242" t="s">
        <v>1293</v>
      </c>
      <c r="F758" s="242" t="s">
        <v>1294</v>
      </c>
      <c r="G758" s="17"/>
      <c r="H758" s="17"/>
      <c r="I758" s="243"/>
      <c r="J758" s="244">
        <f>BK758</f>
        <v>0</v>
      </c>
      <c r="K758" s="17"/>
      <c r="L758" s="241"/>
      <c r="M758" s="245"/>
      <c r="N758" s="246"/>
      <c r="O758" s="246"/>
      <c r="P758" s="247">
        <f>SUM(P759:P780)</f>
        <v>0</v>
      </c>
      <c r="Q758" s="246"/>
      <c r="R758" s="247">
        <f>SUM(R759:R780)</f>
        <v>0.042600079999999992</v>
      </c>
      <c r="S758" s="246"/>
      <c r="T758" s="248">
        <f>SUM(T759:T780)</f>
        <v>0</v>
      </c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R758" s="242" t="s">
        <v>79</v>
      </c>
      <c r="AT758" s="249" t="s">
        <v>71</v>
      </c>
      <c r="AU758" s="249" t="s">
        <v>101</v>
      </c>
      <c r="AY758" s="242" t="s">
        <v>458</v>
      </c>
      <c r="BK758" s="250">
        <f>SUM(BK759:BK780)</f>
        <v>0</v>
      </c>
    </row>
    <row r="759" s="2" customFormat="1" ht="55.5" customHeight="1">
      <c r="A759" s="41"/>
      <c r="B759" s="179"/>
      <c r="C759" s="180" t="s">
        <v>1295</v>
      </c>
      <c r="D759" s="180" t="s">
        <v>462</v>
      </c>
      <c r="E759" s="181" t="s">
        <v>1217</v>
      </c>
      <c r="F759" s="182" t="s">
        <v>1218</v>
      </c>
      <c r="G759" s="183" t="s">
        <v>694</v>
      </c>
      <c r="H759" s="184">
        <v>132.834</v>
      </c>
      <c r="I759" s="185"/>
      <c r="J759" s="186">
        <f>ROUND(I759*H759,2)</f>
        <v>0</v>
      </c>
      <c r="K759" s="182" t="s">
        <v>465</v>
      </c>
      <c r="L759" s="42"/>
      <c r="M759" s="187" t="s">
        <v>3</v>
      </c>
      <c r="N759" s="188" t="s">
        <v>43</v>
      </c>
      <c r="O759" s="75"/>
      <c r="P759" s="189">
        <f>O759*H759</f>
        <v>0</v>
      </c>
      <c r="Q759" s="189">
        <v>0</v>
      </c>
      <c r="R759" s="189">
        <f>Q759*H759</f>
        <v>0</v>
      </c>
      <c r="S759" s="189">
        <v>0</v>
      </c>
      <c r="T759" s="190">
        <f>S759*H759</f>
        <v>0</v>
      </c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R759" s="191" t="s">
        <v>104</v>
      </c>
      <c r="AT759" s="191" t="s">
        <v>462</v>
      </c>
      <c r="AU759" s="191" t="s">
        <v>104</v>
      </c>
      <c r="AY759" s="22" t="s">
        <v>458</v>
      </c>
      <c r="BE759" s="192">
        <f>IF(N759="základní",J759,0)</f>
        <v>0</v>
      </c>
      <c r="BF759" s="192">
        <f>IF(N759="snížená",J759,0)</f>
        <v>0</v>
      </c>
      <c r="BG759" s="192">
        <f>IF(N759="zákl. přenesená",J759,0)</f>
        <v>0</v>
      </c>
      <c r="BH759" s="192">
        <f>IF(N759="sníž. přenesená",J759,0)</f>
        <v>0</v>
      </c>
      <c r="BI759" s="192">
        <f>IF(N759="nulová",J759,0)</f>
        <v>0</v>
      </c>
      <c r="BJ759" s="22" t="s">
        <v>79</v>
      </c>
      <c r="BK759" s="192">
        <f>ROUND(I759*H759,2)</f>
        <v>0</v>
      </c>
      <c r="BL759" s="22" t="s">
        <v>104</v>
      </c>
      <c r="BM759" s="191" t="s">
        <v>1296</v>
      </c>
    </row>
    <row r="760" s="2" customFormat="1">
      <c r="A760" s="41"/>
      <c r="B760" s="42"/>
      <c r="C760" s="41"/>
      <c r="D760" s="193" t="s">
        <v>467</v>
      </c>
      <c r="E760" s="41"/>
      <c r="F760" s="194" t="s">
        <v>1220</v>
      </c>
      <c r="G760" s="41"/>
      <c r="H760" s="41"/>
      <c r="I760" s="195"/>
      <c r="J760" s="41"/>
      <c r="K760" s="41"/>
      <c r="L760" s="42"/>
      <c r="M760" s="196"/>
      <c r="N760" s="197"/>
      <c r="O760" s="75"/>
      <c r="P760" s="75"/>
      <c r="Q760" s="75"/>
      <c r="R760" s="75"/>
      <c r="S760" s="75"/>
      <c r="T760" s="76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T760" s="22" t="s">
        <v>467</v>
      </c>
      <c r="AU760" s="22" t="s">
        <v>104</v>
      </c>
    </row>
    <row r="761" s="13" customFormat="1">
      <c r="A761" s="13"/>
      <c r="B761" s="198"/>
      <c r="C761" s="13"/>
      <c r="D761" s="199" t="s">
        <v>469</v>
      </c>
      <c r="E761" s="200" t="s">
        <v>3</v>
      </c>
      <c r="F761" s="201" t="s">
        <v>1221</v>
      </c>
      <c r="G761" s="13"/>
      <c r="H761" s="202">
        <v>91.004000000000005</v>
      </c>
      <c r="I761" s="203"/>
      <c r="J761" s="13"/>
      <c r="K761" s="13"/>
      <c r="L761" s="198"/>
      <c r="M761" s="204"/>
      <c r="N761" s="205"/>
      <c r="O761" s="205"/>
      <c r="P761" s="205"/>
      <c r="Q761" s="205"/>
      <c r="R761" s="205"/>
      <c r="S761" s="205"/>
      <c r="T761" s="20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00" t="s">
        <v>469</v>
      </c>
      <c r="AU761" s="200" t="s">
        <v>104</v>
      </c>
      <c r="AV761" s="13" t="s">
        <v>76</v>
      </c>
      <c r="AW761" s="13" t="s">
        <v>33</v>
      </c>
      <c r="AX761" s="13" t="s">
        <v>72</v>
      </c>
      <c r="AY761" s="200" t="s">
        <v>458</v>
      </c>
    </row>
    <row r="762" s="13" customFormat="1">
      <c r="A762" s="13"/>
      <c r="B762" s="198"/>
      <c r="C762" s="13"/>
      <c r="D762" s="199" t="s">
        <v>469</v>
      </c>
      <c r="E762" s="200" t="s">
        <v>3</v>
      </c>
      <c r="F762" s="201" t="s">
        <v>1222</v>
      </c>
      <c r="G762" s="13"/>
      <c r="H762" s="202">
        <v>41.829999999999998</v>
      </c>
      <c r="I762" s="203"/>
      <c r="J762" s="13"/>
      <c r="K762" s="13"/>
      <c r="L762" s="198"/>
      <c r="M762" s="204"/>
      <c r="N762" s="205"/>
      <c r="O762" s="205"/>
      <c r="P762" s="205"/>
      <c r="Q762" s="205"/>
      <c r="R762" s="205"/>
      <c r="S762" s="205"/>
      <c r="T762" s="20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00" t="s">
        <v>469</v>
      </c>
      <c r="AU762" s="200" t="s">
        <v>104</v>
      </c>
      <c r="AV762" s="13" t="s">
        <v>76</v>
      </c>
      <c r="AW762" s="13" t="s">
        <v>33</v>
      </c>
      <c r="AX762" s="13" t="s">
        <v>72</v>
      </c>
      <c r="AY762" s="200" t="s">
        <v>458</v>
      </c>
    </row>
    <row r="763" s="15" customFormat="1">
      <c r="A763" s="15"/>
      <c r="B763" s="215"/>
      <c r="C763" s="15"/>
      <c r="D763" s="199" t="s">
        <v>469</v>
      </c>
      <c r="E763" s="216" t="s">
        <v>3</v>
      </c>
      <c r="F763" s="217" t="s">
        <v>497</v>
      </c>
      <c r="G763" s="15"/>
      <c r="H763" s="218">
        <v>132.834</v>
      </c>
      <c r="I763" s="219"/>
      <c r="J763" s="15"/>
      <c r="K763" s="15"/>
      <c r="L763" s="215"/>
      <c r="M763" s="220"/>
      <c r="N763" s="221"/>
      <c r="O763" s="221"/>
      <c r="P763" s="221"/>
      <c r="Q763" s="221"/>
      <c r="R763" s="221"/>
      <c r="S763" s="221"/>
      <c r="T763" s="222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16" t="s">
        <v>469</v>
      </c>
      <c r="AU763" s="216" t="s">
        <v>104</v>
      </c>
      <c r="AV763" s="15" t="s">
        <v>104</v>
      </c>
      <c r="AW763" s="15" t="s">
        <v>33</v>
      </c>
      <c r="AX763" s="15" t="s">
        <v>79</v>
      </c>
      <c r="AY763" s="216" t="s">
        <v>458</v>
      </c>
    </row>
    <row r="764" s="2" customFormat="1" ht="24.15" customHeight="1">
      <c r="A764" s="41"/>
      <c r="B764" s="179"/>
      <c r="C764" s="223" t="s">
        <v>1297</v>
      </c>
      <c r="D764" s="223" t="s">
        <v>562</v>
      </c>
      <c r="E764" s="224" t="s">
        <v>1298</v>
      </c>
      <c r="F764" s="225" t="s">
        <v>1299</v>
      </c>
      <c r="G764" s="226" t="s">
        <v>694</v>
      </c>
      <c r="H764" s="227">
        <v>146.11699999999999</v>
      </c>
      <c r="I764" s="228"/>
      <c r="J764" s="229">
        <f>ROUND(I764*H764,2)</f>
        <v>0</v>
      </c>
      <c r="K764" s="225" t="s">
        <v>465</v>
      </c>
      <c r="L764" s="230"/>
      <c r="M764" s="231" t="s">
        <v>3</v>
      </c>
      <c r="N764" s="232" t="s">
        <v>43</v>
      </c>
      <c r="O764" s="75"/>
      <c r="P764" s="189">
        <f>O764*H764</f>
        <v>0</v>
      </c>
      <c r="Q764" s="189">
        <v>4.0000000000000003E-05</v>
      </c>
      <c r="R764" s="189">
        <f>Q764*H764</f>
        <v>0.0058446799999999997</v>
      </c>
      <c r="S764" s="189">
        <v>0</v>
      </c>
      <c r="T764" s="190">
        <f>S764*H764</f>
        <v>0</v>
      </c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R764" s="191" t="s">
        <v>521</v>
      </c>
      <c r="AT764" s="191" t="s">
        <v>562</v>
      </c>
      <c r="AU764" s="191" t="s">
        <v>104</v>
      </c>
      <c r="AY764" s="22" t="s">
        <v>458</v>
      </c>
      <c r="BE764" s="192">
        <f>IF(N764="základní",J764,0)</f>
        <v>0</v>
      </c>
      <c r="BF764" s="192">
        <f>IF(N764="snížená",J764,0)</f>
        <v>0</v>
      </c>
      <c r="BG764" s="192">
        <f>IF(N764="zákl. přenesená",J764,0)</f>
        <v>0</v>
      </c>
      <c r="BH764" s="192">
        <f>IF(N764="sníž. přenesená",J764,0)</f>
        <v>0</v>
      </c>
      <c r="BI764" s="192">
        <f>IF(N764="nulová",J764,0)</f>
        <v>0</v>
      </c>
      <c r="BJ764" s="22" t="s">
        <v>79</v>
      </c>
      <c r="BK764" s="192">
        <f>ROUND(I764*H764,2)</f>
        <v>0</v>
      </c>
      <c r="BL764" s="22" t="s">
        <v>104</v>
      </c>
      <c r="BM764" s="191" t="s">
        <v>1300</v>
      </c>
    </row>
    <row r="765" s="13" customFormat="1">
      <c r="A765" s="13"/>
      <c r="B765" s="198"/>
      <c r="C765" s="13"/>
      <c r="D765" s="199" t="s">
        <v>469</v>
      </c>
      <c r="E765" s="13"/>
      <c r="F765" s="201" t="s">
        <v>1227</v>
      </c>
      <c r="G765" s="13"/>
      <c r="H765" s="202">
        <v>146.11699999999999</v>
      </c>
      <c r="I765" s="203"/>
      <c r="J765" s="13"/>
      <c r="K765" s="13"/>
      <c r="L765" s="198"/>
      <c r="M765" s="204"/>
      <c r="N765" s="205"/>
      <c r="O765" s="205"/>
      <c r="P765" s="205"/>
      <c r="Q765" s="205"/>
      <c r="R765" s="205"/>
      <c r="S765" s="205"/>
      <c r="T765" s="20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00" t="s">
        <v>469</v>
      </c>
      <c r="AU765" s="200" t="s">
        <v>104</v>
      </c>
      <c r="AV765" s="13" t="s">
        <v>76</v>
      </c>
      <c r="AW765" s="13" t="s">
        <v>4</v>
      </c>
      <c r="AX765" s="13" t="s">
        <v>79</v>
      </c>
      <c r="AY765" s="200" t="s">
        <v>458</v>
      </c>
    </row>
    <row r="766" s="2" customFormat="1" ht="24.15" customHeight="1">
      <c r="A766" s="41"/>
      <c r="B766" s="179"/>
      <c r="C766" s="180" t="s">
        <v>1301</v>
      </c>
      <c r="D766" s="180" t="s">
        <v>462</v>
      </c>
      <c r="E766" s="181" t="s">
        <v>1302</v>
      </c>
      <c r="F766" s="182" t="s">
        <v>1303</v>
      </c>
      <c r="G766" s="183" t="s">
        <v>694</v>
      </c>
      <c r="H766" s="184">
        <v>197.47999999999999</v>
      </c>
      <c r="I766" s="185"/>
      <c r="J766" s="186">
        <f>ROUND(I766*H766,2)</f>
        <v>0</v>
      </c>
      <c r="K766" s="182" t="s">
        <v>465</v>
      </c>
      <c r="L766" s="42"/>
      <c r="M766" s="187" t="s">
        <v>3</v>
      </c>
      <c r="N766" s="188" t="s">
        <v>43</v>
      </c>
      <c r="O766" s="75"/>
      <c r="P766" s="189">
        <f>O766*H766</f>
        <v>0</v>
      </c>
      <c r="Q766" s="189">
        <v>0</v>
      </c>
      <c r="R766" s="189">
        <f>Q766*H766</f>
        <v>0</v>
      </c>
      <c r="S766" s="189">
        <v>0</v>
      </c>
      <c r="T766" s="190">
        <f>S766*H766</f>
        <v>0</v>
      </c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R766" s="191" t="s">
        <v>104</v>
      </c>
      <c r="AT766" s="191" t="s">
        <v>462</v>
      </c>
      <c r="AU766" s="191" t="s">
        <v>104</v>
      </c>
      <c r="AY766" s="22" t="s">
        <v>458</v>
      </c>
      <c r="BE766" s="192">
        <f>IF(N766="základní",J766,0)</f>
        <v>0</v>
      </c>
      <c r="BF766" s="192">
        <f>IF(N766="snížená",J766,0)</f>
        <v>0</v>
      </c>
      <c r="BG766" s="192">
        <f>IF(N766="zákl. přenesená",J766,0)</f>
        <v>0</v>
      </c>
      <c r="BH766" s="192">
        <f>IF(N766="sníž. přenesená",J766,0)</f>
        <v>0</v>
      </c>
      <c r="BI766" s="192">
        <f>IF(N766="nulová",J766,0)</f>
        <v>0</v>
      </c>
      <c r="BJ766" s="22" t="s">
        <v>79</v>
      </c>
      <c r="BK766" s="192">
        <f>ROUND(I766*H766,2)</f>
        <v>0</v>
      </c>
      <c r="BL766" s="22" t="s">
        <v>104</v>
      </c>
      <c r="BM766" s="191" t="s">
        <v>1304</v>
      </c>
    </row>
    <row r="767" s="2" customFormat="1">
      <c r="A767" s="41"/>
      <c r="B767" s="42"/>
      <c r="C767" s="41"/>
      <c r="D767" s="193" t="s">
        <v>467</v>
      </c>
      <c r="E767" s="41"/>
      <c r="F767" s="194" t="s">
        <v>1305</v>
      </c>
      <c r="G767" s="41"/>
      <c r="H767" s="41"/>
      <c r="I767" s="195"/>
      <c r="J767" s="41"/>
      <c r="K767" s="41"/>
      <c r="L767" s="42"/>
      <c r="M767" s="196"/>
      <c r="N767" s="197"/>
      <c r="O767" s="75"/>
      <c r="P767" s="75"/>
      <c r="Q767" s="75"/>
      <c r="R767" s="75"/>
      <c r="S767" s="75"/>
      <c r="T767" s="76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T767" s="22" t="s">
        <v>467</v>
      </c>
      <c r="AU767" s="22" t="s">
        <v>104</v>
      </c>
    </row>
    <row r="768" s="2" customFormat="1" ht="21.75" customHeight="1">
      <c r="A768" s="41"/>
      <c r="B768" s="179"/>
      <c r="C768" s="223" t="s">
        <v>1306</v>
      </c>
      <c r="D768" s="223" t="s">
        <v>562</v>
      </c>
      <c r="E768" s="224" t="s">
        <v>1307</v>
      </c>
      <c r="F768" s="225" t="s">
        <v>1308</v>
      </c>
      <c r="G768" s="226" t="s">
        <v>694</v>
      </c>
      <c r="H768" s="227">
        <v>132.16499999999999</v>
      </c>
      <c r="I768" s="228"/>
      <c r="J768" s="229">
        <f>ROUND(I768*H768,2)</f>
        <v>0</v>
      </c>
      <c r="K768" s="225" t="s">
        <v>465</v>
      </c>
      <c r="L768" s="230"/>
      <c r="M768" s="231" t="s">
        <v>3</v>
      </c>
      <c r="N768" s="232" t="s">
        <v>43</v>
      </c>
      <c r="O768" s="75"/>
      <c r="P768" s="189">
        <f>O768*H768</f>
        <v>0</v>
      </c>
      <c r="Q768" s="189">
        <v>0.00010000000000000001</v>
      </c>
      <c r="R768" s="189">
        <f>Q768*H768</f>
        <v>0.013216499999999999</v>
      </c>
      <c r="S768" s="189">
        <v>0</v>
      </c>
      <c r="T768" s="190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191" t="s">
        <v>521</v>
      </c>
      <c r="AT768" s="191" t="s">
        <v>562</v>
      </c>
      <c r="AU768" s="191" t="s">
        <v>104</v>
      </c>
      <c r="AY768" s="22" t="s">
        <v>458</v>
      </c>
      <c r="BE768" s="192">
        <f>IF(N768="základní",J768,0)</f>
        <v>0</v>
      </c>
      <c r="BF768" s="192">
        <f>IF(N768="snížená",J768,0)</f>
        <v>0</v>
      </c>
      <c r="BG768" s="192">
        <f>IF(N768="zákl. přenesená",J768,0)</f>
        <v>0</v>
      </c>
      <c r="BH768" s="192">
        <f>IF(N768="sníž. přenesená",J768,0)</f>
        <v>0</v>
      </c>
      <c r="BI768" s="192">
        <f>IF(N768="nulová",J768,0)</f>
        <v>0</v>
      </c>
      <c r="BJ768" s="22" t="s">
        <v>79</v>
      </c>
      <c r="BK768" s="192">
        <f>ROUND(I768*H768,2)</f>
        <v>0</v>
      </c>
      <c r="BL768" s="22" t="s">
        <v>104</v>
      </c>
      <c r="BM768" s="191" t="s">
        <v>1309</v>
      </c>
    </row>
    <row r="769" s="13" customFormat="1">
      <c r="A769" s="13"/>
      <c r="B769" s="198"/>
      <c r="C769" s="13"/>
      <c r="D769" s="199" t="s">
        <v>469</v>
      </c>
      <c r="E769" s="200" t="s">
        <v>3</v>
      </c>
      <c r="F769" s="201" t="s">
        <v>1221</v>
      </c>
      <c r="G769" s="13"/>
      <c r="H769" s="202">
        <v>91.004000000000005</v>
      </c>
      <c r="I769" s="203"/>
      <c r="J769" s="13"/>
      <c r="K769" s="13"/>
      <c r="L769" s="198"/>
      <c r="M769" s="204"/>
      <c r="N769" s="205"/>
      <c r="O769" s="205"/>
      <c r="P769" s="205"/>
      <c r="Q769" s="205"/>
      <c r="R769" s="205"/>
      <c r="S769" s="205"/>
      <c r="T769" s="20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00" t="s">
        <v>469</v>
      </c>
      <c r="AU769" s="200" t="s">
        <v>104</v>
      </c>
      <c r="AV769" s="13" t="s">
        <v>76</v>
      </c>
      <c r="AW769" s="13" t="s">
        <v>33</v>
      </c>
      <c r="AX769" s="13" t="s">
        <v>72</v>
      </c>
      <c r="AY769" s="200" t="s">
        <v>458</v>
      </c>
    </row>
    <row r="770" s="13" customFormat="1">
      <c r="A770" s="13"/>
      <c r="B770" s="198"/>
      <c r="C770" s="13"/>
      <c r="D770" s="199" t="s">
        <v>469</v>
      </c>
      <c r="E770" s="200" t="s">
        <v>3</v>
      </c>
      <c r="F770" s="201" t="s">
        <v>1310</v>
      </c>
      <c r="G770" s="13"/>
      <c r="H770" s="202">
        <v>29.146000000000001</v>
      </c>
      <c r="I770" s="203"/>
      <c r="J770" s="13"/>
      <c r="K770" s="13"/>
      <c r="L770" s="198"/>
      <c r="M770" s="204"/>
      <c r="N770" s="205"/>
      <c r="O770" s="205"/>
      <c r="P770" s="205"/>
      <c r="Q770" s="205"/>
      <c r="R770" s="205"/>
      <c r="S770" s="205"/>
      <c r="T770" s="206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00" t="s">
        <v>469</v>
      </c>
      <c r="AU770" s="200" t="s">
        <v>104</v>
      </c>
      <c r="AV770" s="13" t="s">
        <v>76</v>
      </c>
      <c r="AW770" s="13" t="s">
        <v>33</v>
      </c>
      <c r="AX770" s="13" t="s">
        <v>72</v>
      </c>
      <c r="AY770" s="200" t="s">
        <v>458</v>
      </c>
    </row>
    <row r="771" s="15" customFormat="1">
      <c r="A771" s="15"/>
      <c r="B771" s="215"/>
      <c r="C771" s="15"/>
      <c r="D771" s="199" t="s">
        <v>469</v>
      </c>
      <c r="E771" s="216" t="s">
        <v>3</v>
      </c>
      <c r="F771" s="217" t="s">
        <v>497</v>
      </c>
      <c r="G771" s="15"/>
      <c r="H771" s="218">
        <v>120.15000000000001</v>
      </c>
      <c r="I771" s="219"/>
      <c r="J771" s="15"/>
      <c r="K771" s="15"/>
      <c r="L771" s="215"/>
      <c r="M771" s="220"/>
      <c r="N771" s="221"/>
      <c r="O771" s="221"/>
      <c r="P771" s="221"/>
      <c r="Q771" s="221"/>
      <c r="R771" s="221"/>
      <c r="S771" s="221"/>
      <c r="T771" s="222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T771" s="216" t="s">
        <v>469</v>
      </c>
      <c r="AU771" s="216" t="s">
        <v>104</v>
      </c>
      <c r="AV771" s="15" t="s">
        <v>104</v>
      </c>
      <c r="AW771" s="15" t="s">
        <v>33</v>
      </c>
      <c r="AX771" s="15" t="s">
        <v>79</v>
      </c>
      <c r="AY771" s="216" t="s">
        <v>458</v>
      </c>
    </row>
    <row r="772" s="13" customFormat="1">
      <c r="A772" s="13"/>
      <c r="B772" s="198"/>
      <c r="C772" s="13"/>
      <c r="D772" s="199" t="s">
        <v>469</v>
      </c>
      <c r="E772" s="13"/>
      <c r="F772" s="201" t="s">
        <v>1311</v>
      </c>
      <c r="G772" s="13"/>
      <c r="H772" s="202">
        <v>132.16499999999999</v>
      </c>
      <c r="I772" s="203"/>
      <c r="J772" s="13"/>
      <c r="K772" s="13"/>
      <c r="L772" s="198"/>
      <c r="M772" s="204"/>
      <c r="N772" s="205"/>
      <c r="O772" s="205"/>
      <c r="P772" s="205"/>
      <c r="Q772" s="205"/>
      <c r="R772" s="205"/>
      <c r="S772" s="205"/>
      <c r="T772" s="20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00" t="s">
        <v>469</v>
      </c>
      <c r="AU772" s="200" t="s">
        <v>104</v>
      </c>
      <c r="AV772" s="13" t="s">
        <v>76</v>
      </c>
      <c r="AW772" s="13" t="s">
        <v>4</v>
      </c>
      <c r="AX772" s="13" t="s">
        <v>79</v>
      </c>
      <c r="AY772" s="200" t="s">
        <v>458</v>
      </c>
    </row>
    <row r="773" s="2" customFormat="1" ht="24.15" customHeight="1">
      <c r="A773" s="41"/>
      <c r="B773" s="179"/>
      <c r="C773" s="223" t="s">
        <v>1312</v>
      </c>
      <c r="D773" s="223" t="s">
        <v>562</v>
      </c>
      <c r="E773" s="224" t="s">
        <v>1313</v>
      </c>
      <c r="F773" s="225" t="s">
        <v>1314</v>
      </c>
      <c r="G773" s="226" t="s">
        <v>694</v>
      </c>
      <c r="H773" s="227">
        <v>65.263000000000005</v>
      </c>
      <c r="I773" s="228"/>
      <c r="J773" s="229">
        <f>ROUND(I773*H773,2)</f>
        <v>0</v>
      </c>
      <c r="K773" s="225" t="s">
        <v>465</v>
      </c>
      <c r="L773" s="230"/>
      <c r="M773" s="231" t="s">
        <v>3</v>
      </c>
      <c r="N773" s="232" t="s">
        <v>43</v>
      </c>
      <c r="O773" s="75"/>
      <c r="P773" s="189">
        <f>O773*H773</f>
        <v>0</v>
      </c>
      <c r="Q773" s="189">
        <v>0.00029999999999999997</v>
      </c>
      <c r="R773" s="189">
        <f>Q773*H773</f>
        <v>0.0195789</v>
      </c>
      <c r="S773" s="189">
        <v>0</v>
      </c>
      <c r="T773" s="190">
        <f>S773*H773</f>
        <v>0</v>
      </c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R773" s="191" t="s">
        <v>521</v>
      </c>
      <c r="AT773" s="191" t="s">
        <v>562</v>
      </c>
      <c r="AU773" s="191" t="s">
        <v>104</v>
      </c>
      <c r="AY773" s="22" t="s">
        <v>458</v>
      </c>
      <c r="BE773" s="192">
        <f>IF(N773="základní",J773,0)</f>
        <v>0</v>
      </c>
      <c r="BF773" s="192">
        <f>IF(N773="snížená",J773,0)</f>
        <v>0</v>
      </c>
      <c r="BG773" s="192">
        <f>IF(N773="zákl. přenesená",J773,0)</f>
        <v>0</v>
      </c>
      <c r="BH773" s="192">
        <f>IF(N773="sníž. přenesená",J773,0)</f>
        <v>0</v>
      </c>
      <c r="BI773" s="192">
        <f>IF(N773="nulová",J773,0)</f>
        <v>0</v>
      </c>
      <c r="BJ773" s="22" t="s">
        <v>79</v>
      </c>
      <c r="BK773" s="192">
        <f>ROUND(I773*H773,2)</f>
        <v>0</v>
      </c>
      <c r="BL773" s="22" t="s">
        <v>104</v>
      </c>
      <c r="BM773" s="191" t="s">
        <v>1315</v>
      </c>
    </row>
    <row r="774" s="13" customFormat="1">
      <c r="A774" s="13"/>
      <c r="B774" s="198"/>
      <c r="C774" s="13"/>
      <c r="D774" s="199" t="s">
        <v>469</v>
      </c>
      <c r="E774" s="200" t="s">
        <v>3</v>
      </c>
      <c r="F774" s="201" t="s">
        <v>1316</v>
      </c>
      <c r="G774" s="13"/>
      <c r="H774" s="202">
        <v>17.5</v>
      </c>
      <c r="I774" s="203"/>
      <c r="J774" s="13"/>
      <c r="K774" s="13"/>
      <c r="L774" s="198"/>
      <c r="M774" s="204"/>
      <c r="N774" s="205"/>
      <c r="O774" s="205"/>
      <c r="P774" s="205"/>
      <c r="Q774" s="205"/>
      <c r="R774" s="205"/>
      <c r="S774" s="205"/>
      <c r="T774" s="20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00" t="s">
        <v>469</v>
      </c>
      <c r="AU774" s="200" t="s">
        <v>104</v>
      </c>
      <c r="AV774" s="13" t="s">
        <v>76</v>
      </c>
      <c r="AW774" s="13" t="s">
        <v>33</v>
      </c>
      <c r="AX774" s="13" t="s">
        <v>72</v>
      </c>
      <c r="AY774" s="200" t="s">
        <v>458</v>
      </c>
    </row>
    <row r="775" s="13" customFormat="1">
      <c r="A775" s="13"/>
      <c r="B775" s="198"/>
      <c r="C775" s="13"/>
      <c r="D775" s="199" t="s">
        <v>469</v>
      </c>
      <c r="E775" s="200" t="s">
        <v>3</v>
      </c>
      <c r="F775" s="201" t="s">
        <v>1222</v>
      </c>
      <c r="G775" s="13"/>
      <c r="H775" s="202">
        <v>41.829999999999998</v>
      </c>
      <c r="I775" s="203"/>
      <c r="J775" s="13"/>
      <c r="K775" s="13"/>
      <c r="L775" s="198"/>
      <c r="M775" s="204"/>
      <c r="N775" s="205"/>
      <c r="O775" s="205"/>
      <c r="P775" s="205"/>
      <c r="Q775" s="205"/>
      <c r="R775" s="205"/>
      <c r="S775" s="205"/>
      <c r="T775" s="20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00" t="s">
        <v>469</v>
      </c>
      <c r="AU775" s="200" t="s">
        <v>104</v>
      </c>
      <c r="AV775" s="13" t="s">
        <v>76</v>
      </c>
      <c r="AW775" s="13" t="s">
        <v>33</v>
      </c>
      <c r="AX775" s="13" t="s">
        <v>72</v>
      </c>
      <c r="AY775" s="200" t="s">
        <v>458</v>
      </c>
    </row>
    <row r="776" s="15" customFormat="1">
      <c r="A776" s="15"/>
      <c r="B776" s="215"/>
      <c r="C776" s="15"/>
      <c r="D776" s="199" t="s">
        <v>469</v>
      </c>
      <c r="E776" s="216" t="s">
        <v>3</v>
      </c>
      <c r="F776" s="217" t="s">
        <v>497</v>
      </c>
      <c r="G776" s="15"/>
      <c r="H776" s="218">
        <v>59.329999999999998</v>
      </c>
      <c r="I776" s="219"/>
      <c r="J776" s="15"/>
      <c r="K776" s="15"/>
      <c r="L776" s="215"/>
      <c r="M776" s="220"/>
      <c r="N776" s="221"/>
      <c r="O776" s="221"/>
      <c r="P776" s="221"/>
      <c r="Q776" s="221"/>
      <c r="R776" s="221"/>
      <c r="S776" s="221"/>
      <c r="T776" s="222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T776" s="216" t="s">
        <v>469</v>
      </c>
      <c r="AU776" s="216" t="s">
        <v>104</v>
      </c>
      <c r="AV776" s="15" t="s">
        <v>104</v>
      </c>
      <c r="AW776" s="15" t="s">
        <v>33</v>
      </c>
      <c r="AX776" s="15" t="s">
        <v>79</v>
      </c>
      <c r="AY776" s="216" t="s">
        <v>458</v>
      </c>
    </row>
    <row r="777" s="13" customFormat="1">
      <c r="A777" s="13"/>
      <c r="B777" s="198"/>
      <c r="C777" s="13"/>
      <c r="D777" s="199" t="s">
        <v>469</v>
      </c>
      <c r="E777" s="13"/>
      <c r="F777" s="201" t="s">
        <v>1317</v>
      </c>
      <c r="G777" s="13"/>
      <c r="H777" s="202">
        <v>65.263000000000005</v>
      </c>
      <c r="I777" s="203"/>
      <c r="J777" s="13"/>
      <c r="K777" s="13"/>
      <c r="L777" s="198"/>
      <c r="M777" s="204"/>
      <c r="N777" s="205"/>
      <c r="O777" s="205"/>
      <c r="P777" s="205"/>
      <c r="Q777" s="205"/>
      <c r="R777" s="205"/>
      <c r="S777" s="205"/>
      <c r="T777" s="20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00" t="s">
        <v>469</v>
      </c>
      <c r="AU777" s="200" t="s">
        <v>104</v>
      </c>
      <c r="AV777" s="13" t="s">
        <v>76</v>
      </c>
      <c r="AW777" s="13" t="s">
        <v>4</v>
      </c>
      <c r="AX777" s="13" t="s">
        <v>79</v>
      </c>
      <c r="AY777" s="200" t="s">
        <v>458</v>
      </c>
    </row>
    <row r="778" s="2" customFormat="1" ht="24.15" customHeight="1">
      <c r="A778" s="41"/>
      <c r="B778" s="179"/>
      <c r="C778" s="223" t="s">
        <v>1318</v>
      </c>
      <c r="D778" s="223" t="s">
        <v>562</v>
      </c>
      <c r="E778" s="224" t="s">
        <v>1319</v>
      </c>
      <c r="F778" s="225" t="s">
        <v>1320</v>
      </c>
      <c r="G778" s="226" t="s">
        <v>694</v>
      </c>
      <c r="H778" s="227">
        <v>19.800000000000001</v>
      </c>
      <c r="I778" s="228"/>
      <c r="J778" s="229">
        <f>ROUND(I778*H778,2)</f>
        <v>0</v>
      </c>
      <c r="K778" s="225" t="s">
        <v>465</v>
      </c>
      <c r="L778" s="230"/>
      <c r="M778" s="231" t="s">
        <v>3</v>
      </c>
      <c r="N778" s="232" t="s">
        <v>43</v>
      </c>
      <c r="O778" s="75"/>
      <c r="P778" s="189">
        <f>O778*H778</f>
        <v>0</v>
      </c>
      <c r="Q778" s="189">
        <v>0.00020000000000000001</v>
      </c>
      <c r="R778" s="189">
        <f>Q778*H778</f>
        <v>0.00396</v>
      </c>
      <c r="S778" s="189">
        <v>0</v>
      </c>
      <c r="T778" s="190">
        <f>S778*H778</f>
        <v>0</v>
      </c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R778" s="191" t="s">
        <v>521</v>
      </c>
      <c r="AT778" s="191" t="s">
        <v>562</v>
      </c>
      <c r="AU778" s="191" t="s">
        <v>104</v>
      </c>
      <c r="AY778" s="22" t="s">
        <v>458</v>
      </c>
      <c r="BE778" s="192">
        <f>IF(N778="základní",J778,0)</f>
        <v>0</v>
      </c>
      <c r="BF778" s="192">
        <f>IF(N778="snížená",J778,0)</f>
        <v>0</v>
      </c>
      <c r="BG778" s="192">
        <f>IF(N778="zákl. přenesená",J778,0)</f>
        <v>0</v>
      </c>
      <c r="BH778" s="192">
        <f>IF(N778="sníž. přenesená",J778,0)</f>
        <v>0</v>
      </c>
      <c r="BI778" s="192">
        <f>IF(N778="nulová",J778,0)</f>
        <v>0</v>
      </c>
      <c r="BJ778" s="22" t="s">
        <v>79</v>
      </c>
      <c r="BK778" s="192">
        <f>ROUND(I778*H778,2)</f>
        <v>0</v>
      </c>
      <c r="BL778" s="22" t="s">
        <v>104</v>
      </c>
      <c r="BM778" s="191" t="s">
        <v>1321</v>
      </c>
    </row>
    <row r="779" s="13" customFormat="1">
      <c r="A779" s="13"/>
      <c r="B779" s="198"/>
      <c r="C779" s="13"/>
      <c r="D779" s="199" t="s">
        <v>469</v>
      </c>
      <c r="E779" s="200" t="s">
        <v>3</v>
      </c>
      <c r="F779" s="201" t="s">
        <v>1322</v>
      </c>
      <c r="G779" s="13"/>
      <c r="H779" s="202">
        <v>18</v>
      </c>
      <c r="I779" s="203"/>
      <c r="J779" s="13"/>
      <c r="K779" s="13"/>
      <c r="L779" s="198"/>
      <c r="M779" s="204"/>
      <c r="N779" s="205"/>
      <c r="O779" s="205"/>
      <c r="P779" s="205"/>
      <c r="Q779" s="205"/>
      <c r="R779" s="205"/>
      <c r="S779" s="205"/>
      <c r="T779" s="20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00" t="s">
        <v>469</v>
      </c>
      <c r="AU779" s="200" t="s">
        <v>104</v>
      </c>
      <c r="AV779" s="13" t="s">
        <v>76</v>
      </c>
      <c r="AW779" s="13" t="s">
        <v>33</v>
      </c>
      <c r="AX779" s="13" t="s">
        <v>79</v>
      </c>
      <c r="AY779" s="200" t="s">
        <v>458</v>
      </c>
    </row>
    <row r="780" s="13" customFormat="1">
      <c r="A780" s="13"/>
      <c r="B780" s="198"/>
      <c r="C780" s="13"/>
      <c r="D780" s="199" t="s">
        <v>469</v>
      </c>
      <c r="E780" s="13"/>
      <c r="F780" s="201" t="s">
        <v>1323</v>
      </c>
      <c r="G780" s="13"/>
      <c r="H780" s="202">
        <v>19.800000000000001</v>
      </c>
      <c r="I780" s="203"/>
      <c r="J780" s="13"/>
      <c r="K780" s="13"/>
      <c r="L780" s="198"/>
      <c r="M780" s="204"/>
      <c r="N780" s="205"/>
      <c r="O780" s="205"/>
      <c r="P780" s="205"/>
      <c r="Q780" s="205"/>
      <c r="R780" s="205"/>
      <c r="S780" s="205"/>
      <c r="T780" s="20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00" t="s">
        <v>469</v>
      </c>
      <c r="AU780" s="200" t="s">
        <v>104</v>
      </c>
      <c r="AV780" s="13" t="s">
        <v>76</v>
      </c>
      <c r="AW780" s="13" t="s">
        <v>4</v>
      </c>
      <c r="AX780" s="13" t="s">
        <v>79</v>
      </c>
      <c r="AY780" s="200" t="s">
        <v>458</v>
      </c>
    </row>
    <row r="781" s="17" customFormat="1" ht="20.88" customHeight="1">
      <c r="A781" s="17"/>
      <c r="B781" s="241"/>
      <c r="C781" s="17"/>
      <c r="D781" s="242" t="s">
        <v>71</v>
      </c>
      <c r="E781" s="242" t="s">
        <v>1324</v>
      </c>
      <c r="F781" s="242" t="s">
        <v>1325</v>
      </c>
      <c r="G781" s="17"/>
      <c r="H781" s="17"/>
      <c r="I781" s="243"/>
      <c r="J781" s="244">
        <f>BK781</f>
        <v>0</v>
      </c>
      <c r="K781" s="17"/>
      <c r="L781" s="241"/>
      <c r="M781" s="245"/>
      <c r="N781" s="246"/>
      <c r="O781" s="246"/>
      <c r="P781" s="247">
        <f>SUM(P782:P804)</f>
        <v>0</v>
      </c>
      <c r="Q781" s="246"/>
      <c r="R781" s="247">
        <f>SUM(R782:R804)</f>
        <v>4.1213409142800002</v>
      </c>
      <c r="S781" s="246"/>
      <c r="T781" s="248">
        <f>SUM(T782:T804)</f>
        <v>0</v>
      </c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R781" s="242" t="s">
        <v>79</v>
      </c>
      <c r="AT781" s="249" t="s">
        <v>71</v>
      </c>
      <c r="AU781" s="249" t="s">
        <v>101</v>
      </c>
      <c r="AY781" s="242" t="s">
        <v>458</v>
      </c>
      <c r="BK781" s="250">
        <f>SUM(BK782:BK804)</f>
        <v>0</v>
      </c>
    </row>
    <row r="782" s="2" customFormat="1" ht="62.7" customHeight="1">
      <c r="A782" s="41"/>
      <c r="B782" s="179"/>
      <c r="C782" s="180" t="s">
        <v>1326</v>
      </c>
      <c r="D782" s="180" t="s">
        <v>462</v>
      </c>
      <c r="E782" s="181" t="s">
        <v>1327</v>
      </c>
      <c r="F782" s="182" t="s">
        <v>1328</v>
      </c>
      <c r="G782" s="183" t="s">
        <v>140</v>
      </c>
      <c r="H782" s="184">
        <v>10.550000000000001</v>
      </c>
      <c r="I782" s="185"/>
      <c r="J782" s="186">
        <f>ROUND(I782*H782,2)</f>
        <v>0</v>
      </c>
      <c r="K782" s="182" t="s">
        <v>465</v>
      </c>
      <c r="L782" s="42"/>
      <c r="M782" s="187" t="s">
        <v>3</v>
      </c>
      <c r="N782" s="188" t="s">
        <v>43</v>
      </c>
      <c r="O782" s="75"/>
      <c r="P782" s="189">
        <f>O782*H782</f>
        <v>0</v>
      </c>
      <c r="Q782" s="189">
        <v>0.0083937000000000005</v>
      </c>
      <c r="R782" s="189">
        <f>Q782*H782</f>
        <v>0.088553535000000017</v>
      </c>
      <c r="S782" s="189">
        <v>0</v>
      </c>
      <c r="T782" s="190">
        <f>S782*H782</f>
        <v>0</v>
      </c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R782" s="191" t="s">
        <v>104</v>
      </c>
      <c r="AT782" s="191" t="s">
        <v>462</v>
      </c>
      <c r="AU782" s="191" t="s">
        <v>104</v>
      </c>
      <c r="AY782" s="22" t="s">
        <v>458</v>
      </c>
      <c r="BE782" s="192">
        <f>IF(N782="základní",J782,0)</f>
        <v>0</v>
      </c>
      <c r="BF782" s="192">
        <f>IF(N782="snížená",J782,0)</f>
        <v>0</v>
      </c>
      <c r="BG782" s="192">
        <f>IF(N782="zákl. přenesená",J782,0)</f>
        <v>0</v>
      </c>
      <c r="BH782" s="192">
        <f>IF(N782="sníž. přenesená",J782,0)</f>
        <v>0</v>
      </c>
      <c r="BI782" s="192">
        <f>IF(N782="nulová",J782,0)</f>
        <v>0</v>
      </c>
      <c r="BJ782" s="22" t="s">
        <v>79</v>
      </c>
      <c r="BK782" s="192">
        <f>ROUND(I782*H782,2)</f>
        <v>0</v>
      </c>
      <c r="BL782" s="22" t="s">
        <v>104</v>
      </c>
      <c r="BM782" s="191" t="s">
        <v>1329</v>
      </c>
    </row>
    <row r="783" s="2" customFormat="1">
      <c r="A783" s="41"/>
      <c r="B783" s="42"/>
      <c r="C783" s="41"/>
      <c r="D783" s="193" t="s">
        <v>467</v>
      </c>
      <c r="E783" s="41"/>
      <c r="F783" s="194" t="s">
        <v>1330</v>
      </c>
      <c r="G783" s="41"/>
      <c r="H783" s="41"/>
      <c r="I783" s="195"/>
      <c r="J783" s="41"/>
      <c r="K783" s="41"/>
      <c r="L783" s="42"/>
      <c r="M783" s="196"/>
      <c r="N783" s="197"/>
      <c r="O783" s="75"/>
      <c r="P783" s="75"/>
      <c r="Q783" s="75"/>
      <c r="R783" s="75"/>
      <c r="S783" s="75"/>
      <c r="T783" s="76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T783" s="22" t="s">
        <v>467</v>
      </c>
      <c r="AU783" s="22" t="s">
        <v>104</v>
      </c>
    </row>
    <row r="784" s="13" customFormat="1">
      <c r="A784" s="13"/>
      <c r="B784" s="198"/>
      <c r="C784" s="13"/>
      <c r="D784" s="199" t="s">
        <v>469</v>
      </c>
      <c r="E784" s="200" t="s">
        <v>3</v>
      </c>
      <c r="F784" s="201" t="s">
        <v>214</v>
      </c>
      <c r="G784" s="13"/>
      <c r="H784" s="202">
        <v>10.550000000000001</v>
      </c>
      <c r="I784" s="203"/>
      <c r="J784" s="13"/>
      <c r="K784" s="13"/>
      <c r="L784" s="198"/>
      <c r="M784" s="204"/>
      <c r="N784" s="205"/>
      <c r="O784" s="205"/>
      <c r="P784" s="205"/>
      <c r="Q784" s="205"/>
      <c r="R784" s="205"/>
      <c r="S784" s="205"/>
      <c r="T784" s="20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00" t="s">
        <v>469</v>
      </c>
      <c r="AU784" s="200" t="s">
        <v>104</v>
      </c>
      <c r="AV784" s="13" t="s">
        <v>76</v>
      </c>
      <c r="AW784" s="13" t="s">
        <v>33</v>
      </c>
      <c r="AX784" s="13" t="s">
        <v>79</v>
      </c>
      <c r="AY784" s="200" t="s">
        <v>458</v>
      </c>
    </row>
    <row r="785" s="2" customFormat="1" ht="16.5" customHeight="1">
      <c r="A785" s="41"/>
      <c r="B785" s="179"/>
      <c r="C785" s="223" t="s">
        <v>1331</v>
      </c>
      <c r="D785" s="223" t="s">
        <v>562</v>
      </c>
      <c r="E785" s="224" t="s">
        <v>1332</v>
      </c>
      <c r="F785" s="225" t="s">
        <v>1333</v>
      </c>
      <c r="G785" s="226" t="s">
        <v>140</v>
      </c>
      <c r="H785" s="227">
        <v>11.077999999999999</v>
      </c>
      <c r="I785" s="228"/>
      <c r="J785" s="229">
        <f>ROUND(I785*H785,2)</f>
        <v>0</v>
      </c>
      <c r="K785" s="225" t="s">
        <v>465</v>
      </c>
      <c r="L785" s="230"/>
      <c r="M785" s="231" t="s">
        <v>3</v>
      </c>
      <c r="N785" s="232" t="s">
        <v>43</v>
      </c>
      <c r="O785" s="75"/>
      <c r="P785" s="189">
        <f>O785*H785</f>
        <v>0</v>
      </c>
      <c r="Q785" s="189">
        <v>0.00055999999999999995</v>
      </c>
      <c r="R785" s="189">
        <f>Q785*H785</f>
        <v>0.0062036799999999987</v>
      </c>
      <c r="S785" s="189">
        <v>0</v>
      </c>
      <c r="T785" s="190">
        <f>S785*H785</f>
        <v>0</v>
      </c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R785" s="191" t="s">
        <v>521</v>
      </c>
      <c r="AT785" s="191" t="s">
        <v>562</v>
      </c>
      <c r="AU785" s="191" t="s">
        <v>104</v>
      </c>
      <c r="AY785" s="22" t="s">
        <v>458</v>
      </c>
      <c r="BE785" s="192">
        <f>IF(N785="základní",J785,0)</f>
        <v>0</v>
      </c>
      <c r="BF785" s="192">
        <f>IF(N785="snížená",J785,0)</f>
        <v>0</v>
      </c>
      <c r="BG785" s="192">
        <f>IF(N785="zákl. přenesená",J785,0)</f>
        <v>0</v>
      </c>
      <c r="BH785" s="192">
        <f>IF(N785="sníž. přenesená",J785,0)</f>
        <v>0</v>
      </c>
      <c r="BI785" s="192">
        <f>IF(N785="nulová",J785,0)</f>
        <v>0</v>
      </c>
      <c r="BJ785" s="22" t="s">
        <v>79</v>
      </c>
      <c r="BK785" s="192">
        <f>ROUND(I785*H785,2)</f>
        <v>0</v>
      </c>
      <c r="BL785" s="22" t="s">
        <v>104</v>
      </c>
      <c r="BM785" s="191" t="s">
        <v>1334</v>
      </c>
    </row>
    <row r="786" s="13" customFormat="1">
      <c r="A786" s="13"/>
      <c r="B786" s="198"/>
      <c r="C786" s="13"/>
      <c r="D786" s="199" t="s">
        <v>469</v>
      </c>
      <c r="E786" s="13"/>
      <c r="F786" s="201" t="s">
        <v>1335</v>
      </c>
      <c r="G786" s="13"/>
      <c r="H786" s="202">
        <v>11.077999999999999</v>
      </c>
      <c r="I786" s="203"/>
      <c r="J786" s="13"/>
      <c r="K786" s="13"/>
      <c r="L786" s="198"/>
      <c r="M786" s="204"/>
      <c r="N786" s="205"/>
      <c r="O786" s="205"/>
      <c r="P786" s="205"/>
      <c r="Q786" s="205"/>
      <c r="R786" s="205"/>
      <c r="S786" s="205"/>
      <c r="T786" s="20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00" t="s">
        <v>469</v>
      </c>
      <c r="AU786" s="200" t="s">
        <v>104</v>
      </c>
      <c r="AV786" s="13" t="s">
        <v>76</v>
      </c>
      <c r="AW786" s="13" t="s">
        <v>4</v>
      </c>
      <c r="AX786" s="13" t="s">
        <v>79</v>
      </c>
      <c r="AY786" s="200" t="s">
        <v>458</v>
      </c>
    </row>
    <row r="787" s="2" customFormat="1" ht="66.75" customHeight="1">
      <c r="A787" s="41"/>
      <c r="B787" s="179"/>
      <c r="C787" s="180" t="s">
        <v>1336</v>
      </c>
      <c r="D787" s="180" t="s">
        <v>462</v>
      </c>
      <c r="E787" s="181" t="s">
        <v>1337</v>
      </c>
      <c r="F787" s="182" t="s">
        <v>1338</v>
      </c>
      <c r="G787" s="183" t="s">
        <v>140</v>
      </c>
      <c r="H787" s="184">
        <v>341.988</v>
      </c>
      <c r="I787" s="185"/>
      <c r="J787" s="186">
        <f>ROUND(I787*H787,2)</f>
        <v>0</v>
      </c>
      <c r="K787" s="182" t="s">
        <v>465</v>
      </c>
      <c r="L787" s="42"/>
      <c r="M787" s="187" t="s">
        <v>3</v>
      </c>
      <c r="N787" s="188" t="s">
        <v>43</v>
      </c>
      <c r="O787" s="75"/>
      <c r="P787" s="189">
        <f>O787*H787</f>
        <v>0</v>
      </c>
      <c r="Q787" s="189">
        <v>0.0086761600000000005</v>
      </c>
      <c r="R787" s="189">
        <f>Q787*H787</f>
        <v>2.9671426060800004</v>
      </c>
      <c r="S787" s="189">
        <v>0</v>
      </c>
      <c r="T787" s="190">
        <f>S787*H787</f>
        <v>0</v>
      </c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R787" s="191" t="s">
        <v>104</v>
      </c>
      <c r="AT787" s="191" t="s">
        <v>462</v>
      </c>
      <c r="AU787" s="191" t="s">
        <v>104</v>
      </c>
      <c r="AY787" s="22" t="s">
        <v>458</v>
      </c>
      <c r="BE787" s="192">
        <f>IF(N787="základní",J787,0)</f>
        <v>0</v>
      </c>
      <c r="BF787" s="192">
        <f>IF(N787="snížená",J787,0)</f>
        <v>0</v>
      </c>
      <c r="BG787" s="192">
        <f>IF(N787="zákl. přenesená",J787,0)</f>
        <v>0</v>
      </c>
      <c r="BH787" s="192">
        <f>IF(N787="sníž. přenesená",J787,0)</f>
        <v>0</v>
      </c>
      <c r="BI787" s="192">
        <f>IF(N787="nulová",J787,0)</f>
        <v>0</v>
      </c>
      <c r="BJ787" s="22" t="s">
        <v>79</v>
      </c>
      <c r="BK787" s="192">
        <f>ROUND(I787*H787,2)</f>
        <v>0</v>
      </c>
      <c r="BL787" s="22" t="s">
        <v>104</v>
      </c>
      <c r="BM787" s="191" t="s">
        <v>1339</v>
      </c>
    </row>
    <row r="788" s="2" customFormat="1">
      <c r="A788" s="41"/>
      <c r="B788" s="42"/>
      <c r="C788" s="41"/>
      <c r="D788" s="193" t="s">
        <v>467</v>
      </c>
      <c r="E788" s="41"/>
      <c r="F788" s="194" t="s">
        <v>1340</v>
      </c>
      <c r="G788" s="41"/>
      <c r="H788" s="41"/>
      <c r="I788" s="195"/>
      <c r="J788" s="41"/>
      <c r="K788" s="41"/>
      <c r="L788" s="42"/>
      <c r="M788" s="196"/>
      <c r="N788" s="197"/>
      <c r="O788" s="75"/>
      <c r="P788" s="75"/>
      <c r="Q788" s="75"/>
      <c r="R788" s="75"/>
      <c r="S788" s="75"/>
      <c r="T788" s="76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T788" s="22" t="s">
        <v>467</v>
      </c>
      <c r="AU788" s="22" t="s">
        <v>104</v>
      </c>
    </row>
    <row r="789" s="13" customFormat="1">
      <c r="A789" s="13"/>
      <c r="B789" s="198"/>
      <c r="C789" s="13"/>
      <c r="D789" s="199" t="s">
        <v>469</v>
      </c>
      <c r="E789" s="200" t="s">
        <v>3</v>
      </c>
      <c r="F789" s="201" t="s">
        <v>1341</v>
      </c>
      <c r="G789" s="13"/>
      <c r="H789" s="202">
        <v>341.988</v>
      </c>
      <c r="I789" s="203"/>
      <c r="J789" s="13"/>
      <c r="K789" s="13"/>
      <c r="L789" s="198"/>
      <c r="M789" s="204"/>
      <c r="N789" s="205"/>
      <c r="O789" s="205"/>
      <c r="P789" s="205"/>
      <c r="Q789" s="205"/>
      <c r="R789" s="205"/>
      <c r="S789" s="205"/>
      <c r="T789" s="20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00" t="s">
        <v>469</v>
      </c>
      <c r="AU789" s="200" t="s">
        <v>104</v>
      </c>
      <c r="AV789" s="13" t="s">
        <v>76</v>
      </c>
      <c r="AW789" s="13" t="s">
        <v>33</v>
      </c>
      <c r="AX789" s="13" t="s">
        <v>79</v>
      </c>
      <c r="AY789" s="200" t="s">
        <v>458</v>
      </c>
    </row>
    <row r="790" s="2" customFormat="1" ht="16.5" customHeight="1">
      <c r="A790" s="41"/>
      <c r="B790" s="179"/>
      <c r="C790" s="223" t="s">
        <v>1342</v>
      </c>
      <c r="D790" s="223" t="s">
        <v>562</v>
      </c>
      <c r="E790" s="224" t="s">
        <v>1343</v>
      </c>
      <c r="F790" s="225" t="s">
        <v>1344</v>
      </c>
      <c r="G790" s="226" t="s">
        <v>140</v>
      </c>
      <c r="H790" s="227">
        <v>359.08699999999999</v>
      </c>
      <c r="I790" s="228"/>
      <c r="J790" s="229">
        <f>ROUND(I790*H790,2)</f>
        <v>0</v>
      </c>
      <c r="K790" s="225" t="s">
        <v>465</v>
      </c>
      <c r="L790" s="230"/>
      <c r="M790" s="231" t="s">
        <v>3</v>
      </c>
      <c r="N790" s="232" t="s">
        <v>43</v>
      </c>
      <c r="O790" s="75"/>
      <c r="P790" s="189">
        <f>O790*H790</f>
        <v>0</v>
      </c>
      <c r="Q790" s="189">
        <v>0.0028</v>
      </c>
      <c r="R790" s="189">
        <f>Q790*H790</f>
        <v>1.0054436</v>
      </c>
      <c r="S790" s="189">
        <v>0</v>
      </c>
      <c r="T790" s="190">
        <f>S790*H790</f>
        <v>0</v>
      </c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R790" s="191" t="s">
        <v>521</v>
      </c>
      <c r="AT790" s="191" t="s">
        <v>562</v>
      </c>
      <c r="AU790" s="191" t="s">
        <v>104</v>
      </c>
      <c r="AY790" s="22" t="s">
        <v>458</v>
      </c>
      <c r="BE790" s="192">
        <f>IF(N790="základní",J790,0)</f>
        <v>0</v>
      </c>
      <c r="BF790" s="192">
        <f>IF(N790="snížená",J790,0)</f>
        <v>0</v>
      </c>
      <c r="BG790" s="192">
        <f>IF(N790="zákl. přenesená",J790,0)</f>
        <v>0</v>
      </c>
      <c r="BH790" s="192">
        <f>IF(N790="sníž. přenesená",J790,0)</f>
        <v>0</v>
      </c>
      <c r="BI790" s="192">
        <f>IF(N790="nulová",J790,0)</f>
        <v>0</v>
      </c>
      <c r="BJ790" s="22" t="s">
        <v>79</v>
      </c>
      <c r="BK790" s="192">
        <f>ROUND(I790*H790,2)</f>
        <v>0</v>
      </c>
      <c r="BL790" s="22" t="s">
        <v>104</v>
      </c>
      <c r="BM790" s="191" t="s">
        <v>1345</v>
      </c>
    </row>
    <row r="791" s="13" customFormat="1">
      <c r="A791" s="13"/>
      <c r="B791" s="198"/>
      <c r="C791" s="13"/>
      <c r="D791" s="199" t="s">
        <v>469</v>
      </c>
      <c r="E791" s="13"/>
      <c r="F791" s="201" t="s">
        <v>1346</v>
      </c>
      <c r="G791" s="13"/>
      <c r="H791" s="202">
        <v>359.08699999999999</v>
      </c>
      <c r="I791" s="203"/>
      <c r="J791" s="13"/>
      <c r="K791" s="13"/>
      <c r="L791" s="198"/>
      <c r="M791" s="204"/>
      <c r="N791" s="205"/>
      <c r="O791" s="205"/>
      <c r="P791" s="205"/>
      <c r="Q791" s="205"/>
      <c r="R791" s="205"/>
      <c r="S791" s="205"/>
      <c r="T791" s="20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00" t="s">
        <v>469</v>
      </c>
      <c r="AU791" s="200" t="s">
        <v>104</v>
      </c>
      <c r="AV791" s="13" t="s">
        <v>76</v>
      </c>
      <c r="AW791" s="13" t="s">
        <v>4</v>
      </c>
      <c r="AX791" s="13" t="s">
        <v>79</v>
      </c>
      <c r="AY791" s="200" t="s">
        <v>458</v>
      </c>
    </row>
    <row r="792" s="2" customFormat="1" ht="55.5" customHeight="1">
      <c r="A792" s="41"/>
      <c r="B792" s="179"/>
      <c r="C792" s="180" t="s">
        <v>1347</v>
      </c>
      <c r="D792" s="180" t="s">
        <v>462</v>
      </c>
      <c r="E792" s="181" t="s">
        <v>1348</v>
      </c>
      <c r="F792" s="182" t="s">
        <v>1349</v>
      </c>
      <c r="G792" s="183" t="s">
        <v>140</v>
      </c>
      <c r="H792" s="184">
        <v>358.78800000000001</v>
      </c>
      <c r="I792" s="185"/>
      <c r="J792" s="186">
        <f>ROUND(I792*H792,2)</f>
        <v>0</v>
      </c>
      <c r="K792" s="182" t="s">
        <v>465</v>
      </c>
      <c r="L792" s="42"/>
      <c r="M792" s="187" t="s">
        <v>3</v>
      </c>
      <c r="N792" s="188" t="s">
        <v>43</v>
      </c>
      <c r="O792" s="75"/>
      <c r="P792" s="189">
        <f>O792*H792</f>
        <v>0</v>
      </c>
      <c r="Q792" s="189">
        <v>8.0599999999999994E-05</v>
      </c>
      <c r="R792" s="189">
        <f>Q792*H792</f>
        <v>0.028918312799999998</v>
      </c>
      <c r="S792" s="189">
        <v>0</v>
      </c>
      <c r="T792" s="190">
        <f>S792*H792</f>
        <v>0</v>
      </c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R792" s="191" t="s">
        <v>104</v>
      </c>
      <c r="AT792" s="191" t="s">
        <v>462</v>
      </c>
      <c r="AU792" s="191" t="s">
        <v>104</v>
      </c>
      <c r="AY792" s="22" t="s">
        <v>458</v>
      </c>
      <c r="BE792" s="192">
        <f>IF(N792="základní",J792,0)</f>
        <v>0</v>
      </c>
      <c r="BF792" s="192">
        <f>IF(N792="snížená",J792,0)</f>
        <v>0</v>
      </c>
      <c r="BG792" s="192">
        <f>IF(N792="zákl. přenesená",J792,0)</f>
        <v>0</v>
      </c>
      <c r="BH792" s="192">
        <f>IF(N792="sníž. přenesená",J792,0)</f>
        <v>0</v>
      </c>
      <c r="BI792" s="192">
        <f>IF(N792="nulová",J792,0)</f>
        <v>0</v>
      </c>
      <c r="BJ792" s="22" t="s">
        <v>79</v>
      </c>
      <c r="BK792" s="192">
        <f>ROUND(I792*H792,2)</f>
        <v>0</v>
      </c>
      <c r="BL792" s="22" t="s">
        <v>104</v>
      </c>
      <c r="BM792" s="191" t="s">
        <v>1350</v>
      </c>
    </row>
    <row r="793" s="2" customFormat="1">
      <c r="A793" s="41"/>
      <c r="B793" s="42"/>
      <c r="C793" s="41"/>
      <c r="D793" s="193" t="s">
        <v>467</v>
      </c>
      <c r="E793" s="41"/>
      <c r="F793" s="194" t="s">
        <v>1351</v>
      </c>
      <c r="G793" s="41"/>
      <c r="H793" s="41"/>
      <c r="I793" s="195"/>
      <c r="J793" s="41"/>
      <c r="K793" s="41"/>
      <c r="L793" s="42"/>
      <c r="M793" s="196"/>
      <c r="N793" s="197"/>
      <c r="O793" s="75"/>
      <c r="P793" s="75"/>
      <c r="Q793" s="75"/>
      <c r="R793" s="75"/>
      <c r="S793" s="75"/>
      <c r="T793" s="76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T793" s="22" t="s">
        <v>467</v>
      </c>
      <c r="AU793" s="22" t="s">
        <v>104</v>
      </c>
    </row>
    <row r="794" s="13" customFormat="1">
      <c r="A794" s="13"/>
      <c r="B794" s="198"/>
      <c r="C794" s="13"/>
      <c r="D794" s="199" t="s">
        <v>469</v>
      </c>
      <c r="E794" s="200" t="s">
        <v>3</v>
      </c>
      <c r="F794" s="201" t="s">
        <v>211</v>
      </c>
      <c r="G794" s="13"/>
      <c r="H794" s="202">
        <v>358.78800000000001</v>
      </c>
      <c r="I794" s="203"/>
      <c r="J794" s="13"/>
      <c r="K794" s="13"/>
      <c r="L794" s="198"/>
      <c r="M794" s="204"/>
      <c r="N794" s="205"/>
      <c r="O794" s="205"/>
      <c r="P794" s="205"/>
      <c r="Q794" s="205"/>
      <c r="R794" s="205"/>
      <c r="S794" s="205"/>
      <c r="T794" s="206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00" t="s">
        <v>469</v>
      </c>
      <c r="AU794" s="200" t="s">
        <v>104</v>
      </c>
      <c r="AV794" s="13" t="s">
        <v>76</v>
      </c>
      <c r="AW794" s="13" t="s">
        <v>33</v>
      </c>
      <c r="AX794" s="13" t="s">
        <v>79</v>
      </c>
      <c r="AY794" s="200" t="s">
        <v>458</v>
      </c>
    </row>
    <row r="795" s="2" customFormat="1" ht="37.8" customHeight="1">
      <c r="A795" s="41"/>
      <c r="B795" s="179"/>
      <c r="C795" s="180" t="s">
        <v>1352</v>
      </c>
      <c r="D795" s="180" t="s">
        <v>462</v>
      </c>
      <c r="E795" s="181" t="s">
        <v>1353</v>
      </c>
      <c r="F795" s="182" t="s">
        <v>1354</v>
      </c>
      <c r="G795" s="183" t="s">
        <v>629</v>
      </c>
      <c r="H795" s="184">
        <v>258.12</v>
      </c>
      <c r="I795" s="185"/>
      <c r="J795" s="186">
        <f>ROUND(I795*H795,2)</f>
        <v>0</v>
      </c>
      <c r="K795" s="182" t="s">
        <v>465</v>
      </c>
      <c r="L795" s="42"/>
      <c r="M795" s="187" t="s">
        <v>3</v>
      </c>
      <c r="N795" s="188" t="s">
        <v>43</v>
      </c>
      <c r="O795" s="75"/>
      <c r="P795" s="189">
        <f>O795*H795</f>
        <v>0</v>
      </c>
      <c r="Q795" s="189">
        <v>1.6999999999999999E-07</v>
      </c>
      <c r="R795" s="189">
        <f>Q795*H795</f>
        <v>4.3880399999999994E-05</v>
      </c>
      <c r="S795" s="189">
        <v>0</v>
      </c>
      <c r="T795" s="190">
        <f>S795*H795</f>
        <v>0</v>
      </c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R795" s="191" t="s">
        <v>104</v>
      </c>
      <c r="AT795" s="191" t="s">
        <v>462</v>
      </c>
      <c r="AU795" s="191" t="s">
        <v>104</v>
      </c>
      <c r="AY795" s="22" t="s">
        <v>458</v>
      </c>
      <c r="BE795" s="192">
        <f>IF(N795="základní",J795,0)</f>
        <v>0</v>
      </c>
      <c r="BF795" s="192">
        <f>IF(N795="snížená",J795,0)</f>
        <v>0</v>
      </c>
      <c r="BG795" s="192">
        <f>IF(N795="zákl. přenesená",J795,0)</f>
        <v>0</v>
      </c>
      <c r="BH795" s="192">
        <f>IF(N795="sníž. přenesená",J795,0)</f>
        <v>0</v>
      </c>
      <c r="BI795" s="192">
        <f>IF(N795="nulová",J795,0)</f>
        <v>0</v>
      </c>
      <c r="BJ795" s="22" t="s">
        <v>79</v>
      </c>
      <c r="BK795" s="192">
        <f>ROUND(I795*H795,2)</f>
        <v>0</v>
      </c>
      <c r="BL795" s="22" t="s">
        <v>104</v>
      </c>
      <c r="BM795" s="191" t="s">
        <v>1355</v>
      </c>
    </row>
    <row r="796" s="2" customFormat="1">
      <c r="A796" s="41"/>
      <c r="B796" s="42"/>
      <c r="C796" s="41"/>
      <c r="D796" s="193" t="s">
        <v>467</v>
      </c>
      <c r="E796" s="41"/>
      <c r="F796" s="194" t="s">
        <v>1356</v>
      </c>
      <c r="G796" s="41"/>
      <c r="H796" s="41"/>
      <c r="I796" s="195"/>
      <c r="J796" s="41"/>
      <c r="K796" s="41"/>
      <c r="L796" s="42"/>
      <c r="M796" s="196"/>
      <c r="N796" s="197"/>
      <c r="O796" s="75"/>
      <c r="P796" s="75"/>
      <c r="Q796" s="75"/>
      <c r="R796" s="75"/>
      <c r="S796" s="75"/>
      <c r="T796" s="76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T796" s="22" t="s">
        <v>467</v>
      </c>
      <c r="AU796" s="22" t="s">
        <v>104</v>
      </c>
    </row>
    <row r="797" s="14" customFormat="1">
      <c r="A797" s="14"/>
      <c r="B797" s="208"/>
      <c r="C797" s="14"/>
      <c r="D797" s="199" t="s">
        <v>469</v>
      </c>
      <c r="E797" s="209" t="s">
        <v>3</v>
      </c>
      <c r="F797" s="210" t="s">
        <v>1357</v>
      </c>
      <c r="G797" s="14"/>
      <c r="H797" s="209" t="s">
        <v>3</v>
      </c>
      <c r="I797" s="211"/>
      <c r="J797" s="14"/>
      <c r="K797" s="14"/>
      <c r="L797" s="208"/>
      <c r="M797" s="212"/>
      <c r="N797" s="213"/>
      <c r="O797" s="213"/>
      <c r="P797" s="213"/>
      <c r="Q797" s="213"/>
      <c r="R797" s="213"/>
      <c r="S797" s="213"/>
      <c r="T797" s="2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09" t="s">
        <v>469</v>
      </c>
      <c r="AU797" s="209" t="s">
        <v>104</v>
      </c>
      <c r="AV797" s="14" t="s">
        <v>79</v>
      </c>
      <c r="AW797" s="14" t="s">
        <v>33</v>
      </c>
      <c r="AX797" s="14" t="s">
        <v>72</v>
      </c>
      <c r="AY797" s="209" t="s">
        <v>458</v>
      </c>
    </row>
    <row r="798" s="13" customFormat="1">
      <c r="A798" s="13"/>
      <c r="B798" s="198"/>
      <c r="C798" s="13"/>
      <c r="D798" s="199" t="s">
        <v>469</v>
      </c>
      <c r="E798" s="200" t="s">
        <v>3</v>
      </c>
      <c r="F798" s="201" t="s">
        <v>1358</v>
      </c>
      <c r="G798" s="13"/>
      <c r="H798" s="202">
        <v>240.12000000000001</v>
      </c>
      <c r="I798" s="203"/>
      <c r="J798" s="13"/>
      <c r="K798" s="13"/>
      <c r="L798" s="198"/>
      <c r="M798" s="204"/>
      <c r="N798" s="205"/>
      <c r="O798" s="205"/>
      <c r="P798" s="205"/>
      <c r="Q798" s="205"/>
      <c r="R798" s="205"/>
      <c r="S798" s="205"/>
      <c r="T798" s="20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00" t="s">
        <v>469</v>
      </c>
      <c r="AU798" s="200" t="s">
        <v>104</v>
      </c>
      <c r="AV798" s="13" t="s">
        <v>76</v>
      </c>
      <c r="AW798" s="13" t="s">
        <v>33</v>
      </c>
      <c r="AX798" s="13" t="s">
        <v>72</v>
      </c>
      <c r="AY798" s="200" t="s">
        <v>458</v>
      </c>
    </row>
    <row r="799" s="13" customFormat="1">
      <c r="A799" s="13"/>
      <c r="B799" s="198"/>
      <c r="C799" s="13"/>
      <c r="D799" s="199" t="s">
        <v>469</v>
      </c>
      <c r="E799" s="200" t="s">
        <v>3</v>
      </c>
      <c r="F799" s="201" t="s">
        <v>1359</v>
      </c>
      <c r="G799" s="13"/>
      <c r="H799" s="202">
        <v>18</v>
      </c>
      <c r="I799" s="203"/>
      <c r="J799" s="13"/>
      <c r="K799" s="13"/>
      <c r="L799" s="198"/>
      <c r="M799" s="204"/>
      <c r="N799" s="205"/>
      <c r="O799" s="205"/>
      <c r="P799" s="205"/>
      <c r="Q799" s="205"/>
      <c r="R799" s="205"/>
      <c r="S799" s="205"/>
      <c r="T799" s="20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00" t="s">
        <v>469</v>
      </c>
      <c r="AU799" s="200" t="s">
        <v>104</v>
      </c>
      <c r="AV799" s="13" t="s">
        <v>76</v>
      </c>
      <c r="AW799" s="13" t="s">
        <v>33</v>
      </c>
      <c r="AX799" s="13" t="s">
        <v>72</v>
      </c>
      <c r="AY799" s="200" t="s">
        <v>458</v>
      </c>
    </row>
    <row r="800" s="15" customFormat="1">
      <c r="A800" s="15"/>
      <c r="B800" s="215"/>
      <c r="C800" s="15"/>
      <c r="D800" s="199" t="s">
        <v>469</v>
      </c>
      <c r="E800" s="216" t="s">
        <v>3</v>
      </c>
      <c r="F800" s="217" t="s">
        <v>497</v>
      </c>
      <c r="G800" s="15"/>
      <c r="H800" s="218">
        <v>258.12</v>
      </c>
      <c r="I800" s="219"/>
      <c r="J800" s="15"/>
      <c r="K800" s="15"/>
      <c r="L800" s="215"/>
      <c r="M800" s="220"/>
      <c r="N800" s="221"/>
      <c r="O800" s="221"/>
      <c r="P800" s="221"/>
      <c r="Q800" s="221"/>
      <c r="R800" s="221"/>
      <c r="S800" s="221"/>
      <c r="T800" s="222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T800" s="216" t="s">
        <v>469</v>
      </c>
      <c r="AU800" s="216" t="s">
        <v>104</v>
      </c>
      <c r="AV800" s="15" t="s">
        <v>104</v>
      </c>
      <c r="AW800" s="15" t="s">
        <v>33</v>
      </c>
      <c r="AX800" s="15" t="s">
        <v>79</v>
      </c>
      <c r="AY800" s="216" t="s">
        <v>458</v>
      </c>
    </row>
    <row r="801" s="2" customFormat="1" ht="24.15" customHeight="1">
      <c r="A801" s="41"/>
      <c r="B801" s="179"/>
      <c r="C801" s="223" t="s">
        <v>1360</v>
      </c>
      <c r="D801" s="223" t="s">
        <v>562</v>
      </c>
      <c r="E801" s="224" t="s">
        <v>1361</v>
      </c>
      <c r="F801" s="225" t="s">
        <v>1362</v>
      </c>
      <c r="G801" s="226" t="s">
        <v>629</v>
      </c>
      <c r="H801" s="227">
        <v>258.12</v>
      </c>
      <c r="I801" s="228"/>
      <c r="J801" s="229">
        <f>ROUND(I801*H801,2)</f>
        <v>0</v>
      </c>
      <c r="K801" s="225" t="s">
        <v>465</v>
      </c>
      <c r="L801" s="230"/>
      <c r="M801" s="231" t="s">
        <v>3</v>
      </c>
      <c r="N801" s="232" t="s">
        <v>43</v>
      </c>
      <c r="O801" s="75"/>
      <c r="P801" s="189">
        <f>O801*H801</f>
        <v>0</v>
      </c>
      <c r="Q801" s="189">
        <v>6.0000000000000002E-05</v>
      </c>
      <c r="R801" s="189">
        <f>Q801*H801</f>
        <v>0.015487200000000001</v>
      </c>
      <c r="S801" s="189">
        <v>0</v>
      </c>
      <c r="T801" s="190">
        <f>S801*H801</f>
        <v>0</v>
      </c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R801" s="191" t="s">
        <v>521</v>
      </c>
      <c r="AT801" s="191" t="s">
        <v>562</v>
      </c>
      <c r="AU801" s="191" t="s">
        <v>104</v>
      </c>
      <c r="AY801" s="22" t="s">
        <v>458</v>
      </c>
      <c r="BE801" s="192">
        <f>IF(N801="základní",J801,0)</f>
        <v>0</v>
      </c>
      <c r="BF801" s="192">
        <f>IF(N801="snížená",J801,0)</f>
        <v>0</v>
      </c>
      <c r="BG801" s="192">
        <f>IF(N801="zákl. přenesená",J801,0)</f>
        <v>0</v>
      </c>
      <c r="BH801" s="192">
        <f>IF(N801="sníž. přenesená",J801,0)</f>
        <v>0</v>
      </c>
      <c r="BI801" s="192">
        <f>IF(N801="nulová",J801,0)</f>
        <v>0</v>
      </c>
      <c r="BJ801" s="22" t="s">
        <v>79</v>
      </c>
      <c r="BK801" s="192">
        <f>ROUND(I801*H801,2)</f>
        <v>0</v>
      </c>
      <c r="BL801" s="22" t="s">
        <v>104</v>
      </c>
      <c r="BM801" s="191" t="s">
        <v>1363</v>
      </c>
    </row>
    <row r="802" s="2" customFormat="1" ht="55.5" customHeight="1">
      <c r="A802" s="41"/>
      <c r="B802" s="179"/>
      <c r="C802" s="180" t="s">
        <v>1364</v>
      </c>
      <c r="D802" s="180" t="s">
        <v>462</v>
      </c>
      <c r="E802" s="181" t="s">
        <v>1365</v>
      </c>
      <c r="F802" s="182" t="s">
        <v>1366</v>
      </c>
      <c r="G802" s="183" t="s">
        <v>140</v>
      </c>
      <c r="H802" s="184">
        <v>53.045000000000002</v>
      </c>
      <c r="I802" s="185"/>
      <c r="J802" s="186">
        <f>ROUND(I802*H802,2)</f>
        <v>0</v>
      </c>
      <c r="K802" s="182" t="s">
        <v>465</v>
      </c>
      <c r="L802" s="42"/>
      <c r="M802" s="187" t="s">
        <v>3</v>
      </c>
      <c r="N802" s="188" t="s">
        <v>43</v>
      </c>
      <c r="O802" s="75"/>
      <c r="P802" s="189">
        <f>O802*H802</f>
        <v>0</v>
      </c>
      <c r="Q802" s="189">
        <v>0.00018000000000000001</v>
      </c>
      <c r="R802" s="189">
        <f>Q802*H802</f>
        <v>0.0095481000000000003</v>
      </c>
      <c r="S802" s="189">
        <v>0</v>
      </c>
      <c r="T802" s="190">
        <f>S802*H802</f>
        <v>0</v>
      </c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R802" s="191" t="s">
        <v>104</v>
      </c>
      <c r="AT802" s="191" t="s">
        <v>462</v>
      </c>
      <c r="AU802" s="191" t="s">
        <v>104</v>
      </c>
      <c r="AY802" s="22" t="s">
        <v>458</v>
      </c>
      <c r="BE802" s="192">
        <f>IF(N802="základní",J802,0)</f>
        <v>0</v>
      </c>
      <c r="BF802" s="192">
        <f>IF(N802="snížená",J802,0)</f>
        <v>0</v>
      </c>
      <c r="BG802" s="192">
        <f>IF(N802="zákl. přenesená",J802,0)</f>
        <v>0</v>
      </c>
      <c r="BH802" s="192">
        <f>IF(N802="sníž. přenesená",J802,0)</f>
        <v>0</v>
      </c>
      <c r="BI802" s="192">
        <f>IF(N802="nulová",J802,0)</f>
        <v>0</v>
      </c>
      <c r="BJ802" s="22" t="s">
        <v>79</v>
      </c>
      <c r="BK802" s="192">
        <f>ROUND(I802*H802,2)</f>
        <v>0</v>
      </c>
      <c r="BL802" s="22" t="s">
        <v>104</v>
      </c>
      <c r="BM802" s="191" t="s">
        <v>1367</v>
      </c>
    </row>
    <row r="803" s="2" customFormat="1">
      <c r="A803" s="41"/>
      <c r="B803" s="42"/>
      <c r="C803" s="41"/>
      <c r="D803" s="193" t="s">
        <v>467</v>
      </c>
      <c r="E803" s="41"/>
      <c r="F803" s="194" t="s">
        <v>1368</v>
      </c>
      <c r="G803" s="41"/>
      <c r="H803" s="41"/>
      <c r="I803" s="195"/>
      <c r="J803" s="41"/>
      <c r="K803" s="41"/>
      <c r="L803" s="42"/>
      <c r="M803" s="196"/>
      <c r="N803" s="197"/>
      <c r="O803" s="75"/>
      <c r="P803" s="75"/>
      <c r="Q803" s="75"/>
      <c r="R803" s="75"/>
      <c r="S803" s="75"/>
      <c r="T803" s="76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T803" s="22" t="s">
        <v>467</v>
      </c>
      <c r="AU803" s="22" t="s">
        <v>104</v>
      </c>
    </row>
    <row r="804" s="13" customFormat="1">
      <c r="A804" s="13"/>
      <c r="B804" s="198"/>
      <c r="C804" s="13"/>
      <c r="D804" s="199" t="s">
        <v>469</v>
      </c>
      <c r="E804" s="200" t="s">
        <v>3</v>
      </c>
      <c r="F804" s="201" t="s">
        <v>1369</v>
      </c>
      <c r="G804" s="13"/>
      <c r="H804" s="202">
        <v>53.045000000000002</v>
      </c>
      <c r="I804" s="203"/>
      <c r="J804" s="13"/>
      <c r="K804" s="13"/>
      <c r="L804" s="198"/>
      <c r="M804" s="204"/>
      <c r="N804" s="205"/>
      <c r="O804" s="205"/>
      <c r="P804" s="205"/>
      <c r="Q804" s="205"/>
      <c r="R804" s="205"/>
      <c r="S804" s="205"/>
      <c r="T804" s="20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00" t="s">
        <v>469</v>
      </c>
      <c r="AU804" s="200" t="s">
        <v>104</v>
      </c>
      <c r="AV804" s="13" t="s">
        <v>76</v>
      </c>
      <c r="AW804" s="13" t="s">
        <v>33</v>
      </c>
      <c r="AX804" s="13" t="s">
        <v>79</v>
      </c>
      <c r="AY804" s="200" t="s">
        <v>458</v>
      </c>
    </row>
    <row r="805" s="17" customFormat="1" ht="20.88" customHeight="1">
      <c r="A805" s="17"/>
      <c r="B805" s="241"/>
      <c r="C805" s="17"/>
      <c r="D805" s="242" t="s">
        <v>71</v>
      </c>
      <c r="E805" s="242" t="s">
        <v>1370</v>
      </c>
      <c r="F805" s="242" t="s">
        <v>1371</v>
      </c>
      <c r="G805" s="17"/>
      <c r="H805" s="17"/>
      <c r="I805" s="243"/>
      <c r="J805" s="244">
        <f>BK805</f>
        <v>0</v>
      </c>
      <c r="K805" s="17"/>
      <c r="L805" s="241"/>
      <c r="M805" s="245"/>
      <c r="N805" s="246"/>
      <c r="O805" s="246"/>
      <c r="P805" s="247">
        <f>SUM(P806:P818)</f>
        <v>0</v>
      </c>
      <c r="Q805" s="246"/>
      <c r="R805" s="247">
        <f>SUM(R806:R818)</f>
        <v>0.35407033600000004</v>
      </c>
      <c r="S805" s="246"/>
      <c r="T805" s="248">
        <f>SUM(T806:T818)</f>
        <v>0</v>
      </c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R805" s="242" t="s">
        <v>79</v>
      </c>
      <c r="AT805" s="249" t="s">
        <v>71</v>
      </c>
      <c r="AU805" s="249" t="s">
        <v>101</v>
      </c>
      <c r="AY805" s="242" t="s">
        <v>458</v>
      </c>
      <c r="BK805" s="250">
        <f>SUM(BK806:BK818)</f>
        <v>0</v>
      </c>
    </row>
    <row r="806" s="2" customFormat="1" ht="55.5" customHeight="1">
      <c r="A806" s="41"/>
      <c r="B806" s="179"/>
      <c r="C806" s="180" t="s">
        <v>1372</v>
      </c>
      <c r="D806" s="180" t="s">
        <v>462</v>
      </c>
      <c r="E806" s="181" t="s">
        <v>1373</v>
      </c>
      <c r="F806" s="182" t="s">
        <v>1374</v>
      </c>
      <c r="G806" s="183" t="s">
        <v>694</v>
      </c>
      <c r="H806" s="184">
        <v>132.834</v>
      </c>
      <c r="I806" s="185"/>
      <c r="J806" s="186">
        <f>ROUND(I806*H806,2)</f>
        <v>0</v>
      </c>
      <c r="K806" s="182" t="s">
        <v>465</v>
      </c>
      <c r="L806" s="42"/>
      <c r="M806" s="187" t="s">
        <v>3</v>
      </c>
      <c r="N806" s="188" t="s">
        <v>43</v>
      </c>
      <c r="O806" s="75"/>
      <c r="P806" s="189">
        <f>O806*H806</f>
        <v>0</v>
      </c>
      <c r="Q806" s="189">
        <v>0.001758</v>
      </c>
      <c r="R806" s="189">
        <f>Q806*H806</f>
        <v>0.233522172</v>
      </c>
      <c r="S806" s="189">
        <v>0</v>
      </c>
      <c r="T806" s="190">
        <f>S806*H806</f>
        <v>0</v>
      </c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R806" s="191" t="s">
        <v>104</v>
      </c>
      <c r="AT806" s="191" t="s">
        <v>462</v>
      </c>
      <c r="AU806" s="191" t="s">
        <v>104</v>
      </c>
      <c r="AY806" s="22" t="s">
        <v>458</v>
      </c>
      <c r="BE806" s="192">
        <f>IF(N806="základní",J806,0)</f>
        <v>0</v>
      </c>
      <c r="BF806" s="192">
        <f>IF(N806="snížená",J806,0)</f>
        <v>0</v>
      </c>
      <c r="BG806" s="192">
        <f>IF(N806="zákl. přenesená",J806,0)</f>
        <v>0</v>
      </c>
      <c r="BH806" s="192">
        <f>IF(N806="sníž. přenesená",J806,0)</f>
        <v>0</v>
      </c>
      <c r="BI806" s="192">
        <f>IF(N806="nulová",J806,0)</f>
        <v>0</v>
      </c>
      <c r="BJ806" s="22" t="s">
        <v>79</v>
      </c>
      <c r="BK806" s="192">
        <f>ROUND(I806*H806,2)</f>
        <v>0</v>
      </c>
      <c r="BL806" s="22" t="s">
        <v>104</v>
      </c>
      <c r="BM806" s="191" t="s">
        <v>1375</v>
      </c>
    </row>
    <row r="807" s="2" customFormat="1">
      <c r="A807" s="41"/>
      <c r="B807" s="42"/>
      <c r="C807" s="41"/>
      <c r="D807" s="193" t="s">
        <v>467</v>
      </c>
      <c r="E807" s="41"/>
      <c r="F807" s="194" t="s">
        <v>1376</v>
      </c>
      <c r="G807" s="41"/>
      <c r="H807" s="41"/>
      <c r="I807" s="195"/>
      <c r="J807" s="41"/>
      <c r="K807" s="41"/>
      <c r="L807" s="42"/>
      <c r="M807" s="196"/>
      <c r="N807" s="197"/>
      <c r="O807" s="75"/>
      <c r="P807" s="75"/>
      <c r="Q807" s="75"/>
      <c r="R807" s="75"/>
      <c r="S807" s="75"/>
      <c r="T807" s="76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T807" s="22" t="s">
        <v>467</v>
      </c>
      <c r="AU807" s="22" t="s">
        <v>104</v>
      </c>
    </row>
    <row r="808" s="13" customFormat="1">
      <c r="A808" s="13"/>
      <c r="B808" s="198"/>
      <c r="C808" s="13"/>
      <c r="D808" s="199" t="s">
        <v>469</v>
      </c>
      <c r="E808" s="200" t="s">
        <v>3</v>
      </c>
      <c r="F808" s="201" t="s">
        <v>1377</v>
      </c>
      <c r="G808" s="13"/>
      <c r="H808" s="202">
        <v>132.834</v>
      </c>
      <c r="I808" s="203"/>
      <c r="J808" s="13"/>
      <c r="K808" s="13"/>
      <c r="L808" s="198"/>
      <c r="M808" s="204"/>
      <c r="N808" s="205"/>
      <c r="O808" s="205"/>
      <c r="P808" s="205"/>
      <c r="Q808" s="205"/>
      <c r="R808" s="205"/>
      <c r="S808" s="205"/>
      <c r="T808" s="206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00" t="s">
        <v>469</v>
      </c>
      <c r="AU808" s="200" t="s">
        <v>104</v>
      </c>
      <c r="AV808" s="13" t="s">
        <v>76</v>
      </c>
      <c r="AW808" s="13" t="s">
        <v>33</v>
      </c>
      <c r="AX808" s="13" t="s">
        <v>72</v>
      </c>
      <c r="AY808" s="200" t="s">
        <v>458</v>
      </c>
    </row>
    <row r="809" s="15" customFormat="1">
      <c r="A809" s="15"/>
      <c r="B809" s="215"/>
      <c r="C809" s="15"/>
      <c r="D809" s="199" t="s">
        <v>469</v>
      </c>
      <c r="E809" s="216" t="s">
        <v>3</v>
      </c>
      <c r="F809" s="217" t="s">
        <v>497</v>
      </c>
      <c r="G809" s="15"/>
      <c r="H809" s="218">
        <v>132.834</v>
      </c>
      <c r="I809" s="219"/>
      <c r="J809" s="15"/>
      <c r="K809" s="15"/>
      <c r="L809" s="215"/>
      <c r="M809" s="220"/>
      <c r="N809" s="221"/>
      <c r="O809" s="221"/>
      <c r="P809" s="221"/>
      <c r="Q809" s="221"/>
      <c r="R809" s="221"/>
      <c r="S809" s="221"/>
      <c r="T809" s="222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T809" s="216" t="s">
        <v>469</v>
      </c>
      <c r="AU809" s="216" t="s">
        <v>104</v>
      </c>
      <c r="AV809" s="15" t="s">
        <v>104</v>
      </c>
      <c r="AW809" s="15" t="s">
        <v>33</v>
      </c>
      <c r="AX809" s="15" t="s">
        <v>79</v>
      </c>
      <c r="AY809" s="216" t="s">
        <v>458</v>
      </c>
    </row>
    <row r="810" s="2" customFormat="1" ht="55.5" customHeight="1">
      <c r="A810" s="41"/>
      <c r="B810" s="179"/>
      <c r="C810" s="180" t="s">
        <v>1378</v>
      </c>
      <c r="D810" s="180" t="s">
        <v>462</v>
      </c>
      <c r="E810" s="181" t="s">
        <v>1373</v>
      </c>
      <c r="F810" s="182" t="s">
        <v>1374</v>
      </c>
      <c r="G810" s="183" t="s">
        <v>694</v>
      </c>
      <c r="H810" s="184">
        <v>27.25</v>
      </c>
      <c r="I810" s="185"/>
      <c r="J810" s="186">
        <f>ROUND(I810*H810,2)</f>
        <v>0</v>
      </c>
      <c r="K810" s="182" t="s">
        <v>465</v>
      </c>
      <c r="L810" s="42"/>
      <c r="M810" s="187" t="s">
        <v>3</v>
      </c>
      <c r="N810" s="188" t="s">
        <v>43</v>
      </c>
      <c r="O810" s="75"/>
      <c r="P810" s="189">
        <f>O810*H810</f>
        <v>0</v>
      </c>
      <c r="Q810" s="189">
        <v>0.001758</v>
      </c>
      <c r="R810" s="189">
        <f>Q810*H810</f>
        <v>0.047905500000000004</v>
      </c>
      <c r="S810" s="189">
        <v>0</v>
      </c>
      <c r="T810" s="190">
        <f>S810*H810</f>
        <v>0</v>
      </c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R810" s="191" t="s">
        <v>104</v>
      </c>
      <c r="AT810" s="191" t="s">
        <v>462</v>
      </c>
      <c r="AU810" s="191" t="s">
        <v>104</v>
      </c>
      <c r="AY810" s="22" t="s">
        <v>458</v>
      </c>
      <c r="BE810" s="192">
        <f>IF(N810="základní",J810,0)</f>
        <v>0</v>
      </c>
      <c r="BF810" s="192">
        <f>IF(N810="snížená",J810,0)</f>
        <v>0</v>
      </c>
      <c r="BG810" s="192">
        <f>IF(N810="zákl. přenesená",J810,0)</f>
        <v>0</v>
      </c>
      <c r="BH810" s="192">
        <f>IF(N810="sníž. přenesená",J810,0)</f>
        <v>0</v>
      </c>
      <c r="BI810" s="192">
        <f>IF(N810="nulová",J810,0)</f>
        <v>0</v>
      </c>
      <c r="BJ810" s="22" t="s">
        <v>79</v>
      </c>
      <c r="BK810" s="192">
        <f>ROUND(I810*H810,2)</f>
        <v>0</v>
      </c>
      <c r="BL810" s="22" t="s">
        <v>104</v>
      </c>
      <c r="BM810" s="191" t="s">
        <v>1379</v>
      </c>
    </row>
    <row r="811" s="2" customFormat="1">
      <c r="A811" s="41"/>
      <c r="B811" s="42"/>
      <c r="C811" s="41"/>
      <c r="D811" s="193" t="s">
        <v>467</v>
      </c>
      <c r="E811" s="41"/>
      <c r="F811" s="194" t="s">
        <v>1376</v>
      </c>
      <c r="G811" s="41"/>
      <c r="H811" s="41"/>
      <c r="I811" s="195"/>
      <c r="J811" s="41"/>
      <c r="K811" s="41"/>
      <c r="L811" s="42"/>
      <c r="M811" s="196"/>
      <c r="N811" s="197"/>
      <c r="O811" s="75"/>
      <c r="P811" s="75"/>
      <c r="Q811" s="75"/>
      <c r="R811" s="75"/>
      <c r="S811" s="75"/>
      <c r="T811" s="76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T811" s="22" t="s">
        <v>467</v>
      </c>
      <c r="AU811" s="22" t="s">
        <v>104</v>
      </c>
    </row>
    <row r="812" s="13" customFormat="1">
      <c r="A812" s="13"/>
      <c r="B812" s="198"/>
      <c r="C812" s="13"/>
      <c r="D812" s="199" t="s">
        <v>469</v>
      </c>
      <c r="E812" s="200" t="s">
        <v>3</v>
      </c>
      <c r="F812" s="201" t="s">
        <v>1380</v>
      </c>
      <c r="G812" s="13"/>
      <c r="H812" s="202">
        <v>27.25</v>
      </c>
      <c r="I812" s="203"/>
      <c r="J812" s="13"/>
      <c r="K812" s="13"/>
      <c r="L812" s="198"/>
      <c r="M812" s="204"/>
      <c r="N812" s="205"/>
      <c r="O812" s="205"/>
      <c r="P812" s="205"/>
      <c r="Q812" s="205"/>
      <c r="R812" s="205"/>
      <c r="S812" s="205"/>
      <c r="T812" s="20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00" t="s">
        <v>469</v>
      </c>
      <c r="AU812" s="200" t="s">
        <v>104</v>
      </c>
      <c r="AV812" s="13" t="s">
        <v>76</v>
      </c>
      <c r="AW812" s="13" t="s">
        <v>33</v>
      </c>
      <c r="AX812" s="13" t="s">
        <v>79</v>
      </c>
      <c r="AY812" s="200" t="s">
        <v>458</v>
      </c>
    </row>
    <row r="813" s="2" customFormat="1" ht="24.15" customHeight="1">
      <c r="A813" s="41"/>
      <c r="B813" s="179"/>
      <c r="C813" s="223" t="s">
        <v>1381</v>
      </c>
      <c r="D813" s="223" t="s">
        <v>562</v>
      </c>
      <c r="E813" s="224" t="s">
        <v>1382</v>
      </c>
      <c r="F813" s="225" t="s">
        <v>1383</v>
      </c>
      <c r="G813" s="226" t="s">
        <v>140</v>
      </c>
      <c r="H813" s="227">
        <v>5.4500000000000002</v>
      </c>
      <c r="I813" s="228"/>
      <c r="J813" s="229">
        <f>ROUND(I813*H813,2)</f>
        <v>0</v>
      </c>
      <c r="K813" s="225" t="s">
        <v>465</v>
      </c>
      <c r="L813" s="230"/>
      <c r="M813" s="231" t="s">
        <v>3</v>
      </c>
      <c r="N813" s="232" t="s">
        <v>43</v>
      </c>
      <c r="O813" s="75"/>
      <c r="P813" s="189">
        <f>O813*H813</f>
        <v>0</v>
      </c>
      <c r="Q813" s="189">
        <v>0.00089999999999999998</v>
      </c>
      <c r="R813" s="189">
        <f>Q813*H813</f>
        <v>0.0049049999999999996</v>
      </c>
      <c r="S813" s="189">
        <v>0</v>
      </c>
      <c r="T813" s="190">
        <f>S813*H813</f>
        <v>0</v>
      </c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R813" s="191" t="s">
        <v>521</v>
      </c>
      <c r="AT813" s="191" t="s">
        <v>562</v>
      </c>
      <c r="AU813" s="191" t="s">
        <v>104</v>
      </c>
      <c r="AY813" s="22" t="s">
        <v>458</v>
      </c>
      <c r="BE813" s="192">
        <f>IF(N813="základní",J813,0)</f>
        <v>0</v>
      </c>
      <c r="BF813" s="192">
        <f>IF(N813="snížená",J813,0)</f>
        <v>0</v>
      </c>
      <c r="BG813" s="192">
        <f>IF(N813="zákl. přenesená",J813,0)</f>
        <v>0</v>
      </c>
      <c r="BH813" s="192">
        <f>IF(N813="sníž. přenesená",J813,0)</f>
        <v>0</v>
      </c>
      <c r="BI813" s="192">
        <f>IF(N813="nulová",J813,0)</f>
        <v>0</v>
      </c>
      <c r="BJ813" s="22" t="s">
        <v>79</v>
      </c>
      <c r="BK813" s="192">
        <f>ROUND(I813*H813,2)</f>
        <v>0</v>
      </c>
      <c r="BL813" s="22" t="s">
        <v>104</v>
      </c>
      <c r="BM813" s="191" t="s">
        <v>1384</v>
      </c>
    </row>
    <row r="814" s="13" customFormat="1">
      <c r="A814" s="13"/>
      <c r="B814" s="198"/>
      <c r="C814" s="13"/>
      <c r="D814" s="199" t="s">
        <v>469</v>
      </c>
      <c r="E814" s="13"/>
      <c r="F814" s="201" t="s">
        <v>1385</v>
      </c>
      <c r="G814" s="13"/>
      <c r="H814" s="202">
        <v>5.4500000000000002</v>
      </c>
      <c r="I814" s="203"/>
      <c r="J814" s="13"/>
      <c r="K814" s="13"/>
      <c r="L814" s="198"/>
      <c r="M814" s="204"/>
      <c r="N814" s="205"/>
      <c r="O814" s="205"/>
      <c r="P814" s="205"/>
      <c r="Q814" s="205"/>
      <c r="R814" s="205"/>
      <c r="S814" s="205"/>
      <c r="T814" s="20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00" t="s">
        <v>469</v>
      </c>
      <c r="AU814" s="200" t="s">
        <v>104</v>
      </c>
      <c r="AV814" s="13" t="s">
        <v>76</v>
      </c>
      <c r="AW814" s="13" t="s">
        <v>4</v>
      </c>
      <c r="AX814" s="13" t="s">
        <v>79</v>
      </c>
      <c r="AY814" s="200" t="s">
        <v>458</v>
      </c>
    </row>
    <row r="815" s="2" customFormat="1" ht="44.25" customHeight="1">
      <c r="A815" s="41"/>
      <c r="B815" s="179"/>
      <c r="C815" s="180" t="s">
        <v>1386</v>
      </c>
      <c r="D815" s="180" t="s">
        <v>462</v>
      </c>
      <c r="E815" s="181" t="s">
        <v>1387</v>
      </c>
      <c r="F815" s="182" t="s">
        <v>1388</v>
      </c>
      <c r="G815" s="183" t="s">
        <v>140</v>
      </c>
      <c r="H815" s="184">
        <v>17.939</v>
      </c>
      <c r="I815" s="185"/>
      <c r="J815" s="186">
        <f>ROUND(I815*H815,2)</f>
        <v>0</v>
      </c>
      <c r="K815" s="182" t="s">
        <v>465</v>
      </c>
      <c r="L815" s="42"/>
      <c r="M815" s="187" t="s">
        <v>3</v>
      </c>
      <c r="N815" s="188" t="s">
        <v>43</v>
      </c>
      <c r="O815" s="75"/>
      <c r="P815" s="189">
        <f>O815*H815</f>
        <v>0</v>
      </c>
      <c r="Q815" s="189">
        <v>0.0037759999999999998</v>
      </c>
      <c r="R815" s="189">
        <f>Q815*H815</f>
        <v>0.067737664000000003</v>
      </c>
      <c r="S815" s="189">
        <v>0</v>
      </c>
      <c r="T815" s="190">
        <f>S815*H815</f>
        <v>0</v>
      </c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R815" s="191" t="s">
        <v>104</v>
      </c>
      <c r="AT815" s="191" t="s">
        <v>462</v>
      </c>
      <c r="AU815" s="191" t="s">
        <v>104</v>
      </c>
      <c r="AY815" s="22" t="s">
        <v>458</v>
      </c>
      <c r="BE815" s="192">
        <f>IF(N815="základní",J815,0)</f>
        <v>0</v>
      </c>
      <c r="BF815" s="192">
        <f>IF(N815="snížená",J815,0)</f>
        <v>0</v>
      </c>
      <c r="BG815" s="192">
        <f>IF(N815="zákl. přenesená",J815,0)</f>
        <v>0</v>
      </c>
      <c r="BH815" s="192">
        <f>IF(N815="sníž. přenesená",J815,0)</f>
        <v>0</v>
      </c>
      <c r="BI815" s="192">
        <f>IF(N815="nulová",J815,0)</f>
        <v>0</v>
      </c>
      <c r="BJ815" s="22" t="s">
        <v>79</v>
      </c>
      <c r="BK815" s="192">
        <f>ROUND(I815*H815,2)</f>
        <v>0</v>
      </c>
      <c r="BL815" s="22" t="s">
        <v>104</v>
      </c>
      <c r="BM815" s="191" t="s">
        <v>1389</v>
      </c>
    </row>
    <row r="816" s="2" customFormat="1">
      <c r="A816" s="41"/>
      <c r="B816" s="42"/>
      <c r="C816" s="41"/>
      <c r="D816" s="193" t="s">
        <v>467</v>
      </c>
      <c r="E816" s="41"/>
      <c r="F816" s="194" t="s">
        <v>1390</v>
      </c>
      <c r="G816" s="41"/>
      <c r="H816" s="41"/>
      <c r="I816" s="195"/>
      <c r="J816" s="41"/>
      <c r="K816" s="41"/>
      <c r="L816" s="42"/>
      <c r="M816" s="196"/>
      <c r="N816" s="197"/>
      <c r="O816" s="75"/>
      <c r="P816" s="75"/>
      <c r="Q816" s="75"/>
      <c r="R816" s="75"/>
      <c r="S816" s="75"/>
      <c r="T816" s="76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T816" s="22" t="s">
        <v>467</v>
      </c>
      <c r="AU816" s="22" t="s">
        <v>104</v>
      </c>
    </row>
    <row r="817" s="14" customFormat="1">
      <c r="A817" s="14"/>
      <c r="B817" s="208"/>
      <c r="C817" s="14"/>
      <c r="D817" s="199" t="s">
        <v>469</v>
      </c>
      <c r="E817" s="209" t="s">
        <v>3</v>
      </c>
      <c r="F817" s="210" t="s">
        <v>1391</v>
      </c>
      <c r="G817" s="14"/>
      <c r="H817" s="209" t="s">
        <v>3</v>
      </c>
      <c r="I817" s="211"/>
      <c r="J817" s="14"/>
      <c r="K817" s="14"/>
      <c r="L817" s="208"/>
      <c r="M817" s="212"/>
      <c r="N817" s="213"/>
      <c r="O817" s="213"/>
      <c r="P817" s="213"/>
      <c r="Q817" s="213"/>
      <c r="R817" s="213"/>
      <c r="S817" s="213"/>
      <c r="T817" s="2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09" t="s">
        <v>469</v>
      </c>
      <c r="AU817" s="209" t="s">
        <v>104</v>
      </c>
      <c r="AV817" s="14" t="s">
        <v>79</v>
      </c>
      <c r="AW817" s="14" t="s">
        <v>33</v>
      </c>
      <c r="AX817" s="14" t="s">
        <v>72</v>
      </c>
      <c r="AY817" s="209" t="s">
        <v>458</v>
      </c>
    </row>
    <row r="818" s="13" customFormat="1">
      <c r="A818" s="13"/>
      <c r="B818" s="198"/>
      <c r="C818" s="13"/>
      <c r="D818" s="199" t="s">
        <v>469</v>
      </c>
      <c r="E818" s="200" t="s">
        <v>3</v>
      </c>
      <c r="F818" s="201" t="s">
        <v>1392</v>
      </c>
      <c r="G818" s="13"/>
      <c r="H818" s="202">
        <v>17.939</v>
      </c>
      <c r="I818" s="203"/>
      <c r="J818" s="13"/>
      <c r="K818" s="13"/>
      <c r="L818" s="198"/>
      <c r="M818" s="204"/>
      <c r="N818" s="205"/>
      <c r="O818" s="205"/>
      <c r="P818" s="205"/>
      <c r="Q818" s="205"/>
      <c r="R818" s="205"/>
      <c r="S818" s="205"/>
      <c r="T818" s="20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00" t="s">
        <v>469</v>
      </c>
      <c r="AU818" s="200" t="s">
        <v>104</v>
      </c>
      <c r="AV818" s="13" t="s">
        <v>76</v>
      </c>
      <c r="AW818" s="13" t="s">
        <v>33</v>
      </c>
      <c r="AX818" s="13" t="s">
        <v>79</v>
      </c>
      <c r="AY818" s="200" t="s">
        <v>458</v>
      </c>
    </row>
    <row r="819" s="17" customFormat="1" ht="20.88" customHeight="1">
      <c r="A819" s="17"/>
      <c r="B819" s="241"/>
      <c r="C819" s="17"/>
      <c r="D819" s="242" t="s">
        <v>71</v>
      </c>
      <c r="E819" s="242" t="s">
        <v>1393</v>
      </c>
      <c r="F819" s="242" t="s">
        <v>1394</v>
      </c>
      <c r="G819" s="17"/>
      <c r="H819" s="17"/>
      <c r="I819" s="243"/>
      <c r="J819" s="244">
        <f>BK819</f>
        <v>0</v>
      </c>
      <c r="K819" s="17"/>
      <c r="L819" s="241"/>
      <c r="M819" s="245"/>
      <c r="N819" s="246"/>
      <c r="O819" s="246"/>
      <c r="P819" s="247">
        <f>SUM(P820:P830)</f>
        <v>0</v>
      </c>
      <c r="Q819" s="246"/>
      <c r="R819" s="247">
        <f>SUM(R820:R830)</f>
        <v>1.7705296799999999</v>
      </c>
      <c r="S819" s="246"/>
      <c r="T819" s="248">
        <f>SUM(T820:T830)</f>
        <v>0</v>
      </c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R819" s="242" t="s">
        <v>79</v>
      </c>
      <c r="AT819" s="249" t="s">
        <v>71</v>
      </c>
      <c r="AU819" s="249" t="s">
        <v>101</v>
      </c>
      <c r="AY819" s="242" t="s">
        <v>458</v>
      </c>
      <c r="BK819" s="250">
        <f>SUM(BK820:BK830)</f>
        <v>0</v>
      </c>
    </row>
    <row r="820" s="2" customFormat="1" ht="33" customHeight="1">
      <c r="A820" s="41"/>
      <c r="B820" s="179"/>
      <c r="C820" s="180" t="s">
        <v>1395</v>
      </c>
      <c r="D820" s="180" t="s">
        <v>462</v>
      </c>
      <c r="E820" s="181" t="s">
        <v>1396</v>
      </c>
      <c r="F820" s="182" t="s">
        <v>1397</v>
      </c>
      <c r="G820" s="183" t="s">
        <v>140</v>
      </c>
      <c r="H820" s="184">
        <v>43.020000000000003</v>
      </c>
      <c r="I820" s="185"/>
      <c r="J820" s="186">
        <f>ROUND(I820*H820,2)</f>
        <v>0</v>
      </c>
      <c r="K820" s="182" t="s">
        <v>465</v>
      </c>
      <c r="L820" s="42"/>
      <c r="M820" s="187" t="s">
        <v>3</v>
      </c>
      <c r="N820" s="188" t="s">
        <v>43</v>
      </c>
      <c r="O820" s="75"/>
      <c r="P820" s="189">
        <f>O820*H820</f>
        <v>0</v>
      </c>
      <c r="Q820" s="189">
        <v>0.0043839999999999999</v>
      </c>
      <c r="R820" s="189">
        <f>Q820*H820</f>
        <v>0.18859968000000002</v>
      </c>
      <c r="S820" s="189">
        <v>0</v>
      </c>
      <c r="T820" s="190">
        <f>S820*H820</f>
        <v>0</v>
      </c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R820" s="191" t="s">
        <v>104</v>
      </c>
      <c r="AT820" s="191" t="s">
        <v>462</v>
      </c>
      <c r="AU820" s="191" t="s">
        <v>104</v>
      </c>
      <c r="AY820" s="22" t="s">
        <v>458</v>
      </c>
      <c r="BE820" s="192">
        <f>IF(N820="základní",J820,0)</f>
        <v>0</v>
      </c>
      <c r="BF820" s="192">
        <f>IF(N820="snížená",J820,0)</f>
        <v>0</v>
      </c>
      <c r="BG820" s="192">
        <f>IF(N820="zákl. přenesená",J820,0)</f>
        <v>0</v>
      </c>
      <c r="BH820" s="192">
        <f>IF(N820="sníž. přenesená",J820,0)</f>
        <v>0</v>
      </c>
      <c r="BI820" s="192">
        <f>IF(N820="nulová",J820,0)</f>
        <v>0</v>
      </c>
      <c r="BJ820" s="22" t="s">
        <v>79</v>
      </c>
      <c r="BK820" s="192">
        <f>ROUND(I820*H820,2)</f>
        <v>0</v>
      </c>
      <c r="BL820" s="22" t="s">
        <v>104</v>
      </c>
      <c r="BM820" s="191" t="s">
        <v>1398</v>
      </c>
    </row>
    <row r="821" s="2" customFormat="1">
      <c r="A821" s="41"/>
      <c r="B821" s="42"/>
      <c r="C821" s="41"/>
      <c r="D821" s="193" t="s">
        <v>467</v>
      </c>
      <c r="E821" s="41"/>
      <c r="F821" s="194" t="s">
        <v>1399</v>
      </c>
      <c r="G821" s="41"/>
      <c r="H821" s="41"/>
      <c r="I821" s="195"/>
      <c r="J821" s="41"/>
      <c r="K821" s="41"/>
      <c r="L821" s="42"/>
      <c r="M821" s="196"/>
      <c r="N821" s="197"/>
      <c r="O821" s="75"/>
      <c r="P821" s="75"/>
      <c r="Q821" s="75"/>
      <c r="R821" s="75"/>
      <c r="S821" s="75"/>
      <c r="T821" s="76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T821" s="22" t="s">
        <v>467</v>
      </c>
      <c r="AU821" s="22" t="s">
        <v>104</v>
      </c>
    </row>
    <row r="822" s="14" customFormat="1">
      <c r="A822" s="14"/>
      <c r="B822" s="208"/>
      <c r="C822" s="14"/>
      <c r="D822" s="199" t="s">
        <v>469</v>
      </c>
      <c r="E822" s="209" t="s">
        <v>3</v>
      </c>
      <c r="F822" s="210" t="s">
        <v>1400</v>
      </c>
      <c r="G822" s="14"/>
      <c r="H822" s="209" t="s">
        <v>3</v>
      </c>
      <c r="I822" s="211"/>
      <c r="J822" s="14"/>
      <c r="K822" s="14"/>
      <c r="L822" s="208"/>
      <c r="M822" s="212"/>
      <c r="N822" s="213"/>
      <c r="O822" s="213"/>
      <c r="P822" s="213"/>
      <c r="Q822" s="213"/>
      <c r="R822" s="213"/>
      <c r="S822" s="213"/>
      <c r="T822" s="2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09" t="s">
        <v>469</v>
      </c>
      <c r="AU822" s="209" t="s">
        <v>104</v>
      </c>
      <c r="AV822" s="14" t="s">
        <v>79</v>
      </c>
      <c r="AW822" s="14" t="s">
        <v>33</v>
      </c>
      <c r="AX822" s="14" t="s">
        <v>72</v>
      </c>
      <c r="AY822" s="209" t="s">
        <v>458</v>
      </c>
    </row>
    <row r="823" s="13" customFormat="1">
      <c r="A823" s="13"/>
      <c r="B823" s="198"/>
      <c r="C823" s="13"/>
      <c r="D823" s="199" t="s">
        <v>469</v>
      </c>
      <c r="E823" s="200" t="s">
        <v>3</v>
      </c>
      <c r="F823" s="201" t="s">
        <v>352</v>
      </c>
      <c r="G823" s="13"/>
      <c r="H823" s="202">
        <v>40.020000000000003</v>
      </c>
      <c r="I823" s="203"/>
      <c r="J823" s="13"/>
      <c r="K823" s="13"/>
      <c r="L823" s="198"/>
      <c r="M823" s="204"/>
      <c r="N823" s="205"/>
      <c r="O823" s="205"/>
      <c r="P823" s="205"/>
      <c r="Q823" s="205"/>
      <c r="R823" s="205"/>
      <c r="S823" s="205"/>
      <c r="T823" s="206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00" t="s">
        <v>469</v>
      </c>
      <c r="AU823" s="200" t="s">
        <v>104</v>
      </c>
      <c r="AV823" s="13" t="s">
        <v>76</v>
      </c>
      <c r="AW823" s="13" t="s">
        <v>33</v>
      </c>
      <c r="AX823" s="13" t="s">
        <v>72</v>
      </c>
      <c r="AY823" s="200" t="s">
        <v>458</v>
      </c>
    </row>
    <row r="824" s="13" customFormat="1">
      <c r="A824" s="13"/>
      <c r="B824" s="198"/>
      <c r="C824" s="13"/>
      <c r="D824" s="199" t="s">
        <v>469</v>
      </c>
      <c r="E824" s="200" t="s">
        <v>3</v>
      </c>
      <c r="F824" s="201" t="s">
        <v>217</v>
      </c>
      <c r="G824" s="13"/>
      <c r="H824" s="202">
        <v>3</v>
      </c>
      <c r="I824" s="203"/>
      <c r="J824" s="13"/>
      <c r="K824" s="13"/>
      <c r="L824" s="198"/>
      <c r="M824" s="204"/>
      <c r="N824" s="205"/>
      <c r="O824" s="205"/>
      <c r="P824" s="205"/>
      <c r="Q824" s="205"/>
      <c r="R824" s="205"/>
      <c r="S824" s="205"/>
      <c r="T824" s="20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00" t="s">
        <v>469</v>
      </c>
      <c r="AU824" s="200" t="s">
        <v>104</v>
      </c>
      <c r="AV824" s="13" t="s">
        <v>76</v>
      </c>
      <c r="AW824" s="13" t="s">
        <v>33</v>
      </c>
      <c r="AX824" s="13" t="s">
        <v>72</v>
      </c>
      <c r="AY824" s="200" t="s">
        <v>458</v>
      </c>
    </row>
    <row r="825" s="15" customFormat="1">
      <c r="A825" s="15"/>
      <c r="B825" s="215"/>
      <c r="C825" s="15"/>
      <c r="D825" s="199" t="s">
        <v>469</v>
      </c>
      <c r="E825" s="216" t="s">
        <v>3</v>
      </c>
      <c r="F825" s="217" t="s">
        <v>497</v>
      </c>
      <c r="G825" s="15"/>
      <c r="H825" s="218">
        <v>43.020000000000003</v>
      </c>
      <c r="I825" s="219"/>
      <c r="J825" s="15"/>
      <c r="K825" s="15"/>
      <c r="L825" s="215"/>
      <c r="M825" s="220"/>
      <c r="N825" s="221"/>
      <c r="O825" s="221"/>
      <c r="P825" s="221"/>
      <c r="Q825" s="221"/>
      <c r="R825" s="221"/>
      <c r="S825" s="221"/>
      <c r="T825" s="222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T825" s="216" t="s">
        <v>469</v>
      </c>
      <c r="AU825" s="216" t="s">
        <v>104</v>
      </c>
      <c r="AV825" s="15" t="s">
        <v>104</v>
      </c>
      <c r="AW825" s="15" t="s">
        <v>33</v>
      </c>
      <c r="AX825" s="15" t="s">
        <v>79</v>
      </c>
      <c r="AY825" s="216" t="s">
        <v>458</v>
      </c>
    </row>
    <row r="826" s="2" customFormat="1" ht="44.25" customHeight="1">
      <c r="A826" s="41"/>
      <c r="B826" s="179"/>
      <c r="C826" s="180" t="s">
        <v>1401</v>
      </c>
      <c r="D826" s="180" t="s">
        <v>462</v>
      </c>
      <c r="E826" s="181" t="s">
        <v>1402</v>
      </c>
      <c r="F826" s="182" t="s">
        <v>1403</v>
      </c>
      <c r="G826" s="183" t="s">
        <v>140</v>
      </c>
      <c r="H826" s="184">
        <v>170.09999999999999</v>
      </c>
      <c r="I826" s="185"/>
      <c r="J826" s="186">
        <f>ROUND(I826*H826,2)</f>
        <v>0</v>
      </c>
      <c r="K826" s="182" t="s">
        <v>465</v>
      </c>
      <c r="L826" s="42"/>
      <c r="M826" s="187" t="s">
        <v>3</v>
      </c>
      <c r="N826" s="188" t="s">
        <v>43</v>
      </c>
      <c r="O826" s="75"/>
      <c r="P826" s="189">
        <f>O826*H826</f>
        <v>0</v>
      </c>
      <c r="Q826" s="189">
        <v>0.0030000000000000001</v>
      </c>
      <c r="R826" s="189">
        <f>Q826*H826</f>
        <v>0.51029999999999998</v>
      </c>
      <c r="S826" s="189">
        <v>0</v>
      </c>
      <c r="T826" s="190">
        <f>S826*H826</f>
        <v>0</v>
      </c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R826" s="191" t="s">
        <v>104</v>
      </c>
      <c r="AT826" s="191" t="s">
        <v>462</v>
      </c>
      <c r="AU826" s="191" t="s">
        <v>104</v>
      </c>
      <c r="AY826" s="22" t="s">
        <v>458</v>
      </c>
      <c r="BE826" s="192">
        <f>IF(N826="základní",J826,0)</f>
        <v>0</v>
      </c>
      <c r="BF826" s="192">
        <f>IF(N826="snížená",J826,0)</f>
        <v>0</v>
      </c>
      <c r="BG826" s="192">
        <f>IF(N826="zákl. přenesená",J826,0)</f>
        <v>0</v>
      </c>
      <c r="BH826" s="192">
        <f>IF(N826="sníž. přenesená",J826,0)</f>
        <v>0</v>
      </c>
      <c r="BI826" s="192">
        <f>IF(N826="nulová",J826,0)</f>
        <v>0</v>
      </c>
      <c r="BJ826" s="22" t="s">
        <v>79</v>
      </c>
      <c r="BK826" s="192">
        <f>ROUND(I826*H826,2)</f>
        <v>0</v>
      </c>
      <c r="BL826" s="22" t="s">
        <v>104</v>
      </c>
      <c r="BM826" s="191" t="s">
        <v>1404</v>
      </c>
    </row>
    <row r="827" s="2" customFormat="1">
      <c r="A827" s="41"/>
      <c r="B827" s="42"/>
      <c r="C827" s="41"/>
      <c r="D827" s="193" t="s">
        <v>467</v>
      </c>
      <c r="E827" s="41"/>
      <c r="F827" s="194" t="s">
        <v>1405</v>
      </c>
      <c r="G827" s="41"/>
      <c r="H827" s="41"/>
      <c r="I827" s="195"/>
      <c r="J827" s="41"/>
      <c r="K827" s="41"/>
      <c r="L827" s="42"/>
      <c r="M827" s="196"/>
      <c r="N827" s="197"/>
      <c r="O827" s="75"/>
      <c r="P827" s="75"/>
      <c r="Q827" s="75"/>
      <c r="R827" s="75"/>
      <c r="S827" s="75"/>
      <c r="T827" s="76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T827" s="22" t="s">
        <v>467</v>
      </c>
      <c r="AU827" s="22" t="s">
        <v>104</v>
      </c>
    </row>
    <row r="828" s="2" customFormat="1" ht="24.15" customHeight="1">
      <c r="A828" s="41"/>
      <c r="B828" s="179"/>
      <c r="C828" s="223" t="s">
        <v>1406</v>
      </c>
      <c r="D828" s="223" t="s">
        <v>562</v>
      </c>
      <c r="E828" s="224" t="s">
        <v>1407</v>
      </c>
      <c r="F828" s="225" t="s">
        <v>1408</v>
      </c>
      <c r="G828" s="226" t="s">
        <v>140</v>
      </c>
      <c r="H828" s="227">
        <v>178.60499999999999</v>
      </c>
      <c r="I828" s="228"/>
      <c r="J828" s="229">
        <f>ROUND(I828*H828,2)</f>
        <v>0</v>
      </c>
      <c r="K828" s="225" t="s">
        <v>465</v>
      </c>
      <c r="L828" s="230"/>
      <c r="M828" s="231" t="s">
        <v>3</v>
      </c>
      <c r="N828" s="232" t="s">
        <v>43</v>
      </c>
      <c r="O828" s="75"/>
      <c r="P828" s="189">
        <f>O828*H828</f>
        <v>0</v>
      </c>
      <c r="Q828" s="189">
        <v>0.0060000000000000001</v>
      </c>
      <c r="R828" s="189">
        <f>Q828*H828</f>
        <v>1.0716299999999999</v>
      </c>
      <c r="S828" s="189">
        <v>0</v>
      </c>
      <c r="T828" s="190">
        <f>S828*H828</f>
        <v>0</v>
      </c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R828" s="191" t="s">
        <v>521</v>
      </c>
      <c r="AT828" s="191" t="s">
        <v>562</v>
      </c>
      <c r="AU828" s="191" t="s">
        <v>104</v>
      </c>
      <c r="AY828" s="22" t="s">
        <v>458</v>
      </c>
      <c r="BE828" s="192">
        <f>IF(N828="základní",J828,0)</f>
        <v>0</v>
      </c>
      <c r="BF828" s="192">
        <f>IF(N828="snížená",J828,0)</f>
        <v>0</v>
      </c>
      <c r="BG828" s="192">
        <f>IF(N828="zákl. přenesená",J828,0)</f>
        <v>0</v>
      </c>
      <c r="BH828" s="192">
        <f>IF(N828="sníž. přenesená",J828,0)</f>
        <v>0</v>
      </c>
      <c r="BI828" s="192">
        <f>IF(N828="nulová",J828,0)</f>
        <v>0</v>
      </c>
      <c r="BJ828" s="22" t="s">
        <v>79</v>
      </c>
      <c r="BK828" s="192">
        <f>ROUND(I828*H828,2)</f>
        <v>0</v>
      </c>
      <c r="BL828" s="22" t="s">
        <v>104</v>
      </c>
      <c r="BM828" s="191" t="s">
        <v>1409</v>
      </c>
    </row>
    <row r="829" s="13" customFormat="1">
      <c r="A829" s="13"/>
      <c r="B829" s="198"/>
      <c r="C829" s="13"/>
      <c r="D829" s="199" t="s">
        <v>469</v>
      </c>
      <c r="E829" s="200" t="s">
        <v>3</v>
      </c>
      <c r="F829" s="201" t="s">
        <v>230</v>
      </c>
      <c r="G829" s="13"/>
      <c r="H829" s="202">
        <v>170.09999999999999</v>
      </c>
      <c r="I829" s="203"/>
      <c r="J829" s="13"/>
      <c r="K829" s="13"/>
      <c r="L829" s="198"/>
      <c r="M829" s="204"/>
      <c r="N829" s="205"/>
      <c r="O829" s="205"/>
      <c r="P829" s="205"/>
      <c r="Q829" s="205"/>
      <c r="R829" s="205"/>
      <c r="S829" s="205"/>
      <c r="T829" s="20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00" t="s">
        <v>469</v>
      </c>
      <c r="AU829" s="200" t="s">
        <v>104</v>
      </c>
      <c r="AV829" s="13" t="s">
        <v>76</v>
      </c>
      <c r="AW829" s="13" t="s">
        <v>33</v>
      </c>
      <c r="AX829" s="13" t="s">
        <v>79</v>
      </c>
      <c r="AY829" s="200" t="s">
        <v>458</v>
      </c>
    </row>
    <row r="830" s="13" customFormat="1">
      <c r="A830" s="13"/>
      <c r="B830" s="198"/>
      <c r="C830" s="13"/>
      <c r="D830" s="199" t="s">
        <v>469</v>
      </c>
      <c r="E830" s="13"/>
      <c r="F830" s="201" t="s">
        <v>1410</v>
      </c>
      <c r="G830" s="13"/>
      <c r="H830" s="202">
        <v>178.60499999999999</v>
      </c>
      <c r="I830" s="203"/>
      <c r="J830" s="13"/>
      <c r="K830" s="13"/>
      <c r="L830" s="198"/>
      <c r="M830" s="204"/>
      <c r="N830" s="205"/>
      <c r="O830" s="205"/>
      <c r="P830" s="205"/>
      <c r="Q830" s="205"/>
      <c r="R830" s="205"/>
      <c r="S830" s="205"/>
      <c r="T830" s="20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00" t="s">
        <v>469</v>
      </c>
      <c r="AU830" s="200" t="s">
        <v>104</v>
      </c>
      <c r="AV830" s="13" t="s">
        <v>76</v>
      </c>
      <c r="AW830" s="13" t="s">
        <v>4</v>
      </c>
      <c r="AX830" s="13" t="s">
        <v>79</v>
      </c>
      <c r="AY830" s="200" t="s">
        <v>458</v>
      </c>
    </row>
    <row r="831" s="17" customFormat="1" ht="20.88" customHeight="1">
      <c r="A831" s="17"/>
      <c r="B831" s="241"/>
      <c r="C831" s="17"/>
      <c r="D831" s="242" t="s">
        <v>71</v>
      </c>
      <c r="E831" s="242" t="s">
        <v>1411</v>
      </c>
      <c r="F831" s="242" t="s">
        <v>1412</v>
      </c>
      <c r="G831" s="17"/>
      <c r="H831" s="17"/>
      <c r="I831" s="243"/>
      <c r="J831" s="244">
        <f>BK831</f>
        <v>0</v>
      </c>
      <c r="K831" s="17"/>
      <c r="L831" s="241"/>
      <c r="M831" s="245"/>
      <c r="N831" s="246"/>
      <c r="O831" s="246"/>
      <c r="P831" s="247">
        <f>SUM(P832:P847)</f>
        <v>0</v>
      </c>
      <c r="Q831" s="246"/>
      <c r="R831" s="247">
        <f>SUM(R832:R847)</f>
        <v>1.2141586600000001</v>
      </c>
      <c r="S831" s="246"/>
      <c r="T831" s="248">
        <f>SUM(T832:T847)</f>
        <v>0</v>
      </c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R831" s="242" t="s">
        <v>79</v>
      </c>
      <c r="AT831" s="249" t="s">
        <v>71</v>
      </c>
      <c r="AU831" s="249" t="s">
        <v>101</v>
      </c>
      <c r="AY831" s="242" t="s">
        <v>458</v>
      </c>
      <c r="BK831" s="250">
        <f>SUM(BK832:BK847)</f>
        <v>0</v>
      </c>
    </row>
    <row r="832" s="2" customFormat="1" ht="24.15" customHeight="1">
      <c r="A832" s="41"/>
      <c r="B832" s="179"/>
      <c r="C832" s="180" t="s">
        <v>1413</v>
      </c>
      <c r="D832" s="180" t="s">
        <v>462</v>
      </c>
      <c r="E832" s="181" t="s">
        <v>1414</v>
      </c>
      <c r="F832" s="182" t="s">
        <v>1415</v>
      </c>
      <c r="G832" s="183" t="s">
        <v>140</v>
      </c>
      <c r="H832" s="184">
        <v>10.550000000000001</v>
      </c>
      <c r="I832" s="185"/>
      <c r="J832" s="186">
        <f>ROUND(I832*H832,2)</f>
        <v>0</v>
      </c>
      <c r="K832" s="182" t="s">
        <v>465</v>
      </c>
      <c r="L832" s="42"/>
      <c r="M832" s="187" t="s">
        <v>3</v>
      </c>
      <c r="N832" s="188" t="s">
        <v>43</v>
      </c>
      <c r="O832" s="75"/>
      <c r="P832" s="189">
        <f>O832*H832</f>
        <v>0</v>
      </c>
      <c r="Q832" s="189">
        <v>0.00022000000000000001</v>
      </c>
      <c r="R832" s="189">
        <f>Q832*H832</f>
        <v>0.0023210000000000001</v>
      </c>
      <c r="S832" s="189">
        <v>0</v>
      </c>
      <c r="T832" s="190">
        <f>S832*H832</f>
        <v>0</v>
      </c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R832" s="191" t="s">
        <v>104</v>
      </c>
      <c r="AT832" s="191" t="s">
        <v>462</v>
      </c>
      <c r="AU832" s="191" t="s">
        <v>104</v>
      </c>
      <c r="AY832" s="22" t="s">
        <v>458</v>
      </c>
      <c r="BE832" s="192">
        <f>IF(N832="základní",J832,0)</f>
        <v>0</v>
      </c>
      <c r="BF832" s="192">
        <f>IF(N832="snížená",J832,0)</f>
        <v>0</v>
      </c>
      <c r="BG832" s="192">
        <f>IF(N832="zákl. přenesená",J832,0)</f>
        <v>0</v>
      </c>
      <c r="BH832" s="192">
        <f>IF(N832="sníž. přenesená",J832,0)</f>
        <v>0</v>
      </c>
      <c r="BI832" s="192">
        <f>IF(N832="nulová",J832,0)</f>
        <v>0</v>
      </c>
      <c r="BJ832" s="22" t="s">
        <v>79</v>
      </c>
      <c r="BK832" s="192">
        <f>ROUND(I832*H832,2)</f>
        <v>0</v>
      </c>
      <c r="BL832" s="22" t="s">
        <v>104</v>
      </c>
      <c r="BM832" s="191" t="s">
        <v>1416</v>
      </c>
    </row>
    <row r="833" s="2" customFormat="1">
      <c r="A833" s="41"/>
      <c r="B833" s="42"/>
      <c r="C833" s="41"/>
      <c r="D833" s="193" t="s">
        <v>467</v>
      </c>
      <c r="E833" s="41"/>
      <c r="F833" s="194" t="s">
        <v>1417</v>
      </c>
      <c r="G833" s="41"/>
      <c r="H833" s="41"/>
      <c r="I833" s="195"/>
      <c r="J833" s="41"/>
      <c r="K833" s="41"/>
      <c r="L833" s="42"/>
      <c r="M833" s="196"/>
      <c r="N833" s="197"/>
      <c r="O833" s="75"/>
      <c r="P833" s="75"/>
      <c r="Q833" s="75"/>
      <c r="R833" s="75"/>
      <c r="S833" s="75"/>
      <c r="T833" s="76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T833" s="22" t="s">
        <v>467</v>
      </c>
      <c r="AU833" s="22" t="s">
        <v>104</v>
      </c>
    </row>
    <row r="834" s="13" customFormat="1">
      <c r="A834" s="13"/>
      <c r="B834" s="198"/>
      <c r="C834" s="13"/>
      <c r="D834" s="199" t="s">
        <v>469</v>
      </c>
      <c r="E834" s="200" t="s">
        <v>3</v>
      </c>
      <c r="F834" s="201" t="s">
        <v>214</v>
      </c>
      <c r="G834" s="13"/>
      <c r="H834" s="202">
        <v>10.550000000000001</v>
      </c>
      <c r="I834" s="203"/>
      <c r="J834" s="13"/>
      <c r="K834" s="13"/>
      <c r="L834" s="198"/>
      <c r="M834" s="204"/>
      <c r="N834" s="205"/>
      <c r="O834" s="205"/>
      <c r="P834" s="205"/>
      <c r="Q834" s="205"/>
      <c r="R834" s="205"/>
      <c r="S834" s="205"/>
      <c r="T834" s="20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00" t="s">
        <v>469</v>
      </c>
      <c r="AU834" s="200" t="s">
        <v>104</v>
      </c>
      <c r="AV834" s="13" t="s">
        <v>76</v>
      </c>
      <c r="AW834" s="13" t="s">
        <v>33</v>
      </c>
      <c r="AX834" s="13" t="s">
        <v>79</v>
      </c>
      <c r="AY834" s="200" t="s">
        <v>458</v>
      </c>
    </row>
    <row r="835" s="2" customFormat="1" ht="37.8" customHeight="1">
      <c r="A835" s="41"/>
      <c r="B835" s="179"/>
      <c r="C835" s="180" t="s">
        <v>1418</v>
      </c>
      <c r="D835" s="180" t="s">
        <v>462</v>
      </c>
      <c r="E835" s="181" t="s">
        <v>1419</v>
      </c>
      <c r="F835" s="182" t="s">
        <v>1420</v>
      </c>
      <c r="G835" s="183" t="s">
        <v>140</v>
      </c>
      <c r="H835" s="184">
        <v>10.550000000000001</v>
      </c>
      <c r="I835" s="185"/>
      <c r="J835" s="186">
        <f>ROUND(I835*H835,2)</f>
        <v>0</v>
      </c>
      <c r="K835" s="182" t="s">
        <v>465</v>
      </c>
      <c r="L835" s="42"/>
      <c r="M835" s="187" t="s">
        <v>3</v>
      </c>
      <c r="N835" s="188" t="s">
        <v>43</v>
      </c>
      <c r="O835" s="75"/>
      <c r="P835" s="189">
        <f>O835*H835</f>
        <v>0</v>
      </c>
      <c r="Q835" s="189">
        <v>0.0028500000000000001</v>
      </c>
      <c r="R835" s="189">
        <f>Q835*H835</f>
        <v>0.030067500000000004</v>
      </c>
      <c r="S835" s="189">
        <v>0</v>
      </c>
      <c r="T835" s="190">
        <f>S835*H835</f>
        <v>0</v>
      </c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R835" s="191" t="s">
        <v>104</v>
      </c>
      <c r="AT835" s="191" t="s">
        <v>462</v>
      </c>
      <c r="AU835" s="191" t="s">
        <v>104</v>
      </c>
      <c r="AY835" s="22" t="s">
        <v>458</v>
      </c>
      <c r="BE835" s="192">
        <f>IF(N835="základní",J835,0)</f>
        <v>0</v>
      </c>
      <c r="BF835" s="192">
        <f>IF(N835="snížená",J835,0)</f>
        <v>0</v>
      </c>
      <c r="BG835" s="192">
        <f>IF(N835="zákl. přenesená",J835,0)</f>
        <v>0</v>
      </c>
      <c r="BH835" s="192">
        <f>IF(N835="sníž. přenesená",J835,0)</f>
        <v>0</v>
      </c>
      <c r="BI835" s="192">
        <f>IF(N835="nulová",J835,0)</f>
        <v>0</v>
      </c>
      <c r="BJ835" s="22" t="s">
        <v>79</v>
      </c>
      <c r="BK835" s="192">
        <f>ROUND(I835*H835,2)</f>
        <v>0</v>
      </c>
      <c r="BL835" s="22" t="s">
        <v>104</v>
      </c>
      <c r="BM835" s="191" t="s">
        <v>1421</v>
      </c>
    </row>
    <row r="836" s="2" customFormat="1">
      <c r="A836" s="41"/>
      <c r="B836" s="42"/>
      <c r="C836" s="41"/>
      <c r="D836" s="193" t="s">
        <v>467</v>
      </c>
      <c r="E836" s="41"/>
      <c r="F836" s="194" t="s">
        <v>1422</v>
      </c>
      <c r="G836" s="41"/>
      <c r="H836" s="41"/>
      <c r="I836" s="195"/>
      <c r="J836" s="41"/>
      <c r="K836" s="41"/>
      <c r="L836" s="42"/>
      <c r="M836" s="196"/>
      <c r="N836" s="197"/>
      <c r="O836" s="75"/>
      <c r="P836" s="75"/>
      <c r="Q836" s="75"/>
      <c r="R836" s="75"/>
      <c r="S836" s="75"/>
      <c r="T836" s="76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T836" s="22" t="s">
        <v>467</v>
      </c>
      <c r="AU836" s="22" t="s">
        <v>104</v>
      </c>
    </row>
    <row r="837" s="2" customFormat="1" ht="24.15" customHeight="1">
      <c r="A837" s="41"/>
      <c r="B837" s="179"/>
      <c r="C837" s="180" t="s">
        <v>1423</v>
      </c>
      <c r="D837" s="180" t="s">
        <v>462</v>
      </c>
      <c r="E837" s="181" t="s">
        <v>1424</v>
      </c>
      <c r="F837" s="182" t="s">
        <v>1425</v>
      </c>
      <c r="G837" s="183" t="s">
        <v>140</v>
      </c>
      <c r="H837" s="184">
        <v>372.58800000000002</v>
      </c>
      <c r="I837" s="185"/>
      <c r="J837" s="186">
        <f>ROUND(I837*H837,2)</f>
        <v>0</v>
      </c>
      <c r="K837" s="182" t="s">
        <v>465</v>
      </c>
      <c r="L837" s="42"/>
      <c r="M837" s="187" t="s">
        <v>3</v>
      </c>
      <c r="N837" s="188" t="s">
        <v>43</v>
      </c>
      <c r="O837" s="75"/>
      <c r="P837" s="189">
        <f>O837*H837</f>
        <v>0</v>
      </c>
      <c r="Q837" s="189">
        <v>0.00022000000000000001</v>
      </c>
      <c r="R837" s="189">
        <f>Q837*H837</f>
        <v>0.081969360000000005</v>
      </c>
      <c r="S837" s="189">
        <v>0</v>
      </c>
      <c r="T837" s="190">
        <f>S837*H837</f>
        <v>0</v>
      </c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R837" s="191" t="s">
        <v>104</v>
      </c>
      <c r="AT837" s="191" t="s">
        <v>462</v>
      </c>
      <c r="AU837" s="191" t="s">
        <v>104</v>
      </c>
      <c r="AY837" s="22" t="s">
        <v>458</v>
      </c>
      <c r="BE837" s="192">
        <f>IF(N837="základní",J837,0)</f>
        <v>0</v>
      </c>
      <c r="BF837" s="192">
        <f>IF(N837="snížená",J837,0)</f>
        <v>0</v>
      </c>
      <c r="BG837" s="192">
        <f>IF(N837="zákl. přenesená",J837,0)</f>
        <v>0</v>
      </c>
      <c r="BH837" s="192">
        <f>IF(N837="sníž. přenesená",J837,0)</f>
        <v>0</v>
      </c>
      <c r="BI837" s="192">
        <f>IF(N837="nulová",J837,0)</f>
        <v>0</v>
      </c>
      <c r="BJ837" s="22" t="s">
        <v>79</v>
      </c>
      <c r="BK837" s="192">
        <f>ROUND(I837*H837,2)</f>
        <v>0</v>
      </c>
      <c r="BL837" s="22" t="s">
        <v>104</v>
      </c>
      <c r="BM837" s="191" t="s">
        <v>1426</v>
      </c>
    </row>
    <row r="838" s="2" customFormat="1">
      <c r="A838" s="41"/>
      <c r="B838" s="42"/>
      <c r="C838" s="41"/>
      <c r="D838" s="193" t="s">
        <v>467</v>
      </c>
      <c r="E838" s="41"/>
      <c r="F838" s="194" t="s">
        <v>1427</v>
      </c>
      <c r="G838" s="41"/>
      <c r="H838" s="41"/>
      <c r="I838" s="195"/>
      <c r="J838" s="41"/>
      <c r="K838" s="41"/>
      <c r="L838" s="42"/>
      <c r="M838" s="196"/>
      <c r="N838" s="197"/>
      <c r="O838" s="75"/>
      <c r="P838" s="75"/>
      <c r="Q838" s="75"/>
      <c r="R838" s="75"/>
      <c r="S838" s="75"/>
      <c r="T838" s="76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T838" s="22" t="s">
        <v>467</v>
      </c>
      <c r="AU838" s="22" t="s">
        <v>104</v>
      </c>
    </row>
    <row r="839" s="13" customFormat="1">
      <c r="A839" s="13"/>
      <c r="B839" s="198"/>
      <c r="C839" s="13"/>
      <c r="D839" s="199" t="s">
        <v>469</v>
      </c>
      <c r="E839" s="200" t="s">
        <v>3</v>
      </c>
      <c r="F839" s="201" t="s">
        <v>1428</v>
      </c>
      <c r="G839" s="13"/>
      <c r="H839" s="202">
        <v>375.58800000000002</v>
      </c>
      <c r="I839" s="203"/>
      <c r="J839" s="13"/>
      <c r="K839" s="13"/>
      <c r="L839" s="198"/>
      <c r="M839" s="204"/>
      <c r="N839" s="205"/>
      <c r="O839" s="205"/>
      <c r="P839" s="205"/>
      <c r="Q839" s="205"/>
      <c r="R839" s="205"/>
      <c r="S839" s="205"/>
      <c r="T839" s="20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00" t="s">
        <v>469</v>
      </c>
      <c r="AU839" s="200" t="s">
        <v>104</v>
      </c>
      <c r="AV839" s="13" t="s">
        <v>76</v>
      </c>
      <c r="AW839" s="13" t="s">
        <v>33</v>
      </c>
      <c r="AX839" s="13" t="s">
        <v>72</v>
      </c>
      <c r="AY839" s="200" t="s">
        <v>458</v>
      </c>
    </row>
    <row r="840" s="13" customFormat="1">
      <c r="A840" s="13"/>
      <c r="B840" s="198"/>
      <c r="C840" s="13"/>
      <c r="D840" s="199" t="s">
        <v>469</v>
      </c>
      <c r="E840" s="200" t="s">
        <v>3</v>
      </c>
      <c r="F840" s="201" t="s">
        <v>1429</v>
      </c>
      <c r="G840" s="13"/>
      <c r="H840" s="202">
        <v>-3</v>
      </c>
      <c r="I840" s="203"/>
      <c r="J840" s="13"/>
      <c r="K840" s="13"/>
      <c r="L840" s="198"/>
      <c r="M840" s="204"/>
      <c r="N840" s="205"/>
      <c r="O840" s="205"/>
      <c r="P840" s="205"/>
      <c r="Q840" s="205"/>
      <c r="R840" s="205"/>
      <c r="S840" s="205"/>
      <c r="T840" s="20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00" t="s">
        <v>469</v>
      </c>
      <c r="AU840" s="200" t="s">
        <v>104</v>
      </c>
      <c r="AV840" s="13" t="s">
        <v>76</v>
      </c>
      <c r="AW840" s="13" t="s">
        <v>33</v>
      </c>
      <c r="AX840" s="13" t="s">
        <v>72</v>
      </c>
      <c r="AY840" s="200" t="s">
        <v>458</v>
      </c>
    </row>
    <row r="841" s="15" customFormat="1">
      <c r="A841" s="15"/>
      <c r="B841" s="215"/>
      <c r="C841" s="15"/>
      <c r="D841" s="199" t="s">
        <v>469</v>
      </c>
      <c r="E841" s="216" t="s">
        <v>3</v>
      </c>
      <c r="F841" s="217" t="s">
        <v>497</v>
      </c>
      <c r="G841" s="15"/>
      <c r="H841" s="218">
        <v>372.58800000000002</v>
      </c>
      <c r="I841" s="219"/>
      <c r="J841" s="15"/>
      <c r="K841" s="15"/>
      <c r="L841" s="215"/>
      <c r="M841" s="220"/>
      <c r="N841" s="221"/>
      <c r="O841" s="221"/>
      <c r="P841" s="221"/>
      <c r="Q841" s="221"/>
      <c r="R841" s="221"/>
      <c r="S841" s="221"/>
      <c r="T841" s="222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T841" s="216" t="s">
        <v>469</v>
      </c>
      <c r="AU841" s="216" t="s">
        <v>104</v>
      </c>
      <c r="AV841" s="15" t="s">
        <v>104</v>
      </c>
      <c r="AW841" s="15" t="s">
        <v>33</v>
      </c>
      <c r="AX841" s="15" t="s">
        <v>79</v>
      </c>
      <c r="AY841" s="216" t="s">
        <v>458</v>
      </c>
    </row>
    <row r="842" s="2" customFormat="1" ht="37.8" customHeight="1">
      <c r="A842" s="41"/>
      <c r="B842" s="179"/>
      <c r="C842" s="180" t="s">
        <v>1430</v>
      </c>
      <c r="D842" s="180" t="s">
        <v>462</v>
      </c>
      <c r="E842" s="181" t="s">
        <v>1431</v>
      </c>
      <c r="F842" s="182" t="s">
        <v>1432</v>
      </c>
      <c r="G842" s="183" t="s">
        <v>140</v>
      </c>
      <c r="H842" s="184">
        <v>372.58800000000002</v>
      </c>
      <c r="I842" s="185"/>
      <c r="J842" s="186">
        <f>ROUND(I842*H842,2)</f>
        <v>0</v>
      </c>
      <c r="K842" s="182" t="s">
        <v>465</v>
      </c>
      <c r="L842" s="42"/>
      <c r="M842" s="187" t="s">
        <v>3</v>
      </c>
      <c r="N842" s="188" t="s">
        <v>43</v>
      </c>
      <c r="O842" s="75"/>
      <c r="P842" s="189">
        <f>O842*H842</f>
        <v>0</v>
      </c>
      <c r="Q842" s="189">
        <v>0.0028500000000000001</v>
      </c>
      <c r="R842" s="189">
        <f>Q842*H842</f>
        <v>1.0618758000000002</v>
      </c>
      <c r="S842" s="189">
        <v>0</v>
      </c>
      <c r="T842" s="190">
        <f>S842*H842</f>
        <v>0</v>
      </c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R842" s="191" t="s">
        <v>104</v>
      </c>
      <c r="AT842" s="191" t="s">
        <v>462</v>
      </c>
      <c r="AU842" s="191" t="s">
        <v>104</v>
      </c>
      <c r="AY842" s="22" t="s">
        <v>458</v>
      </c>
      <c r="BE842" s="192">
        <f>IF(N842="základní",J842,0)</f>
        <v>0</v>
      </c>
      <c r="BF842" s="192">
        <f>IF(N842="snížená",J842,0)</f>
        <v>0</v>
      </c>
      <c r="BG842" s="192">
        <f>IF(N842="zákl. přenesená",J842,0)</f>
        <v>0</v>
      </c>
      <c r="BH842" s="192">
        <f>IF(N842="sníž. přenesená",J842,0)</f>
        <v>0</v>
      </c>
      <c r="BI842" s="192">
        <f>IF(N842="nulová",J842,0)</f>
        <v>0</v>
      </c>
      <c r="BJ842" s="22" t="s">
        <v>79</v>
      </c>
      <c r="BK842" s="192">
        <f>ROUND(I842*H842,2)</f>
        <v>0</v>
      </c>
      <c r="BL842" s="22" t="s">
        <v>104</v>
      </c>
      <c r="BM842" s="191" t="s">
        <v>1433</v>
      </c>
    </row>
    <row r="843" s="2" customFormat="1">
      <c r="A843" s="41"/>
      <c r="B843" s="42"/>
      <c r="C843" s="41"/>
      <c r="D843" s="193" t="s">
        <v>467</v>
      </c>
      <c r="E843" s="41"/>
      <c r="F843" s="194" t="s">
        <v>1434</v>
      </c>
      <c r="G843" s="41"/>
      <c r="H843" s="41"/>
      <c r="I843" s="195"/>
      <c r="J843" s="41"/>
      <c r="K843" s="41"/>
      <c r="L843" s="42"/>
      <c r="M843" s="196"/>
      <c r="N843" s="197"/>
      <c r="O843" s="75"/>
      <c r="P843" s="75"/>
      <c r="Q843" s="75"/>
      <c r="R843" s="75"/>
      <c r="S843" s="75"/>
      <c r="T843" s="76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T843" s="22" t="s">
        <v>467</v>
      </c>
      <c r="AU843" s="22" t="s">
        <v>104</v>
      </c>
    </row>
    <row r="844" s="2" customFormat="1" ht="44.25" customHeight="1">
      <c r="A844" s="41"/>
      <c r="B844" s="179"/>
      <c r="C844" s="180" t="s">
        <v>1435</v>
      </c>
      <c r="D844" s="180" t="s">
        <v>462</v>
      </c>
      <c r="E844" s="181" t="s">
        <v>1436</v>
      </c>
      <c r="F844" s="182" t="s">
        <v>1437</v>
      </c>
      <c r="G844" s="183" t="s">
        <v>694</v>
      </c>
      <c r="H844" s="184">
        <v>20.5</v>
      </c>
      <c r="I844" s="185"/>
      <c r="J844" s="186">
        <f>ROUND(I844*H844,2)</f>
        <v>0</v>
      </c>
      <c r="K844" s="182" t="s">
        <v>465</v>
      </c>
      <c r="L844" s="42"/>
      <c r="M844" s="187" t="s">
        <v>3</v>
      </c>
      <c r="N844" s="188" t="s">
        <v>43</v>
      </c>
      <c r="O844" s="75"/>
      <c r="P844" s="189">
        <f>O844*H844</f>
        <v>0</v>
      </c>
      <c r="Q844" s="189">
        <v>0.0011999999999999999</v>
      </c>
      <c r="R844" s="189">
        <f>Q844*H844</f>
        <v>0.024599999999999997</v>
      </c>
      <c r="S844" s="189">
        <v>0</v>
      </c>
      <c r="T844" s="190">
        <f>S844*H844</f>
        <v>0</v>
      </c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R844" s="191" t="s">
        <v>104</v>
      </c>
      <c r="AT844" s="191" t="s">
        <v>462</v>
      </c>
      <c r="AU844" s="191" t="s">
        <v>104</v>
      </c>
      <c r="AY844" s="22" t="s">
        <v>458</v>
      </c>
      <c r="BE844" s="192">
        <f>IF(N844="základní",J844,0)</f>
        <v>0</v>
      </c>
      <c r="BF844" s="192">
        <f>IF(N844="snížená",J844,0)</f>
        <v>0</v>
      </c>
      <c r="BG844" s="192">
        <f>IF(N844="zákl. přenesená",J844,0)</f>
        <v>0</v>
      </c>
      <c r="BH844" s="192">
        <f>IF(N844="sníž. přenesená",J844,0)</f>
        <v>0</v>
      </c>
      <c r="BI844" s="192">
        <f>IF(N844="nulová",J844,0)</f>
        <v>0</v>
      </c>
      <c r="BJ844" s="22" t="s">
        <v>79</v>
      </c>
      <c r="BK844" s="192">
        <f>ROUND(I844*H844,2)</f>
        <v>0</v>
      </c>
      <c r="BL844" s="22" t="s">
        <v>104</v>
      </c>
      <c r="BM844" s="191" t="s">
        <v>1438</v>
      </c>
    </row>
    <row r="845" s="2" customFormat="1">
      <c r="A845" s="41"/>
      <c r="B845" s="42"/>
      <c r="C845" s="41"/>
      <c r="D845" s="193" t="s">
        <v>467</v>
      </c>
      <c r="E845" s="41"/>
      <c r="F845" s="194" t="s">
        <v>1439</v>
      </c>
      <c r="G845" s="41"/>
      <c r="H845" s="41"/>
      <c r="I845" s="195"/>
      <c r="J845" s="41"/>
      <c r="K845" s="41"/>
      <c r="L845" s="42"/>
      <c r="M845" s="196"/>
      <c r="N845" s="197"/>
      <c r="O845" s="75"/>
      <c r="P845" s="75"/>
      <c r="Q845" s="75"/>
      <c r="R845" s="75"/>
      <c r="S845" s="75"/>
      <c r="T845" s="76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T845" s="22" t="s">
        <v>467</v>
      </c>
      <c r="AU845" s="22" t="s">
        <v>104</v>
      </c>
    </row>
    <row r="846" s="13" customFormat="1">
      <c r="A846" s="13"/>
      <c r="B846" s="198"/>
      <c r="C846" s="13"/>
      <c r="D846" s="199" t="s">
        <v>469</v>
      </c>
      <c r="E846" s="200" t="s">
        <v>3</v>
      </c>
      <c r="F846" s="201" t="s">
        <v>1440</v>
      </c>
      <c r="G846" s="13"/>
      <c r="H846" s="202">
        <v>20.5</v>
      </c>
      <c r="I846" s="203"/>
      <c r="J846" s="13"/>
      <c r="K846" s="13"/>
      <c r="L846" s="198"/>
      <c r="M846" s="204"/>
      <c r="N846" s="205"/>
      <c r="O846" s="205"/>
      <c r="P846" s="205"/>
      <c r="Q846" s="205"/>
      <c r="R846" s="205"/>
      <c r="S846" s="205"/>
      <c r="T846" s="20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00" t="s">
        <v>469</v>
      </c>
      <c r="AU846" s="200" t="s">
        <v>104</v>
      </c>
      <c r="AV846" s="13" t="s">
        <v>76</v>
      </c>
      <c r="AW846" s="13" t="s">
        <v>33</v>
      </c>
      <c r="AX846" s="13" t="s">
        <v>79</v>
      </c>
      <c r="AY846" s="200" t="s">
        <v>458</v>
      </c>
    </row>
    <row r="847" s="2" customFormat="1" ht="21.75" customHeight="1">
      <c r="A847" s="41"/>
      <c r="B847" s="179"/>
      <c r="C847" s="223" t="s">
        <v>1441</v>
      </c>
      <c r="D847" s="223" t="s">
        <v>562</v>
      </c>
      <c r="E847" s="224" t="s">
        <v>1442</v>
      </c>
      <c r="F847" s="225" t="s">
        <v>1443</v>
      </c>
      <c r="G847" s="226" t="s">
        <v>694</v>
      </c>
      <c r="H847" s="227">
        <v>20.5</v>
      </c>
      <c r="I847" s="228"/>
      <c r="J847" s="229">
        <f>ROUND(I847*H847,2)</f>
        <v>0</v>
      </c>
      <c r="K847" s="225" t="s">
        <v>465</v>
      </c>
      <c r="L847" s="230"/>
      <c r="M847" s="231" t="s">
        <v>3</v>
      </c>
      <c r="N847" s="232" t="s">
        <v>43</v>
      </c>
      <c r="O847" s="75"/>
      <c r="P847" s="189">
        <f>O847*H847</f>
        <v>0</v>
      </c>
      <c r="Q847" s="189">
        <v>0.00064999999999999997</v>
      </c>
      <c r="R847" s="189">
        <f>Q847*H847</f>
        <v>0.013325</v>
      </c>
      <c r="S847" s="189">
        <v>0</v>
      </c>
      <c r="T847" s="190">
        <f>S847*H847</f>
        <v>0</v>
      </c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R847" s="191" t="s">
        <v>521</v>
      </c>
      <c r="AT847" s="191" t="s">
        <v>562</v>
      </c>
      <c r="AU847" s="191" t="s">
        <v>104</v>
      </c>
      <c r="AY847" s="22" t="s">
        <v>458</v>
      </c>
      <c r="BE847" s="192">
        <f>IF(N847="základní",J847,0)</f>
        <v>0</v>
      </c>
      <c r="BF847" s="192">
        <f>IF(N847="snížená",J847,0)</f>
        <v>0</v>
      </c>
      <c r="BG847" s="192">
        <f>IF(N847="zákl. přenesená",J847,0)</f>
        <v>0</v>
      </c>
      <c r="BH847" s="192">
        <f>IF(N847="sníž. přenesená",J847,0)</f>
        <v>0</v>
      </c>
      <c r="BI847" s="192">
        <f>IF(N847="nulová",J847,0)</f>
        <v>0</v>
      </c>
      <c r="BJ847" s="22" t="s">
        <v>79</v>
      </c>
      <c r="BK847" s="192">
        <f>ROUND(I847*H847,2)</f>
        <v>0</v>
      </c>
      <c r="BL847" s="22" t="s">
        <v>104</v>
      </c>
      <c r="BM847" s="191" t="s">
        <v>1444</v>
      </c>
    </row>
    <row r="848" s="12" customFormat="1" ht="20.88" customHeight="1">
      <c r="A848" s="12"/>
      <c r="B848" s="166"/>
      <c r="C848" s="12"/>
      <c r="D848" s="167" t="s">
        <v>71</v>
      </c>
      <c r="E848" s="177" t="s">
        <v>869</v>
      </c>
      <c r="F848" s="177" t="s">
        <v>1445</v>
      </c>
      <c r="G848" s="12"/>
      <c r="H848" s="12"/>
      <c r="I848" s="169"/>
      <c r="J848" s="178">
        <f>BK848</f>
        <v>0</v>
      </c>
      <c r="K848" s="12"/>
      <c r="L848" s="166"/>
      <c r="M848" s="171"/>
      <c r="N848" s="172"/>
      <c r="O848" s="172"/>
      <c r="P848" s="173">
        <f>P849+SUM(P850:P878)+P892+P903</f>
        <v>0</v>
      </c>
      <c r="Q848" s="172"/>
      <c r="R848" s="173">
        <f>R849+SUM(R850:R878)+R892+R903</f>
        <v>101.201555216</v>
      </c>
      <c r="S848" s="172"/>
      <c r="T848" s="174">
        <f>T849+SUM(T850:T878)+T892+T903</f>
        <v>0</v>
      </c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R848" s="167" t="s">
        <v>79</v>
      </c>
      <c r="AT848" s="175" t="s">
        <v>71</v>
      </c>
      <c r="AU848" s="175" t="s">
        <v>76</v>
      </c>
      <c r="AY848" s="167" t="s">
        <v>458</v>
      </c>
      <c r="BK848" s="176">
        <f>BK849+SUM(BK850:BK878)+BK892+BK903</f>
        <v>0</v>
      </c>
    </row>
    <row r="849" s="2" customFormat="1" ht="24.15" customHeight="1">
      <c r="A849" s="41"/>
      <c r="B849" s="179"/>
      <c r="C849" s="180" t="s">
        <v>1446</v>
      </c>
      <c r="D849" s="180" t="s">
        <v>462</v>
      </c>
      <c r="E849" s="181" t="s">
        <v>1447</v>
      </c>
      <c r="F849" s="182" t="s">
        <v>1448</v>
      </c>
      <c r="G849" s="183" t="s">
        <v>140</v>
      </c>
      <c r="H849" s="184">
        <v>546.75300000000004</v>
      </c>
      <c r="I849" s="185"/>
      <c r="J849" s="186">
        <f>ROUND(I849*H849,2)</f>
        <v>0</v>
      </c>
      <c r="K849" s="182" t="s">
        <v>465</v>
      </c>
      <c r="L849" s="42"/>
      <c r="M849" s="187" t="s">
        <v>3</v>
      </c>
      <c r="N849" s="188" t="s">
        <v>43</v>
      </c>
      <c r="O849" s="75"/>
      <c r="P849" s="189">
        <f>O849*H849</f>
        <v>0</v>
      </c>
      <c r="Q849" s="189">
        <v>0.00013200000000000001</v>
      </c>
      <c r="R849" s="189">
        <f>Q849*H849</f>
        <v>0.072171396000000013</v>
      </c>
      <c r="S849" s="189">
        <v>0</v>
      </c>
      <c r="T849" s="190">
        <f>S849*H849</f>
        <v>0</v>
      </c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R849" s="191" t="s">
        <v>104</v>
      </c>
      <c r="AT849" s="191" t="s">
        <v>462</v>
      </c>
      <c r="AU849" s="191" t="s">
        <v>101</v>
      </c>
      <c r="AY849" s="22" t="s">
        <v>458</v>
      </c>
      <c r="BE849" s="192">
        <f>IF(N849="základní",J849,0)</f>
        <v>0</v>
      </c>
      <c r="BF849" s="192">
        <f>IF(N849="snížená",J849,0)</f>
        <v>0</v>
      </c>
      <c r="BG849" s="192">
        <f>IF(N849="zákl. přenesená",J849,0)</f>
        <v>0</v>
      </c>
      <c r="BH849" s="192">
        <f>IF(N849="sníž. přenesená",J849,0)</f>
        <v>0</v>
      </c>
      <c r="BI849" s="192">
        <f>IF(N849="nulová",J849,0)</f>
        <v>0</v>
      </c>
      <c r="BJ849" s="22" t="s">
        <v>79</v>
      </c>
      <c r="BK849" s="192">
        <f>ROUND(I849*H849,2)</f>
        <v>0</v>
      </c>
      <c r="BL849" s="22" t="s">
        <v>104</v>
      </c>
      <c r="BM849" s="191" t="s">
        <v>1449</v>
      </c>
    </row>
    <row r="850" s="2" customFormat="1">
      <c r="A850" s="41"/>
      <c r="B850" s="42"/>
      <c r="C850" s="41"/>
      <c r="D850" s="193" t="s">
        <v>467</v>
      </c>
      <c r="E850" s="41"/>
      <c r="F850" s="194" t="s">
        <v>1450</v>
      </c>
      <c r="G850" s="41"/>
      <c r="H850" s="41"/>
      <c r="I850" s="195"/>
      <c r="J850" s="41"/>
      <c r="K850" s="41"/>
      <c r="L850" s="42"/>
      <c r="M850" s="196"/>
      <c r="N850" s="197"/>
      <c r="O850" s="75"/>
      <c r="P850" s="75"/>
      <c r="Q850" s="75"/>
      <c r="R850" s="75"/>
      <c r="S850" s="75"/>
      <c r="T850" s="76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T850" s="22" t="s">
        <v>467</v>
      </c>
      <c r="AU850" s="22" t="s">
        <v>101</v>
      </c>
    </row>
    <row r="851" s="14" customFormat="1">
      <c r="A851" s="14"/>
      <c r="B851" s="208"/>
      <c r="C851" s="14"/>
      <c r="D851" s="199" t="s">
        <v>469</v>
      </c>
      <c r="E851" s="209" t="s">
        <v>3</v>
      </c>
      <c r="F851" s="210" t="s">
        <v>1451</v>
      </c>
      <c r="G851" s="14"/>
      <c r="H851" s="209" t="s">
        <v>3</v>
      </c>
      <c r="I851" s="211"/>
      <c r="J851" s="14"/>
      <c r="K851" s="14"/>
      <c r="L851" s="208"/>
      <c r="M851" s="212"/>
      <c r="N851" s="213"/>
      <c r="O851" s="213"/>
      <c r="P851" s="213"/>
      <c r="Q851" s="213"/>
      <c r="R851" s="213"/>
      <c r="S851" s="213"/>
      <c r="T851" s="2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09" t="s">
        <v>469</v>
      </c>
      <c r="AU851" s="209" t="s">
        <v>101</v>
      </c>
      <c r="AV851" s="14" t="s">
        <v>79</v>
      </c>
      <c r="AW851" s="14" t="s">
        <v>33</v>
      </c>
      <c r="AX851" s="14" t="s">
        <v>72</v>
      </c>
      <c r="AY851" s="209" t="s">
        <v>458</v>
      </c>
    </row>
    <row r="852" s="13" customFormat="1">
      <c r="A852" s="13"/>
      <c r="B852" s="198"/>
      <c r="C852" s="13"/>
      <c r="D852" s="199" t="s">
        <v>469</v>
      </c>
      <c r="E852" s="200" t="s">
        <v>3</v>
      </c>
      <c r="F852" s="201" t="s">
        <v>178</v>
      </c>
      <c r="G852" s="13"/>
      <c r="H852" s="202">
        <v>184.87899999999999</v>
      </c>
      <c r="I852" s="203"/>
      <c r="J852" s="13"/>
      <c r="K852" s="13"/>
      <c r="L852" s="198"/>
      <c r="M852" s="204"/>
      <c r="N852" s="205"/>
      <c r="O852" s="205"/>
      <c r="P852" s="205"/>
      <c r="Q852" s="205"/>
      <c r="R852" s="205"/>
      <c r="S852" s="205"/>
      <c r="T852" s="206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00" t="s">
        <v>469</v>
      </c>
      <c r="AU852" s="200" t="s">
        <v>101</v>
      </c>
      <c r="AV852" s="13" t="s">
        <v>76</v>
      </c>
      <c r="AW852" s="13" t="s">
        <v>33</v>
      </c>
      <c r="AX852" s="13" t="s">
        <v>72</v>
      </c>
      <c r="AY852" s="200" t="s">
        <v>458</v>
      </c>
    </row>
    <row r="853" s="13" customFormat="1">
      <c r="A853" s="13"/>
      <c r="B853" s="198"/>
      <c r="C853" s="13"/>
      <c r="D853" s="199" t="s">
        <v>469</v>
      </c>
      <c r="E853" s="200" t="s">
        <v>3</v>
      </c>
      <c r="F853" s="201" t="s">
        <v>190</v>
      </c>
      <c r="G853" s="13"/>
      <c r="H853" s="202">
        <v>184.34800000000001</v>
      </c>
      <c r="I853" s="203"/>
      <c r="J853" s="13"/>
      <c r="K853" s="13"/>
      <c r="L853" s="198"/>
      <c r="M853" s="204"/>
      <c r="N853" s="205"/>
      <c r="O853" s="205"/>
      <c r="P853" s="205"/>
      <c r="Q853" s="205"/>
      <c r="R853" s="205"/>
      <c r="S853" s="205"/>
      <c r="T853" s="20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00" t="s">
        <v>469</v>
      </c>
      <c r="AU853" s="200" t="s">
        <v>101</v>
      </c>
      <c r="AV853" s="13" t="s">
        <v>76</v>
      </c>
      <c r="AW853" s="13" t="s">
        <v>33</v>
      </c>
      <c r="AX853" s="13" t="s">
        <v>72</v>
      </c>
      <c r="AY853" s="200" t="s">
        <v>458</v>
      </c>
    </row>
    <row r="854" s="13" customFormat="1">
      <c r="A854" s="13"/>
      <c r="B854" s="198"/>
      <c r="C854" s="13"/>
      <c r="D854" s="199" t="s">
        <v>469</v>
      </c>
      <c r="E854" s="200" t="s">
        <v>3</v>
      </c>
      <c r="F854" s="201" t="s">
        <v>202</v>
      </c>
      <c r="G854" s="13"/>
      <c r="H854" s="202">
        <v>177.52600000000001</v>
      </c>
      <c r="I854" s="203"/>
      <c r="J854" s="13"/>
      <c r="K854" s="13"/>
      <c r="L854" s="198"/>
      <c r="M854" s="204"/>
      <c r="N854" s="205"/>
      <c r="O854" s="205"/>
      <c r="P854" s="205"/>
      <c r="Q854" s="205"/>
      <c r="R854" s="205"/>
      <c r="S854" s="205"/>
      <c r="T854" s="20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00" t="s">
        <v>469</v>
      </c>
      <c r="AU854" s="200" t="s">
        <v>101</v>
      </c>
      <c r="AV854" s="13" t="s">
        <v>76</v>
      </c>
      <c r="AW854" s="13" t="s">
        <v>33</v>
      </c>
      <c r="AX854" s="13" t="s">
        <v>72</v>
      </c>
      <c r="AY854" s="200" t="s">
        <v>458</v>
      </c>
    </row>
    <row r="855" s="15" customFormat="1">
      <c r="A855" s="15"/>
      <c r="B855" s="215"/>
      <c r="C855" s="15"/>
      <c r="D855" s="199" t="s">
        <v>469</v>
      </c>
      <c r="E855" s="216" t="s">
        <v>3</v>
      </c>
      <c r="F855" s="217" t="s">
        <v>497</v>
      </c>
      <c r="G855" s="15"/>
      <c r="H855" s="218">
        <v>546.75300000000004</v>
      </c>
      <c r="I855" s="219"/>
      <c r="J855" s="15"/>
      <c r="K855" s="15"/>
      <c r="L855" s="215"/>
      <c r="M855" s="220"/>
      <c r="N855" s="221"/>
      <c r="O855" s="221"/>
      <c r="P855" s="221"/>
      <c r="Q855" s="221"/>
      <c r="R855" s="221"/>
      <c r="S855" s="221"/>
      <c r="T855" s="222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T855" s="216" t="s">
        <v>469</v>
      </c>
      <c r="AU855" s="216" t="s">
        <v>101</v>
      </c>
      <c r="AV855" s="15" t="s">
        <v>104</v>
      </c>
      <c r="AW855" s="15" t="s">
        <v>33</v>
      </c>
      <c r="AX855" s="15" t="s">
        <v>79</v>
      </c>
      <c r="AY855" s="216" t="s">
        <v>458</v>
      </c>
    </row>
    <row r="856" s="2" customFormat="1" ht="37.8" customHeight="1">
      <c r="A856" s="41"/>
      <c r="B856" s="179"/>
      <c r="C856" s="180" t="s">
        <v>1452</v>
      </c>
      <c r="D856" s="180" t="s">
        <v>462</v>
      </c>
      <c r="E856" s="181" t="s">
        <v>1453</v>
      </c>
      <c r="F856" s="182" t="s">
        <v>1454</v>
      </c>
      <c r="G856" s="183" t="s">
        <v>694</v>
      </c>
      <c r="H856" s="184">
        <v>681.47000000000003</v>
      </c>
      <c r="I856" s="185"/>
      <c r="J856" s="186">
        <f>ROUND(I856*H856,2)</f>
        <v>0</v>
      </c>
      <c r="K856" s="182" t="s">
        <v>465</v>
      </c>
      <c r="L856" s="42"/>
      <c r="M856" s="187" t="s">
        <v>3</v>
      </c>
      <c r="N856" s="188" t="s">
        <v>43</v>
      </c>
      <c r="O856" s="75"/>
      <c r="P856" s="189">
        <f>O856*H856</f>
        <v>0</v>
      </c>
      <c r="Q856" s="189">
        <v>2.0999999999999999E-05</v>
      </c>
      <c r="R856" s="189">
        <f>Q856*H856</f>
        <v>0.01431087</v>
      </c>
      <c r="S856" s="189">
        <v>0</v>
      </c>
      <c r="T856" s="190">
        <f>S856*H856</f>
        <v>0</v>
      </c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R856" s="191" t="s">
        <v>104</v>
      </c>
      <c r="AT856" s="191" t="s">
        <v>462</v>
      </c>
      <c r="AU856" s="191" t="s">
        <v>101</v>
      </c>
      <c r="AY856" s="22" t="s">
        <v>458</v>
      </c>
      <c r="BE856" s="192">
        <f>IF(N856="základní",J856,0)</f>
        <v>0</v>
      </c>
      <c r="BF856" s="192">
        <f>IF(N856="snížená",J856,0)</f>
        <v>0</v>
      </c>
      <c r="BG856" s="192">
        <f>IF(N856="zákl. přenesená",J856,0)</f>
        <v>0</v>
      </c>
      <c r="BH856" s="192">
        <f>IF(N856="sníž. přenesená",J856,0)</f>
        <v>0</v>
      </c>
      <c r="BI856" s="192">
        <f>IF(N856="nulová",J856,0)</f>
        <v>0</v>
      </c>
      <c r="BJ856" s="22" t="s">
        <v>79</v>
      </c>
      <c r="BK856" s="192">
        <f>ROUND(I856*H856,2)</f>
        <v>0</v>
      </c>
      <c r="BL856" s="22" t="s">
        <v>104</v>
      </c>
      <c r="BM856" s="191" t="s">
        <v>1455</v>
      </c>
    </row>
    <row r="857" s="2" customFormat="1">
      <c r="A857" s="41"/>
      <c r="B857" s="42"/>
      <c r="C857" s="41"/>
      <c r="D857" s="193" t="s">
        <v>467</v>
      </c>
      <c r="E857" s="41"/>
      <c r="F857" s="194" t="s">
        <v>1456</v>
      </c>
      <c r="G857" s="41"/>
      <c r="H857" s="41"/>
      <c r="I857" s="195"/>
      <c r="J857" s="41"/>
      <c r="K857" s="41"/>
      <c r="L857" s="42"/>
      <c r="M857" s="196"/>
      <c r="N857" s="197"/>
      <c r="O857" s="75"/>
      <c r="P857" s="75"/>
      <c r="Q857" s="75"/>
      <c r="R857" s="75"/>
      <c r="S857" s="75"/>
      <c r="T857" s="76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T857" s="22" t="s">
        <v>467</v>
      </c>
      <c r="AU857" s="22" t="s">
        <v>101</v>
      </c>
    </row>
    <row r="858" s="13" customFormat="1">
      <c r="A858" s="13"/>
      <c r="B858" s="198"/>
      <c r="C858" s="13"/>
      <c r="D858" s="199" t="s">
        <v>469</v>
      </c>
      <c r="E858" s="200" t="s">
        <v>3</v>
      </c>
      <c r="F858" s="201" t="s">
        <v>259</v>
      </c>
      <c r="G858" s="13"/>
      <c r="H858" s="202">
        <v>234.50800000000001</v>
      </c>
      <c r="I858" s="203"/>
      <c r="J858" s="13"/>
      <c r="K858" s="13"/>
      <c r="L858" s="198"/>
      <c r="M858" s="204"/>
      <c r="N858" s="205"/>
      <c r="O858" s="205"/>
      <c r="P858" s="205"/>
      <c r="Q858" s="205"/>
      <c r="R858" s="205"/>
      <c r="S858" s="205"/>
      <c r="T858" s="20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00" t="s">
        <v>469</v>
      </c>
      <c r="AU858" s="200" t="s">
        <v>101</v>
      </c>
      <c r="AV858" s="13" t="s">
        <v>76</v>
      </c>
      <c r="AW858" s="13" t="s">
        <v>33</v>
      </c>
      <c r="AX858" s="13" t="s">
        <v>72</v>
      </c>
      <c r="AY858" s="200" t="s">
        <v>458</v>
      </c>
    </row>
    <row r="859" s="13" customFormat="1">
      <c r="A859" s="13"/>
      <c r="B859" s="198"/>
      <c r="C859" s="13"/>
      <c r="D859" s="199" t="s">
        <v>469</v>
      </c>
      <c r="E859" s="200" t="s">
        <v>3</v>
      </c>
      <c r="F859" s="201" t="s">
        <v>269</v>
      </c>
      <c r="G859" s="13"/>
      <c r="H859" s="202">
        <v>255.81999999999999</v>
      </c>
      <c r="I859" s="203"/>
      <c r="J859" s="13"/>
      <c r="K859" s="13"/>
      <c r="L859" s="198"/>
      <c r="M859" s="204"/>
      <c r="N859" s="205"/>
      <c r="O859" s="205"/>
      <c r="P859" s="205"/>
      <c r="Q859" s="205"/>
      <c r="R859" s="205"/>
      <c r="S859" s="205"/>
      <c r="T859" s="20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00" t="s">
        <v>469</v>
      </c>
      <c r="AU859" s="200" t="s">
        <v>101</v>
      </c>
      <c r="AV859" s="13" t="s">
        <v>76</v>
      </c>
      <c r="AW859" s="13" t="s">
        <v>33</v>
      </c>
      <c r="AX859" s="13" t="s">
        <v>72</v>
      </c>
      <c r="AY859" s="200" t="s">
        <v>458</v>
      </c>
    </row>
    <row r="860" s="13" customFormat="1">
      <c r="A860" s="13"/>
      <c r="B860" s="198"/>
      <c r="C860" s="13"/>
      <c r="D860" s="199" t="s">
        <v>469</v>
      </c>
      <c r="E860" s="200" t="s">
        <v>3</v>
      </c>
      <c r="F860" s="201" t="s">
        <v>278</v>
      </c>
      <c r="G860" s="13"/>
      <c r="H860" s="202">
        <v>191.142</v>
      </c>
      <c r="I860" s="203"/>
      <c r="J860" s="13"/>
      <c r="K860" s="13"/>
      <c r="L860" s="198"/>
      <c r="M860" s="204"/>
      <c r="N860" s="205"/>
      <c r="O860" s="205"/>
      <c r="P860" s="205"/>
      <c r="Q860" s="205"/>
      <c r="R860" s="205"/>
      <c r="S860" s="205"/>
      <c r="T860" s="206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00" t="s">
        <v>469</v>
      </c>
      <c r="AU860" s="200" t="s">
        <v>101</v>
      </c>
      <c r="AV860" s="13" t="s">
        <v>76</v>
      </c>
      <c r="AW860" s="13" t="s">
        <v>33</v>
      </c>
      <c r="AX860" s="13" t="s">
        <v>72</v>
      </c>
      <c r="AY860" s="200" t="s">
        <v>458</v>
      </c>
    </row>
    <row r="861" s="15" customFormat="1">
      <c r="A861" s="15"/>
      <c r="B861" s="215"/>
      <c r="C861" s="15"/>
      <c r="D861" s="199" t="s">
        <v>469</v>
      </c>
      <c r="E861" s="216" t="s">
        <v>3</v>
      </c>
      <c r="F861" s="217" t="s">
        <v>497</v>
      </c>
      <c r="G861" s="15"/>
      <c r="H861" s="218">
        <v>681.47000000000003</v>
      </c>
      <c r="I861" s="219"/>
      <c r="J861" s="15"/>
      <c r="K861" s="15"/>
      <c r="L861" s="215"/>
      <c r="M861" s="220"/>
      <c r="N861" s="221"/>
      <c r="O861" s="221"/>
      <c r="P861" s="221"/>
      <c r="Q861" s="221"/>
      <c r="R861" s="221"/>
      <c r="S861" s="221"/>
      <c r="T861" s="222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16" t="s">
        <v>469</v>
      </c>
      <c r="AU861" s="216" t="s">
        <v>101</v>
      </c>
      <c r="AV861" s="15" t="s">
        <v>104</v>
      </c>
      <c r="AW861" s="15" t="s">
        <v>33</v>
      </c>
      <c r="AX861" s="15" t="s">
        <v>79</v>
      </c>
      <c r="AY861" s="216" t="s">
        <v>458</v>
      </c>
    </row>
    <row r="862" s="2" customFormat="1" ht="24.15" customHeight="1">
      <c r="A862" s="41"/>
      <c r="B862" s="179"/>
      <c r="C862" s="180" t="s">
        <v>1457</v>
      </c>
      <c r="D862" s="180" t="s">
        <v>462</v>
      </c>
      <c r="E862" s="181" t="s">
        <v>1458</v>
      </c>
      <c r="F862" s="182" t="s">
        <v>1459</v>
      </c>
      <c r="G862" s="183" t="s">
        <v>694</v>
      </c>
      <c r="H862" s="184">
        <v>22.199999999999999</v>
      </c>
      <c r="I862" s="185"/>
      <c r="J862" s="186">
        <f>ROUND(I862*H862,2)</f>
        <v>0</v>
      </c>
      <c r="K862" s="182" t="s">
        <v>465</v>
      </c>
      <c r="L862" s="42"/>
      <c r="M862" s="187" t="s">
        <v>3</v>
      </c>
      <c r="N862" s="188" t="s">
        <v>43</v>
      </c>
      <c r="O862" s="75"/>
      <c r="P862" s="189">
        <f>O862*H862</f>
        <v>0</v>
      </c>
      <c r="Q862" s="189">
        <v>5.2500000000000002E-05</v>
      </c>
      <c r="R862" s="189">
        <f>Q862*H862</f>
        <v>0.0011655000000000001</v>
      </c>
      <c r="S862" s="189">
        <v>0</v>
      </c>
      <c r="T862" s="190">
        <f>S862*H862</f>
        <v>0</v>
      </c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R862" s="191" t="s">
        <v>104</v>
      </c>
      <c r="AT862" s="191" t="s">
        <v>462</v>
      </c>
      <c r="AU862" s="191" t="s">
        <v>101</v>
      </c>
      <c r="AY862" s="22" t="s">
        <v>458</v>
      </c>
      <c r="BE862" s="192">
        <f>IF(N862="základní",J862,0)</f>
        <v>0</v>
      </c>
      <c r="BF862" s="192">
        <f>IF(N862="snížená",J862,0)</f>
        <v>0</v>
      </c>
      <c r="BG862" s="192">
        <f>IF(N862="zákl. přenesená",J862,0)</f>
        <v>0</v>
      </c>
      <c r="BH862" s="192">
        <f>IF(N862="sníž. přenesená",J862,0)</f>
        <v>0</v>
      </c>
      <c r="BI862" s="192">
        <f>IF(N862="nulová",J862,0)</f>
        <v>0</v>
      </c>
      <c r="BJ862" s="22" t="s">
        <v>79</v>
      </c>
      <c r="BK862" s="192">
        <f>ROUND(I862*H862,2)</f>
        <v>0</v>
      </c>
      <c r="BL862" s="22" t="s">
        <v>104</v>
      </c>
      <c r="BM862" s="191" t="s">
        <v>1460</v>
      </c>
    </row>
    <row r="863" s="2" customFormat="1">
      <c r="A863" s="41"/>
      <c r="B863" s="42"/>
      <c r="C863" s="41"/>
      <c r="D863" s="193" t="s">
        <v>467</v>
      </c>
      <c r="E863" s="41"/>
      <c r="F863" s="194" t="s">
        <v>1461</v>
      </c>
      <c r="G863" s="41"/>
      <c r="H863" s="41"/>
      <c r="I863" s="195"/>
      <c r="J863" s="41"/>
      <c r="K863" s="41"/>
      <c r="L863" s="42"/>
      <c r="M863" s="196"/>
      <c r="N863" s="197"/>
      <c r="O863" s="75"/>
      <c r="P863" s="75"/>
      <c r="Q863" s="75"/>
      <c r="R863" s="75"/>
      <c r="S863" s="75"/>
      <c r="T863" s="76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T863" s="22" t="s">
        <v>467</v>
      </c>
      <c r="AU863" s="22" t="s">
        <v>101</v>
      </c>
    </row>
    <row r="864" s="14" customFormat="1">
      <c r="A864" s="14"/>
      <c r="B864" s="208"/>
      <c r="C864" s="14"/>
      <c r="D864" s="199" t="s">
        <v>469</v>
      </c>
      <c r="E864" s="209" t="s">
        <v>3</v>
      </c>
      <c r="F864" s="210" t="s">
        <v>1462</v>
      </c>
      <c r="G864" s="14"/>
      <c r="H864" s="209" t="s">
        <v>3</v>
      </c>
      <c r="I864" s="211"/>
      <c r="J864" s="14"/>
      <c r="K864" s="14"/>
      <c r="L864" s="208"/>
      <c r="M864" s="212"/>
      <c r="N864" s="213"/>
      <c r="O864" s="213"/>
      <c r="P864" s="213"/>
      <c r="Q864" s="213"/>
      <c r="R864" s="213"/>
      <c r="S864" s="213"/>
      <c r="T864" s="2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09" t="s">
        <v>469</v>
      </c>
      <c r="AU864" s="209" t="s">
        <v>101</v>
      </c>
      <c r="AV864" s="14" t="s">
        <v>79</v>
      </c>
      <c r="AW864" s="14" t="s">
        <v>33</v>
      </c>
      <c r="AX864" s="14" t="s">
        <v>72</v>
      </c>
      <c r="AY864" s="209" t="s">
        <v>458</v>
      </c>
    </row>
    <row r="865" s="13" customFormat="1">
      <c r="A865" s="13"/>
      <c r="B865" s="198"/>
      <c r="C865" s="13"/>
      <c r="D865" s="199" t="s">
        <v>469</v>
      </c>
      <c r="E865" s="200" t="s">
        <v>3</v>
      </c>
      <c r="F865" s="201" t="s">
        <v>1463</v>
      </c>
      <c r="G865" s="13"/>
      <c r="H865" s="202">
        <v>4.5</v>
      </c>
      <c r="I865" s="203"/>
      <c r="J865" s="13"/>
      <c r="K865" s="13"/>
      <c r="L865" s="198"/>
      <c r="M865" s="204"/>
      <c r="N865" s="205"/>
      <c r="O865" s="205"/>
      <c r="P865" s="205"/>
      <c r="Q865" s="205"/>
      <c r="R865" s="205"/>
      <c r="S865" s="205"/>
      <c r="T865" s="20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00" t="s">
        <v>469</v>
      </c>
      <c r="AU865" s="200" t="s">
        <v>101</v>
      </c>
      <c r="AV865" s="13" t="s">
        <v>76</v>
      </c>
      <c r="AW865" s="13" t="s">
        <v>33</v>
      </c>
      <c r="AX865" s="13" t="s">
        <v>72</v>
      </c>
      <c r="AY865" s="200" t="s">
        <v>458</v>
      </c>
    </row>
    <row r="866" s="13" customFormat="1">
      <c r="A866" s="13"/>
      <c r="B866" s="198"/>
      <c r="C866" s="13"/>
      <c r="D866" s="199" t="s">
        <v>469</v>
      </c>
      <c r="E866" s="200" t="s">
        <v>3</v>
      </c>
      <c r="F866" s="201" t="s">
        <v>1464</v>
      </c>
      <c r="G866" s="13"/>
      <c r="H866" s="202">
        <v>5.4000000000000004</v>
      </c>
      <c r="I866" s="203"/>
      <c r="J866" s="13"/>
      <c r="K866" s="13"/>
      <c r="L866" s="198"/>
      <c r="M866" s="204"/>
      <c r="N866" s="205"/>
      <c r="O866" s="205"/>
      <c r="P866" s="205"/>
      <c r="Q866" s="205"/>
      <c r="R866" s="205"/>
      <c r="S866" s="205"/>
      <c r="T866" s="206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00" t="s">
        <v>469</v>
      </c>
      <c r="AU866" s="200" t="s">
        <v>101</v>
      </c>
      <c r="AV866" s="13" t="s">
        <v>76</v>
      </c>
      <c r="AW866" s="13" t="s">
        <v>33</v>
      </c>
      <c r="AX866" s="13" t="s">
        <v>72</v>
      </c>
      <c r="AY866" s="200" t="s">
        <v>458</v>
      </c>
    </row>
    <row r="867" s="13" customFormat="1">
      <c r="A867" s="13"/>
      <c r="B867" s="198"/>
      <c r="C867" s="13"/>
      <c r="D867" s="199" t="s">
        <v>469</v>
      </c>
      <c r="E867" s="200" t="s">
        <v>3</v>
      </c>
      <c r="F867" s="201" t="s">
        <v>1465</v>
      </c>
      <c r="G867" s="13"/>
      <c r="H867" s="202">
        <v>12.300000000000001</v>
      </c>
      <c r="I867" s="203"/>
      <c r="J867" s="13"/>
      <c r="K867" s="13"/>
      <c r="L867" s="198"/>
      <c r="M867" s="204"/>
      <c r="N867" s="205"/>
      <c r="O867" s="205"/>
      <c r="P867" s="205"/>
      <c r="Q867" s="205"/>
      <c r="R867" s="205"/>
      <c r="S867" s="205"/>
      <c r="T867" s="20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00" t="s">
        <v>469</v>
      </c>
      <c r="AU867" s="200" t="s">
        <v>101</v>
      </c>
      <c r="AV867" s="13" t="s">
        <v>76</v>
      </c>
      <c r="AW867" s="13" t="s">
        <v>33</v>
      </c>
      <c r="AX867" s="13" t="s">
        <v>72</v>
      </c>
      <c r="AY867" s="200" t="s">
        <v>458</v>
      </c>
    </row>
    <row r="868" s="15" customFormat="1">
      <c r="A868" s="15"/>
      <c r="B868" s="215"/>
      <c r="C868" s="15"/>
      <c r="D868" s="199" t="s">
        <v>469</v>
      </c>
      <c r="E868" s="216" t="s">
        <v>3</v>
      </c>
      <c r="F868" s="217" t="s">
        <v>497</v>
      </c>
      <c r="G868" s="15"/>
      <c r="H868" s="218">
        <v>22.199999999999999</v>
      </c>
      <c r="I868" s="219"/>
      <c r="J868" s="15"/>
      <c r="K868" s="15"/>
      <c r="L868" s="215"/>
      <c r="M868" s="220"/>
      <c r="N868" s="221"/>
      <c r="O868" s="221"/>
      <c r="P868" s="221"/>
      <c r="Q868" s="221"/>
      <c r="R868" s="221"/>
      <c r="S868" s="221"/>
      <c r="T868" s="222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16" t="s">
        <v>469</v>
      </c>
      <c r="AU868" s="216" t="s">
        <v>101</v>
      </c>
      <c r="AV868" s="15" t="s">
        <v>104</v>
      </c>
      <c r="AW868" s="15" t="s">
        <v>33</v>
      </c>
      <c r="AX868" s="15" t="s">
        <v>79</v>
      </c>
      <c r="AY868" s="216" t="s">
        <v>458</v>
      </c>
    </row>
    <row r="869" s="2" customFormat="1" ht="16.5" customHeight="1">
      <c r="A869" s="41"/>
      <c r="B869" s="179"/>
      <c r="C869" s="180" t="s">
        <v>1466</v>
      </c>
      <c r="D869" s="180" t="s">
        <v>462</v>
      </c>
      <c r="E869" s="181" t="s">
        <v>1467</v>
      </c>
      <c r="F869" s="182" t="s">
        <v>1468</v>
      </c>
      <c r="G869" s="183" t="s">
        <v>140</v>
      </c>
      <c r="H869" s="184">
        <v>2.5</v>
      </c>
      <c r="I869" s="185"/>
      <c r="J869" s="186">
        <f>ROUND(I869*H869,2)</f>
        <v>0</v>
      </c>
      <c r="K869" s="182" t="s">
        <v>465</v>
      </c>
      <c r="L869" s="42"/>
      <c r="M869" s="187" t="s">
        <v>3</v>
      </c>
      <c r="N869" s="188" t="s">
        <v>43</v>
      </c>
      <c r="O869" s="75"/>
      <c r="P869" s="189">
        <f>O869*H869</f>
        <v>0</v>
      </c>
      <c r="Q869" s="189">
        <v>0.017732500000000002</v>
      </c>
      <c r="R869" s="189">
        <f>Q869*H869</f>
        <v>0.044331250000000003</v>
      </c>
      <c r="S869" s="189">
        <v>0</v>
      </c>
      <c r="T869" s="190">
        <f>S869*H869</f>
        <v>0</v>
      </c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R869" s="191" t="s">
        <v>104</v>
      </c>
      <c r="AT869" s="191" t="s">
        <v>462</v>
      </c>
      <c r="AU869" s="191" t="s">
        <v>101</v>
      </c>
      <c r="AY869" s="22" t="s">
        <v>458</v>
      </c>
      <c r="BE869" s="192">
        <f>IF(N869="základní",J869,0)</f>
        <v>0</v>
      </c>
      <c r="BF869" s="192">
        <f>IF(N869="snížená",J869,0)</f>
        <v>0</v>
      </c>
      <c r="BG869" s="192">
        <f>IF(N869="zákl. přenesená",J869,0)</f>
        <v>0</v>
      </c>
      <c r="BH869" s="192">
        <f>IF(N869="sníž. přenesená",J869,0)</f>
        <v>0</v>
      </c>
      <c r="BI869" s="192">
        <f>IF(N869="nulová",J869,0)</f>
        <v>0</v>
      </c>
      <c r="BJ869" s="22" t="s">
        <v>79</v>
      </c>
      <c r="BK869" s="192">
        <f>ROUND(I869*H869,2)</f>
        <v>0</v>
      </c>
      <c r="BL869" s="22" t="s">
        <v>104</v>
      </c>
      <c r="BM869" s="191" t="s">
        <v>1469</v>
      </c>
    </row>
    <row r="870" s="2" customFormat="1">
      <c r="A870" s="41"/>
      <c r="B870" s="42"/>
      <c r="C870" s="41"/>
      <c r="D870" s="193" t="s">
        <v>467</v>
      </c>
      <c r="E870" s="41"/>
      <c r="F870" s="194" t="s">
        <v>1470</v>
      </c>
      <c r="G870" s="41"/>
      <c r="H870" s="41"/>
      <c r="I870" s="195"/>
      <c r="J870" s="41"/>
      <c r="K870" s="41"/>
      <c r="L870" s="42"/>
      <c r="M870" s="196"/>
      <c r="N870" s="197"/>
      <c r="O870" s="75"/>
      <c r="P870" s="75"/>
      <c r="Q870" s="75"/>
      <c r="R870" s="75"/>
      <c r="S870" s="75"/>
      <c r="T870" s="76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T870" s="22" t="s">
        <v>467</v>
      </c>
      <c r="AU870" s="22" t="s">
        <v>101</v>
      </c>
    </row>
    <row r="871" s="13" customFormat="1">
      <c r="A871" s="13"/>
      <c r="B871" s="198"/>
      <c r="C871" s="13"/>
      <c r="D871" s="199" t="s">
        <v>469</v>
      </c>
      <c r="E871" s="200" t="s">
        <v>3</v>
      </c>
      <c r="F871" s="201" t="s">
        <v>1471</v>
      </c>
      <c r="G871" s="13"/>
      <c r="H871" s="202">
        <v>2.5</v>
      </c>
      <c r="I871" s="203"/>
      <c r="J871" s="13"/>
      <c r="K871" s="13"/>
      <c r="L871" s="198"/>
      <c r="M871" s="204"/>
      <c r="N871" s="205"/>
      <c r="O871" s="205"/>
      <c r="P871" s="205"/>
      <c r="Q871" s="205"/>
      <c r="R871" s="205"/>
      <c r="S871" s="205"/>
      <c r="T871" s="20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00" t="s">
        <v>469</v>
      </c>
      <c r="AU871" s="200" t="s">
        <v>101</v>
      </c>
      <c r="AV871" s="13" t="s">
        <v>76</v>
      </c>
      <c r="AW871" s="13" t="s">
        <v>33</v>
      </c>
      <c r="AX871" s="13" t="s">
        <v>72</v>
      </c>
      <c r="AY871" s="200" t="s">
        <v>458</v>
      </c>
    </row>
    <row r="872" s="15" customFormat="1">
      <c r="A872" s="15"/>
      <c r="B872" s="215"/>
      <c r="C872" s="15"/>
      <c r="D872" s="199" t="s">
        <v>469</v>
      </c>
      <c r="E872" s="216" t="s">
        <v>3</v>
      </c>
      <c r="F872" s="217" t="s">
        <v>497</v>
      </c>
      <c r="G872" s="15"/>
      <c r="H872" s="218">
        <v>2.5</v>
      </c>
      <c r="I872" s="219"/>
      <c r="J872" s="15"/>
      <c r="K872" s="15"/>
      <c r="L872" s="215"/>
      <c r="M872" s="220"/>
      <c r="N872" s="221"/>
      <c r="O872" s="221"/>
      <c r="P872" s="221"/>
      <c r="Q872" s="221"/>
      <c r="R872" s="221"/>
      <c r="S872" s="221"/>
      <c r="T872" s="222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T872" s="216" t="s">
        <v>469</v>
      </c>
      <c r="AU872" s="216" t="s">
        <v>101</v>
      </c>
      <c r="AV872" s="15" t="s">
        <v>104</v>
      </c>
      <c r="AW872" s="15" t="s">
        <v>33</v>
      </c>
      <c r="AX872" s="15" t="s">
        <v>79</v>
      </c>
      <c r="AY872" s="216" t="s">
        <v>458</v>
      </c>
    </row>
    <row r="873" s="2" customFormat="1" ht="21.75" customHeight="1">
      <c r="A873" s="41"/>
      <c r="B873" s="179"/>
      <c r="C873" s="180" t="s">
        <v>1472</v>
      </c>
      <c r="D873" s="180" t="s">
        <v>462</v>
      </c>
      <c r="E873" s="181" t="s">
        <v>1473</v>
      </c>
      <c r="F873" s="182" t="s">
        <v>1474</v>
      </c>
      <c r="G873" s="183" t="s">
        <v>140</v>
      </c>
      <c r="H873" s="184">
        <v>2.5</v>
      </c>
      <c r="I873" s="185"/>
      <c r="J873" s="186">
        <f>ROUND(I873*H873,2)</f>
        <v>0</v>
      </c>
      <c r="K873" s="182" t="s">
        <v>465</v>
      </c>
      <c r="L873" s="42"/>
      <c r="M873" s="187" t="s">
        <v>3</v>
      </c>
      <c r="N873" s="188" t="s">
        <v>43</v>
      </c>
      <c r="O873" s="75"/>
      <c r="P873" s="189">
        <f>O873*H873</f>
        <v>0</v>
      </c>
      <c r="Q873" s="189">
        <v>0</v>
      </c>
      <c r="R873" s="189">
        <f>Q873*H873</f>
        <v>0</v>
      </c>
      <c r="S873" s="189">
        <v>0</v>
      </c>
      <c r="T873" s="190">
        <f>S873*H873</f>
        <v>0</v>
      </c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R873" s="191" t="s">
        <v>104</v>
      </c>
      <c r="AT873" s="191" t="s">
        <v>462</v>
      </c>
      <c r="AU873" s="191" t="s">
        <v>101</v>
      </c>
      <c r="AY873" s="22" t="s">
        <v>458</v>
      </c>
      <c r="BE873" s="192">
        <f>IF(N873="základní",J873,0)</f>
        <v>0</v>
      </c>
      <c r="BF873" s="192">
        <f>IF(N873="snížená",J873,0)</f>
        <v>0</v>
      </c>
      <c r="BG873" s="192">
        <f>IF(N873="zákl. přenesená",J873,0)</f>
        <v>0</v>
      </c>
      <c r="BH873" s="192">
        <f>IF(N873="sníž. přenesená",J873,0)</f>
        <v>0</v>
      </c>
      <c r="BI873" s="192">
        <f>IF(N873="nulová",J873,0)</f>
        <v>0</v>
      </c>
      <c r="BJ873" s="22" t="s">
        <v>79</v>
      </c>
      <c r="BK873" s="192">
        <f>ROUND(I873*H873,2)</f>
        <v>0</v>
      </c>
      <c r="BL873" s="22" t="s">
        <v>104</v>
      </c>
      <c r="BM873" s="191" t="s">
        <v>1475</v>
      </c>
    </row>
    <row r="874" s="2" customFormat="1">
      <c r="A874" s="41"/>
      <c r="B874" s="42"/>
      <c r="C874" s="41"/>
      <c r="D874" s="193" t="s">
        <v>467</v>
      </c>
      <c r="E874" s="41"/>
      <c r="F874" s="194" t="s">
        <v>1476</v>
      </c>
      <c r="G874" s="41"/>
      <c r="H874" s="41"/>
      <c r="I874" s="195"/>
      <c r="J874" s="41"/>
      <c r="K874" s="41"/>
      <c r="L874" s="42"/>
      <c r="M874" s="196"/>
      <c r="N874" s="197"/>
      <c r="O874" s="75"/>
      <c r="P874" s="75"/>
      <c r="Q874" s="75"/>
      <c r="R874" s="75"/>
      <c r="S874" s="75"/>
      <c r="T874" s="76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T874" s="22" t="s">
        <v>467</v>
      </c>
      <c r="AU874" s="22" t="s">
        <v>101</v>
      </c>
    </row>
    <row r="875" s="2" customFormat="1" ht="44.25" customHeight="1">
      <c r="A875" s="41"/>
      <c r="B875" s="179"/>
      <c r="C875" s="180" t="s">
        <v>1477</v>
      </c>
      <c r="D875" s="180" t="s">
        <v>462</v>
      </c>
      <c r="E875" s="181" t="s">
        <v>1478</v>
      </c>
      <c r="F875" s="182" t="s">
        <v>1479</v>
      </c>
      <c r="G875" s="183" t="s">
        <v>140</v>
      </c>
      <c r="H875" s="184">
        <v>184.87899999999999</v>
      </c>
      <c r="I875" s="185"/>
      <c r="J875" s="186">
        <f>ROUND(I875*H875,2)</f>
        <v>0</v>
      </c>
      <c r="K875" s="182" t="s">
        <v>465</v>
      </c>
      <c r="L875" s="42"/>
      <c r="M875" s="187" t="s">
        <v>3</v>
      </c>
      <c r="N875" s="188" t="s">
        <v>43</v>
      </c>
      <c r="O875" s="75"/>
      <c r="P875" s="189">
        <f>O875*H875</f>
        <v>0</v>
      </c>
      <c r="Q875" s="189">
        <v>0.036700000000000003</v>
      </c>
      <c r="R875" s="189">
        <f>Q875*H875</f>
        <v>6.7850593000000003</v>
      </c>
      <c r="S875" s="189">
        <v>0</v>
      </c>
      <c r="T875" s="190">
        <f>S875*H875</f>
        <v>0</v>
      </c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R875" s="191" t="s">
        <v>104</v>
      </c>
      <c r="AT875" s="191" t="s">
        <v>462</v>
      </c>
      <c r="AU875" s="191" t="s">
        <v>101</v>
      </c>
      <c r="AY875" s="22" t="s">
        <v>458</v>
      </c>
      <c r="BE875" s="192">
        <f>IF(N875="základní",J875,0)</f>
        <v>0</v>
      </c>
      <c r="BF875" s="192">
        <f>IF(N875="snížená",J875,0)</f>
        <v>0</v>
      </c>
      <c r="BG875" s="192">
        <f>IF(N875="zákl. přenesená",J875,0)</f>
        <v>0</v>
      </c>
      <c r="BH875" s="192">
        <f>IF(N875="sníž. přenesená",J875,0)</f>
        <v>0</v>
      </c>
      <c r="BI875" s="192">
        <f>IF(N875="nulová",J875,0)</f>
        <v>0</v>
      </c>
      <c r="BJ875" s="22" t="s">
        <v>79</v>
      </c>
      <c r="BK875" s="192">
        <f>ROUND(I875*H875,2)</f>
        <v>0</v>
      </c>
      <c r="BL875" s="22" t="s">
        <v>104</v>
      </c>
      <c r="BM875" s="191" t="s">
        <v>1480</v>
      </c>
    </row>
    <row r="876" s="2" customFormat="1">
      <c r="A876" s="41"/>
      <c r="B876" s="42"/>
      <c r="C876" s="41"/>
      <c r="D876" s="193" t="s">
        <v>467</v>
      </c>
      <c r="E876" s="41"/>
      <c r="F876" s="194" t="s">
        <v>1481</v>
      </c>
      <c r="G876" s="41"/>
      <c r="H876" s="41"/>
      <c r="I876" s="195"/>
      <c r="J876" s="41"/>
      <c r="K876" s="41"/>
      <c r="L876" s="42"/>
      <c r="M876" s="196"/>
      <c r="N876" s="197"/>
      <c r="O876" s="75"/>
      <c r="P876" s="75"/>
      <c r="Q876" s="75"/>
      <c r="R876" s="75"/>
      <c r="S876" s="75"/>
      <c r="T876" s="76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T876" s="22" t="s">
        <v>467</v>
      </c>
      <c r="AU876" s="22" t="s">
        <v>101</v>
      </c>
    </row>
    <row r="877" s="13" customFormat="1">
      <c r="A877" s="13"/>
      <c r="B877" s="198"/>
      <c r="C877" s="13"/>
      <c r="D877" s="199" t="s">
        <v>469</v>
      </c>
      <c r="E877" s="200" t="s">
        <v>3</v>
      </c>
      <c r="F877" s="201" t="s">
        <v>178</v>
      </c>
      <c r="G877" s="13"/>
      <c r="H877" s="202">
        <v>184.87899999999999</v>
      </c>
      <c r="I877" s="203"/>
      <c r="J877" s="13"/>
      <c r="K877" s="13"/>
      <c r="L877" s="198"/>
      <c r="M877" s="204"/>
      <c r="N877" s="205"/>
      <c r="O877" s="205"/>
      <c r="P877" s="205"/>
      <c r="Q877" s="205"/>
      <c r="R877" s="205"/>
      <c r="S877" s="205"/>
      <c r="T877" s="20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00" t="s">
        <v>469</v>
      </c>
      <c r="AU877" s="200" t="s">
        <v>101</v>
      </c>
      <c r="AV877" s="13" t="s">
        <v>76</v>
      </c>
      <c r="AW877" s="13" t="s">
        <v>33</v>
      </c>
      <c r="AX877" s="13" t="s">
        <v>79</v>
      </c>
      <c r="AY877" s="200" t="s">
        <v>458</v>
      </c>
    </row>
    <row r="878" s="17" customFormat="1" ht="20.88" customHeight="1">
      <c r="A878" s="17"/>
      <c r="B878" s="241"/>
      <c r="C878" s="17"/>
      <c r="D878" s="242" t="s">
        <v>71</v>
      </c>
      <c r="E878" s="242" t="s">
        <v>1482</v>
      </c>
      <c r="F878" s="242" t="s">
        <v>1483</v>
      </c>
      <c r="G878" s="17"/>
      <c r="H878" s="17"/>
      <c r="I878" s="243"/>
      <c r="J878" s="244">
        <f>BK878</f>
        <v>0</v>
      </c>
      <c r="K878" s="17"/>
      <c r="L878" s="241"/>
      <c r="M878" s="245"/>
      <c r="N878" s="246"/>
      <c r="O878" s="246"/>
      <c r="P878" s="247">
        <f>SUM(P879:P891)</f>
        <v>0</v>
      </c>
      <c r="Q878" s="246"/>
      <c r="R878" s="247">
        <f>SUM(R879:R891)</f>
        <v>84.625121399999998</v>
      </c>
      <c r="S878" s="246"/>
      <c r="T878" s="248">
        <f>SUM(T879:T891)</f>
        <v>0</v>
      </c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R878" s="242" t="s">
        <v>79</v>
      </c>
      <c r="AT878" s="249" t="s">
        <v>71</v>
      </c>
      <c r="AU878" s="249" t="s">
        <v>101</v>
      </c>
      <c r="AY878" s="242" t="s">
        <v>458</v>
      </c>
      <c r="BK878" s="250">
        <f>SUM(BK879:BK891)</f>
        <v>0</v>
      </c>
    </row>
    <row r="879" s="2" customFormat="1" ht="33" customHeight="1">
      <c r="A879" s="41"/>
      <c r="B879" s="179"/>
      <c r="C879" s="180" t="s">
        <v>1484</v>
      </c>
      <c r="D879" s="180" t="s">
        <v>462</v>
      </c>
      <c r="E879" s="181" t="s">
        <v>1485</v>
      </c>
      <c r="F879" s="182" t="s">
        <v>1486</v>
      </c>
      <c r="G879" s="183" t="s">
        <v>472</v>
      </c>
      <c r="H879" s="184">
        <v>33.420000000000002</v>
      </c>
      <c r="I879" s="185"/>
      <c r="J879" s="186">
        <f>ROUND(I879*H879,2)</f>
        <v>0</v>
      </c>
      <c r="K879" s="182" t="s">
        <v>465</v>
      </c>
      <c r="L879" s="42"/>
      <c r="M879" s="187" t="s">
        <v>3</v>
      </c>
      <c r="N879" s="188" t="s">
        <v>43</v>
      </c>
      <c r="O879" s="75"/>
      <c r="P879" s="189">
        <f>O879*H879</f>
        <v>0</v>
      </c>
      <c r="Q879" s="189">
        <v>2.5018699999999998</v>
      </c>
      <c r="R879" s="189">
        <f>Q879*H879</f>
        <v>83.6124954</v>
      </c>
      <c r="S879" s="189">
        <v>0</v>
      </c>
      <c r="T879" s="190">
        <f>S879*H879</f>
        <v>0</v>
      </c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R879" s="191" t="s">
        <v>104</v>
      </c>
      <c r="AT879" s="191" t="s">
        <v>462</v>
      </c>
      <c r="AU879" s="191" t="s">
        <v>104</v>
      </c>
      <c r="AY879" s="22" t="s">
        <v>458</v>
      </c>
      <c r="BE879" s="192">
        <f>IF(N879="základní",J879,0)</f>
        <v>0</v>
      </c>
      <c r="BF879" s="192">
        <f>IF(N879="snížená",J879,0)</f>
        <v>0</v>
      </c>
      <c r="BG879" s="192">
        <f>IF(N879="zákl. přenesená",J879,0)</f>
        <v>0</v>
      </c>
      <c r="BH879" s="192">
        <f>IF(N879="sníž. přenesená",J879,0)</f>
        <v>0</v>
      </c>
      <c r="BI879" s="192">
        <f>IF(N879="nulová",J879,0)</f>
        <v>0</v>
      </c>
      <c r="BJ879" s="22" t="s">
        <v>79</v>
      </c>
      <c r="BK879" s="192">
        <f>ROUND(I879*H879,2)</f>
        <v>0</v>
      </c>
      <c r="BL879" s="22" t="s">
        <v>104</v>
      </c>
      <c r="BM879" s="191" t="s">
        <v>1487</v>
      </c>
    </row>
    <row r="880" s="2" customFormat="1">
      <c r="A880" s="41"/>
      <c r="B880" s="42"/>
      <c r="C880" s="41"/>
      <c r="D880" s="193" t="s">
        <v>467</v>
      </c>
      <c r="E880" s="41"/>
      <c r="F880" s="194" t="s">
        <v>1488</v>
      </c>
      <c r="G880" s="41"/>
      <c r="H880" s="41"/>
      <c r="I880" s="195"/>
      <c r="J880" s="41"/>
      <c r="K880" s="41"/>
      <c r="L880" s="42"/>
      <c r="M880" s="196"/>
      <c r="N880" s="197"/>
      <c r="O880" s="75"/>
      <c r="P880" s="75"/>
      <c r="Q880" s="75"/>
      <c r="R880" s="75"/>
      <c r="S880" s="75"/>
      <c r="T880" s="76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T880" s="22" t="s">
        <v>467</v>
      </c>
      <c r="AU880" s="22" t="s">
        <v>104</v>
      </c>
    </row>
    <row r="881" s="13" customFormat="1">
      <c r="A881" s="13"/>
      <c r="B881" s="198"/>
      <c r="C881" s="13"/>
      <c r="D881" s="199" t="s">
        <v>469</v>
      </c>
      <c r="E881" s="200" t="s">
        <v>3</v>
      </c>
      <c r="F881" s="201" t="s">
        <v>1489</v>
      </c>
      <c r="G881" s="13"/>
      <c r="H881" s="202">
        <v>11.093</v>
      </c>
      <c r="I881" s="203"/>
      <c r="J881" s="13"/>
      <c r="K881" s="13"/>
      <c r="L881" s="198"/>
      <c r="M881" s="204"/>
      <c r="N881" s="205"/>
      <c r="O881" s="205"/>
      <c r="P881" s="205"/>
      <c r="Q881" s="205"/>
      <c r="R881" s="205"/>
      <c r="S881" s="205"/>
      <c r="T881" s="20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00" t="s">
        <v>469</v>
      </c>
      <c r="AU881" s="200" t="s">
        <v>104</v>
      </c>
      <c r="AV881" s="13" t="s">
        <v>76</v>
      </c>
      <c r="AW881" s="13" t="s">
        <v>33</v>
      </c>
      <c r="AX881" s="13" t="s">
        <v>72</v>
      </c>
      <c r="AY881" s="200" t="s">
        <v>458</v>
      </c>
    </row>
    <row r="882" s="13" customFormat="1">
      <c r="A882" s="13"/>
      <c r="B882" s="198"/>
      <c r="C882" s="13"/>
      <c r="D882" s="199" t="s">
        <v>469</v>
      </c>
      <c r="E882" s="200" t="s">
        <v>3</v>
      </c>
      <c r="F882" s="201" t="s">
        <v>1490</v>
      </c>
      <c r="G882" s="13"/>
      <c r="H882" s="202">
        <v>11.43</v>
      </c>
      <c r="I882" s="203"/>
      <c r="J882" s="13"/>
      <c r="K882" s="13"/>
      <c r="L882" s="198"/>
      <c r="M882" s="204"/>
      <c r="N882" s="205"/>
      <c r="O882" s="205"/>
      <c r="P882" s="205"/>
      <c r="Q882" s="205"/>
      <c r="R882" s="205"/>
      <c r="S882" s="205"/>
      <c r="T882" s="20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00" t="s">
        <v>469</v>
      </c>
      <c r="AU882" s="200" t="s">
        <v>104</v>
      </c>
      <c r="AV882" s="13" t="s">
        <v>76</v>
      </c>
      <c r="AW882" s="13" t="s">
        <v>33</v>
      </c>
      <c r="AX882" s="13" t="s">
        <v>72</v>
      </c>
      <c r="AY882" s="200" t="s">
        <v>458</v>
      </c>
    </row>
    <row r="883" s="13" customFormat="1">
      <c r="A883" s="13"/>
      <c r="B883" s="198"/>
      <c r="C883" s="13"/>
      <c r="D883" s="199" t="s">
        <v>469</v>
      </c>
      <c r="E883" s="200" t="s">
        <v>3</v>
      </c>
      <c r="F883" s="201" t="s">
        <v>1491</v>
      </c>
      <c r="G883" s="13"/>
      <c r="H883" s="202">
        <v>10.651999999999999</v>
      </c>
      <c r="I883" s="203"/>
      <c r="J883" s="13"/>
      <c r="K883" s="13"/>
      <c r="L883" s="198"/>
      <c r="M883" s="204"/>
      <c r="N883" s="205"/>
      <c r="O883" s="205"/>
      <c r="P883" s="205"/>
      <c r="Q883" s="205"/>
      <c r="R883" s="205"/>
      <c r="S883" s="205"/>
      <c r="T883" s="20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00" t="s">
        <v>469</v>
      </c>
      <c r="AU883" s="200" t="s">
        <v>104</v>
      </c>
      <c r="AV883" s="13" t="s">
        <v>76</v>
      </c>
      <c r="AW883" s="13" t="s">
        <v>33</v>
      </c>
      <c r="AX883" s="13" t="s">
        <v>72</v>
      </c>
      <c r="AY883" s="200" t="s">
        <v>458</v>
      </c>
    </row>
    <row r="884" s="13" customFormat="1">
      <c r="A884" s="13"/>
      <c r="B884" s="198"/>
      <c r="C884" s="13"/>
      <c r="D884" s="199" t="s">
        <v>469</v>
      </c>
      <c r="E884" s="200" t="s">
        <v>3</v>
      </c>
      <c r="F884" s="201" t="s">
        <v>1492</v>
      </c>
      <c r="G884" s="13"/>
      <c r="H884" s="202">
        <v>0.245</v>
      </c>
      <c r="I884" s="203"/>
      <c r="J884" s="13"/>
      <c r="K884" s="13"/>
      <c r="L884" s="198"/>
      <c r="M884" s="204"/>
      <c r="N884" s="205"/>
      <c r="O884" s="205"/>
      <c r="P884" s="205"/>
      <c r="Q884" s="205"/>
      <c r="R884" s="205"/>
      <c r="S884" s="205"/>
      <c r="T884" s="20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00" t="s">
        <v>469</v>
      </c>
      <c r="AU884" s="200" t="s">
        <v>104</v>
      </c>
      <c r="AV884" s="13" t="s">
        <v>76</v>
      </c>
      <c r="AW884" s="13" t="s">
        <v>33</v>
      </c>
      <c r="AX884" s="13" t="s">
        <v>72</v>
      </c>
      <c r="AY884" s="200" t="s">
        <v>458</v>
      </c>
    </row>
    <row r="885" s="15" customFormat="1">
      <c r="A885" s="15"/>
      <c r="B885" s="215"/>
      <c r="C885" s="15"/>
      <c r="D885" s="199" t="s">
        <v>469</v>
      </c>
      <c r="E885" s="216" t="s">
        <v>3</v>
      </c>
      <c r="F885" s="217" t="s">
        <v>497</v>
      </c>
      <c r="G885" s="15"/>
      <c r="H885" s="218">
        <v>33.420000000000002</v>
      </c>
      <c r="I885" s="219"/>
      <c r="J885" s="15"/>
      <c r="K885" s="15"/>
      <c r="L885" s="215"/>
      <c r="M885" s="220"/>
      <c r="N885" s="221"/>
      <c r="O885" s="221"/>
      <c r="P885" s="221"/>
      <c r="Q885" s="221"/>
      <c r="R885" s="221"/>
      <c r="S885" s="221"/>
      <c r="T885" s="222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T885" s="216" t="s">
        <v>469</v>
      </c>
      <c r="AU885" s="216" t="s">
        <v>104</v>
      </c>
      <c r="AV885" s="15" t="s">
        <v>104</v>
      </c>
      <c r="AW885" s="15" t="s">
        <v>33</v>
      </c>
      <c r="AX885" s="15" t="s">
        <v>79</v>
      </c>
      <c r="AY885" s="216" t="s">
        <v>458</v>
      </c>
    </row>
    <row r="886" s="2" customFormat="1" ht="33" customHeight="1">
      <c r="A886" s="41"/>
      <c r="B886" s="179"/>
      <c r="C886" s="180" t="s">
        <v>1493</v>
      </c>
      <c r="D886" s="180" t="s">
        <v>462</v>
      </c>
      <c r="E886" s="181" t="s">
        <v>1494</v>
      </c>
      <c r="F886" s="182" t="s">
        <v>1495</v>
      </c>
      <c r="G886" s="183" t="s">
        <v>472</v>
      </c>
      <c r="H886" s="184">
        <v>33.420000000000002</v>
      </c>
      <c r="I886" s="185"/>
      <c r="J886" s="186">
        <f>ROUND(I886*H886,2)</f>
        <v>0</v>
      </c>
      <c r="K886" s="182" t="s">
        <v>465</v>
      </c>
      <c r="L886" s="42"/>
      <c r="M886" s="187" t="s">
        <v>3</v>
      </c>
      <c r="N886" s="188" t="s">
        <v>43</v>
      </c>
      <c r="O886" s="75"/>
      <c r="P886" s="189">
        <f>O886*H886</f>
        <v>0</v>
      </c>
      <c r="Q886" s="189">
        <v>0</v>
      </c>
      <c r="R886" s="189">
        <f>Q886*H886</f>
        <v>0</v>
      </c>
      <c r="S886" s="189">
        <v>0</v>
      </c>
      <c r="T886" s="190">
        <f>S886*H886</f>
        <v>0</v>
      </c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R886" s="191" t="s">
        <v>104</v>
      </c>
      <c r="AT886" s="191" t="s">
        <v>462</v>
      </c>
      <c r="AU886" s="191" t="s">
        <v>104</v>
      </c>
      <c r="AY886" s="22" t="s">
        <v>458</v>
      </c>
      <c r="BE886" s="192">
        <f>IF(N886="základní",J886,0)</f>
        <v>0</v>
      </c>
      <c r="BF886" s="192">
        <f>IF(N886="snížená",J886,0)</f>
        <v>0</v>
      </c>
      <c r="BG886" s="192">
        <f>IF(N886="zákl. přenesená",J886,0)</f>
        <v>0</v>
      </c>
      <c r="BH886" s="192">
        <f>IF(N886="sníž. přenesená",J886,0)</f>
        <v>0</v>
      </c>
      <c r="BI886" s="192">
        <f>IF(N886="nulová",J886,0)</f>
        <v>0</v>
      </c>
      <c r="BJ886" s="22" t="s">
        <v>79</v>
      </c>
      <c r="BK886" s="192">
        <f>ROUND(I886*H886,2)</f>
        <v>0</v>
      </c>
      <c r="BL886" s="22" t="s">
        <v>104</v>
      </c>
      <c r="BM886" s="191" t="s">
        <v>1496</v>
      </c>
    </row>
    <row r="887" s="2" customFormat="1">
      <c r="A887" s="41"/>
      <c r="B887" s="42"/>
      <c r="C887" s="41"/>
      <c r="D887" s="193" t="s">
        <v>467</v>
      </c>
      <c r="E887" s="41"/>
      <c r="F887" s="194" t="s">
        <v>1497</v>
      </c>
      <c r="G887" s="41"/>
      <c r="H887" s="41"/>
      <c r="I887" s="195"/>
      <c r="J887" s="41"/>
      <c r="K887" s="41"/>
      <c r="L887" s="42"/>
      <c r="M887" s="196"/>
      <c r="N887" s="197"/>
      <c r="O887" s="75"/>
      <c r="P887" s="75"/>
      <c r="Q887" s="75"/>
      <c r="R887" s="75"/>
      <c r="S887" s="75"/>
      <c r="T887" s="76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T887" s="22" t="s">
        <v>467</v>
      </c>
      <c r="AU887" s="22" t="s">
        <v>104</v>
      </c>
    </row>
    <row r="888" s="2" customFormat="1" ht="44.25" customHeight="1">
      <c r="A888" s="41"/>
      <c r="B888" s="179"/>
      <c r="C888" s="180" t="s">
        <v>1498</v>
      </c>
      <c r="D888" s="180" t="s">
        <v>462</v>
      </c>
      <c r="E888" s="181" t="s">
        <v>1499</v>
      </c>
      <c r="F888" s="182" t="s">
        <v>1500</v>
      </c>
      <c r="G888" s="183" t="s">
        <v>472</v>
      </c>
      <c r="H888" s="184">
        <v>33.420000000000002</v>
      </c>
      <c r="I888" s="185"/>
      <c r="J888" s="186">
        <f>ROUND(I888*H888,2)</f>
        <v>0</v>
      </c>
      <c r="K888" s="182" t="s">
        <v>465</v>
      </c>
      <c r="L888" s="42"/>
      <c r="M888" s="187" t="s">
        <v>3</v>
      </c>
      <c r="N888" s="188" t="s">
        <v>43</v>
      </c>
      <c r="O888" s="75"/>
      <c r="P888" s="189">
        <f>O888*H888</f>
        <v>0</v>
      </c>
      <c r="Q888" s="189">
        <v>0</v>
      </c>
      <c r="R888" s="189">
        <f>Q888*H888</f>
        <v>0</v>
      </c>
      <c r="S888" s="189">
        <v>0</v>
      </c>
      <c r="T888" s="190">
        <f>S888*H888</f>
        <v>0</v>
      </c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R888" s="191" t="s">
        <v>104</v>
      </c>
      <c r="AT888" s="191" t="s">
        <v>462</v>
      </c>
      <c r="AU888" s="191" t="s">
        <v>104</v>
      </c>
      <c r="AY888" s="22" t="s">
        <v>458</v>
      </c>
      <c r="BE888" s="192">
        <f>IF(N888="základní",J888,0)</f>
        <v>0</v>
      </c>
      <c r="BF888" s="192">
        <f>IF(N888="snížená",J888,0)</f>
        <v>0</v>
      </c>
      <c r="BG888" s="192">
        <f>IF(N888="zákl. přenesená",J888,0)</f>
        <v>0</v>
      </c>
      <c r="BH888" s="192">
        <f>IF(N888="sníž. přenesená",J888,0)</f>
        <v>0</v>
      </c>
      <c r="BI888" s="192">
        <f>IF(N888="nulová",J888,0)</f>
        <v>0</v>
      </c>
      <c r="BJ888" s="22" t="s">
        <v>79</v>
      </c>
      <c r="BK888" s="192">
        <f>ROUND(I888*H888,2)</f>
        <v>0</v>
      </c>
      <c r="BL888" s="22" t="s">
        <v>104</v>
      </c>
      <c r="BM888" s="191" t="s">
        <v>1501</v>
      </c>
    </row>
    <row r="889" s="2" customFormat="1">
      <c r="A889" s="41"/>
      <c r="B889" s="42"/>
      <c r="C889" s="41"/>
      <c r="D889" s="193" t="s">
        <v>467</v>
      </c>
      <c r="E889" s="41"/>
      <c r="F889" s="194" t="s">
        <v>1502</v>
      </c>
      <c r="G889" s="41"/>
      <c r="H889" s="41"/>
      <c r="I889" s="195"/>
      <c r="J889" s="41"/>
      <c r="K889" s="41"/>
      <c r="L889" s="42"/>
      <c r="M889" s="196"/>
      <c r="N889" s="197"/>
      <c r="O889" s="75"/>
      <c r="P889" s="75"/>
      <c r="Q889" s="75"/>
      <c r="R889" s="75"/>
      <c r="S889" s="75"/>
      <c r="T889" s="76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T889" s="22" t="s">
        <v>467</v>
      </c>
      <c r="AU889" s="22" t="s">
        <v>104</v>
      </c>
    </row>
    <row r="890" s="2" customFormat="1" ht="37.8" customHeight="1">
      <c r="A890" s="41"/>
      <c r="B890" s="179"/>
      <c r="C890" s="180" t="s">
        <v>1503</v>
      </c>
      <c r="D890" s="180" t="s">
        <v>462</v>
      </c>
      <c r="E890" s="181" t="s">
        <v>1504</v>
      </c>
      <c r="F890" s="182" t="s">
        <v>1505</v>
      </c>
      <c r="G890" s="183" t="s">
        <v>472</v>
      </c>
      <c r="H890" s="184">
        <v>33.420000000000002</v>
      </c>
      <c r="I890" s="185"/>
      <c r="J890" s="186">
        <f>ROUND(I890*H890,2)</f>
        <v>0</v>
      </c>
      <c r="K890" s="182" t="s">
        <v>465</v>
      </c>
      <c r="L890" s="42"/>
      <c r="M890" s="187" t="s">
        <v>3</v>
      </c>
      <c r="N890" s="188" t="s">
        <v>43</v>
      </c>
      <c r="O890" s="75"/>
      <c r="P890" s="189">
        <f>O890*H890</f>
        <v>0</v>
      </c>
      <c r="Q890" s="189">
        <v>0.030300000000000001</v>
      </c>
      <c r="R890" s="189">
        <f>Q890*H890</f>
        <v>1.012626</v>
      </c>
      <c r="S890" s="189">
        <v>0</v>
      </c>
      <c r="T890" s="190">
        <f>S890*H890</f>
        <v>0</v>
      </c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R890" s="191" t="s">
        <v>104</v>
      </c>
      <c r="AT890" s="191" t="s">
        <v>462</v>
      </c>
      <c r="AU890" s="191" t="s">
        <v>104</v>
      </c>
      <c r="AY890" s="22" t="s">
        <v>458</v>
      </c>
      <c r="BE890" s="192">
        <f>IF(N890="základní",J890,0)</f>
        <v>0</v>
      </c>
      <c r="BF890" s="192">
        <f>IF(N890="snížená",J890,0)</f>
        <v>0</v>
      </c>
      <c r="BG890" s="192">
        <f>IF(N890="zákl. přenesená",J890,0)</f>
        <v>0</v>
      </c>
      <c r="BH890" s="192">
        <f>IF(N890="sníž. přenesená",J890,0)</f>
        <v>0</v>
      </c>
      <c r="BI890" s="192">
        <f>IF(N890="nulová",J890,0)</f>
        <v>0</v>
      </c>
      <c r="BJ890" s="22" t="s">
        <v>79</v>
      </c>
      <c r="BK890" s="192">
        <f>ROUND(I890*H890,2)</f>
        <v>0</v>
      </c>
      <c r="BL890" s="22" t="s">
        <v>104</v>
      </c>
      <c r="BM890" s="191" t="s">
        <v>1506</v>
      </c>
    </row>
    <row r="891" s="2" customFormat="1">
      <c r="A891" s="41"/>
      <c r="B891" s="42"/>
      <c r="C891" s="41"/>
      <c r="D891" s="193" t="s">
        <v>467</v>
      </c>
      <c r="E891" s="41"/>
      <c r="F891" s="194" t="s">
        <v>1507</v>
      </c>
      <c r="G891" s="41"/>
      <c r="H891" s="41"/>
      <c r="I891" s="195"/>
      <c r="J891" s="41"/>
      <c r="K891" s="41"/>
      <c r="L891" s="42"/>
      <c r="M891" s="196"/>
      <c r="N891" s="197"/>
      <c r="O891" s="75"/>
      <c r="P891" s="75"/>
      <c r="Q891" s="75"/>
      <c r="R891" s="75"/>
      <c r="S891" s="75"/>
      <c r="T891" s="76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T891" s="22" t="s">
        <v>467</v>
      </c>
      <c r="AU891" s="22" t="s">
        <v>104</v>
      </c>
    </row>
    <row r="892" s="17" customFormat="1" ht="20.88" customHeight="1">
      <c r="A892" s="17"/>
      <c r="B892" s="241"/>
      <c r="C892" s="17"/>
      <c r="D892" s="242" t="s">
        <v>71</v>
      </c>
      <c r="E892" s="242" t="s">
        <v>1508</v>
      </c>
      <c r="F892" s="242" t="s">
        <v>1509</v>
      </c>
      <c r="G892" s="17"/>
      <c r="H892" s="17"/>
      <c r="I892" s="243"/>
      <c r="J892" s="244">
        <f>BK892</f>
        <v>0</v>
      </c>
      <c r="K892" s="17"/>
      <c r="L892" s="241"/>
      <c r="M892" s="245"/>
      <c r="N892" s="246"/>
      <c r="O892" s="246"/>
      <c r="P892" s="247">
        <f>SUM(P893:P902)</f>
        <v>0</v>
      </c>
      <c r="Q892" s="246"/>
      <c r="R892" s="247">
        <f>SUM(R893:R902)</f>
        <v>3.9184890000000001</v>
      </c>
      <c r="S892" s="246"/>
      <c r="T892" s="248">
        <f>SUM(T893:T902)</f>
        <v>0</v>
      </c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R892" s="242" t="s">
        <v>79</v>
      </c>
      <c r="AT892" s="249" t="s">
        <v>71</v>
      </c>
      <c r="AU892" s="249" t="s">
        <v>101</v>
      </c>
      <c r="AY892" s="242" t="s">
        <v>458</v>
      </c>
      <c r="BK892" s="250">
        <f>SUM(BK893:BK902)</f>
        <v>0</v>
      </c>
    </row>
    <row r="893" s="2" customFormat="1" ht="24.15" customHeight="1">
      <c r="A893" s="41"/>
      <c r="B893" s="179"/>
      <c r="C893" s="180" t="s">
        <v>1510</v>
      </c>
      <c r="D893" s="180" t="s">
        <v>462</v>
      </c>
      <c r="E893" s="181" t="s">
        <v>1511</v>
      </c>
      <c r="F893" s="182" t="s">
        <v>1512</v>
      </c>
      <c r="G893" s="183" t="s">
        <v>140</v>
      </c>
      <c r="H893" s="184">
        <v>7.5</v>
      </c>
      <c r="I893" s="185"/>
      <c r="J893" s="186">
        <f>ROUND(I893*H893,2)</f>
        <v>0</v>
      </c>
      <c r="K893" s="182" t="s">
        <v>465</v>
      </c>
      <c r="L893" s="42"/>
      <c r="M893" s="187" t="s">
        <v>3</v>
      </c>
      <c r="N893" s="188" t="s">
        <v>43</v>
      </c>
      <c r="O893" s="75"/>
      <c r="P893" s="189">
        <f>O893*H893</f>
        <v>0</v>
      </c>
      <c r="Q893" s="189">
        <v>0.3674</v>
      </c>
      <c r="R893" s="189">
        <f>Q893*H893</f>
        <v>2.7555000000000001</v>
      </c>
      <c r="S893" s="189">
        <v>0</v>
      </c>
      <c r="T893" s="190">
        <f>S893*H893</f>
        <v>0</v>
      </c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R893" s="191" t="s">
        <v>104</v>
      </c>
      <c r="AT893" s="191" t="s">
        <v>462</v>
      </c>
      <c r="AU893" s="191" t="s">
        <v>104</v>
      </c>
      <c r="AY893" s="22" t="s">
        <v>458</v>
      </c>
      <c r="BE893" s="192">
        <f>IF(N893="základní",J893,0)</f>
        <v>0</v>
      </c>
      <c r="BF893" s="192">
        <f>IF(N893="snížená",J893,0)</f>
        <v>0</v>
      </c>
      <c r="BG893" s="192">
        <f>IF(N893="zákl. přenesená",J893,0)</f>
        <v>0</v>
      </c>
      <c r="BH893" s="192">
        <f>IF(N893="sníž. přenesená",J893,0)</f>
        <v>0</v>
      </c>
      <c r="BI893" s="192">
        <f>IF(N893="nulová",J893,0)</f>
        <v>0</v>
      </c>
      <c r="BJ893" s="22" t="s">
        <v>79</v>
      </c>
      <c r="BK893" s="192">
        <f>ROUND(I893*H893,2)</f>
        <v>0</v>
      </c>
      <c r="BL893" s="22" t="s">
        <v>104</v>
      </c>
      <c r="BM893" s="191" t="s">
        <v>1513</v>
      </c>
    </row>
    <row r="894" s="2" customFormat="1">
      <c r="A894" s="41"/>
      <c r="B894" s="42"/>
      <c r="C894" s="41"/>
      <c r="D894" s="193" t="s">
        <v>467</v>
      </c>
      <c r="E894" s="41"/>
      <c r="F894" s="194" t="s">
        <v>1514</v>
      </c>
      <c r="G894" s="41"/>
      <c r="H894" s="41"/>
      <c r="I894" s="195"/>
      <c r="J894" s="41"/>
      <c r="K894" s="41"/>
      <c r="L894" s="42"/>
      <c r="M894" s="196"/>
      <c r="N894" s="197"/>
      <c r="O894" s="75"/>
      <c r="P894" s="75"/>
      <c r="Q894" s="75"/>
      <c r="R894" s="75"/>
      <c r="S894" s="75"/>
      <c r="T894" s="76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T894" s="22" t="s">
        <v>467</v>
      </c>
      <c r="AU894" s="22" t="s">
        <v>104</v>
      </c>
    </row>
    <row r="895" s="14" customFormat="1">
      <c r="A895" s="14"/>
      <c r="B895" s="208"/>
      <c r="C895" s="14"/>
      <c r="D895" s="199" t="s">
        <v>469</v>
      </c>
      <c r="E895" s="209" t="s">
        <v>3</v>
      </c>
      <c r="F895" s="210" t="s">
        <v>1515</v>
      </c>
      <c r="G895" s="14"/>
      <c r="H895" s="209" t="s">
        <v>3</v>
      </c>
      <c r="I895" s="211"/>
      <c r="J895" s="14"/>
      <c r="K895" s="14"/>
      <c r="L895" s="208"/>
      <c r="M895" s="212"/>
      <c r="N895" s="213"/>
      <c r="O895" s="213"/>
      <c r="P895" s="213"/>
      <c r="Q895" s="213"/>
      <c r="R895" s="213"/>
      <c r="S895" s="213"/>
      <c r="T895" s="2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09" t="s">
        <v>469</v>
      </c>
      <c r="AU895" s="209" t="s">
        <v>104</v>
      </c>
      <c r="AV895" s="14" t="s">
        <v>79</v>
      </c>
      <c r="AW895" s="14" t="s">
        <v>33</v>
      </c>
      <c r="AX895" s="14" t="s">
        <v>72</v>
      </c>
      <c r="AY895" s="209" t="s">
        <v>458</v>
      </c>
    </row>
    <row r="896" s="13" customFormat="1">
      <c r="A896" s="13"/>
      <c r="B896" s="198"/>
      <c r="C896" s="13"/>
      <c r="D896" s="199" t="s">
        <v>469</v>
      </c>
      <c r="E896" s="200" t="s">
        <v>3</v>
      </c>
      <c r="F896" s="201" t="s">
        <v>287</v>
      </c>
      <c r="G896" s="13"/>
      <c r="H896" s="202">
        <v>7.5</v>
      </c>
      <c r="I896" s="203"/>
      <c r="J896" s="13"/>
      <c r="K896" s="13"/>
      <c r="L896" s="198"/>
      <c r="M896" s="204"/>
      <c r="N896" s="205"/>
      <c r="O896" s="205"/>
      <c r="P896" s="205"/>
      <c r="Q896" s="205"/>
      <c r="R896" s="205"/>
      <c r="S896" s="205"/>
      <c r="T896" s="20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00" t="s">
        <v>469</v>
      </c>
      <c r="AU896" s="200" t="s">
        <v>104</v>
      </c>
      <c r="AV896" s="13" t="s">
        <v>76</v>
      </c>
      <c r="AW896" s="13" t="s">
        <v>33</v>
      </c>
      <c r="AX896" s="13" t="s">
        <v>72</v>
      </c>
      <c r="AY896" s="200" t="s">
        <v>458</v>
      </c>
    </row>
    <row r="897" s="15" customFormat="1">
      <c r="A897" s="15"/>
      <c r="B897" s="215"/>
      <c r="C897" s="15"/>
      <c r="D897" s="199" t="s">
        <v>469</v>
      </c>
      <c r="E897" s="216" t="s">
        <v>3</v>
      </c>
      <c r="F897" s="217" t="s">
        <v>497</v>
      </c>
      <c r="G897" s="15"/>
      <c r="H897" s="218">
        <v>7.5</v>
      </c>
      <c r="I897" s="219"/>
      <c r="J897" s="15"/>
      <c r="K897" s="15"/>
      <c r="L897" s="215"/>
      <c r="M897" s="220"/>
      <c r="N897" s="221"/>
      <c r="O897" s="221"/>
      <c r="P897" s="221"/>
      <c r="Q897" s="221"/>
      <c r="R897" s="221"/>
      <c r="S897" s="221"/>
      <c r="T897" s="222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T897" s="216" t="s">
        <v>469</v>
      </c>
      <c r="AU897" s="216" t="s">
        <v>104</v>
      </c>
      <c r="AV897" s="15" t="s">
        <v>104</v>
      </c>
      <c r="AW897" s="15" t="s">
        <v>33</v>
      </c>
      <c r="AX897" s="15" t="s">
        <v>79</v>
      </c>
      <c r="AY897" s="216" t="s">
        <v>458</v>
      </c>
    </row>
    <row r="898" s="2" customFormat="1" ht="37.8" customHeight="1">
      <c r="A898" s="41"/>
      <c r="B898" s="179"/>
      <c r="C898" s="180" t="s">
        <v>1516</v>
      </c>
      <c r="D898" s="180" t="s">
        <v>462</v>
      </c>
      <c r="E898" s="181" t="s">
        <v>1517</v>
      </c>
      <c r="F898" s="182" t="s">
        <v>1518</v>
      </c>
      <c r="G898" s="183" t="s">
        <v>694</v>
      </c>
      <c r="H898" s="184">
        <v>9</v>
      </c>
      <c r="I898" s="185"/>
      <c r="J898" s="186">
        <f>ROUND(I898*H898,2)</f>
        <v>0</v>
      </c>
      <c r="K898" s="182" t="s">
        <v>465</v>
      </c>
      <c r="L898" s="42"/>
      <c r="M898" s="187" t="s">
        <v>3</v>
      </c>
      <c r="N898" s="188" t="s">
        <v>43</v>
      </c>
      <c r="O898" s="75"/>
      <c r="P898" s="189">
        <f>O898*H898</f>
        <v>0</v>
      </c>
      <c r="Q898" s="189">
        <v>0.12894600000000001</v>
      </c>
      <c r="R898" s="189">
        <f>Q898*H898</f>
        <v>1.1605140000000001</v>
      </c>
      <c r="S898" s="189">
        <v>0</v>
      </c>
      <c r="T898" s="190">
        <f>S898*H898</f>
        <v>0</v>
      </c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R898" s="191" t="s">
        <v>104</v>
      </c>
      <c r="AT898" s="191" t="s">
        <v>462</v>
      </c>
      <c r="AU898" s="191" t="s">
        <v>104</v>
      </c>
      <c r="AY898" s="22" t="s">
        <v>458</v>
      </c>
      <c r="BE898" s="192">
        <f>IF(N898="základní",J898,0)</f>
        <v>0</v>
      </c>
      <c r="BF898" s="192">
        <f>IF(N898="snížená",J898,0)</f>
        <v>0</v>
      </c>
      <c r="BG898" s="192">
        <f>IF(N898="zákl. přenesená",J898,0)</f>
        <v>0</v>
      </c>
      <c r="BH898" s="192">
        <f>IF(N898="sníž. přenesená",J898,0)</f>
        <v>0</v>
      </c>
      <c r="BI898" s="192">
        <f>IF(N898="nulová",J898,0)</f>
        <v>0</v>
      </c>
      <c r="BJ898" s="22" t="s">
        <v>79</v>
      </c>
      <c r="BK898" s="192">
        <f>ROUND(I898*H898,2)</f>
        <v>0</v>
      </c>
      <c r="BL898" s="22" t="s">
        <v>104</v>
      </c>
      <c r="BM898" s="191" t="s">
        <v>1519</v>
      </c>
    </row>
    <row r="899" s="2" customFormat="1">
      <c r="A899" s="41"/>
      <c r="B899" s="42"/>
      <c r="C899" s="41"/>
      <c r="D899" s="193" t="s">
        <v>467</v>
      </c>
      <c r="E899" s="41"/>
      <c r="F899" s="194" t="s">
        <v>1520</v>
      </c>
      <c r="G899" s="41"/>
      <c r="H899" s="41"/>
      <c r="I899" s="195"/>
      <c r="J899" s="41"/>
      <c r="K899" s="41"/>
      <c r="L899" s="42"/>
      <c r="M899" s="196"/>
      <c r="N899" s="197"/>
      <c r="O899" s="75"/>
      <c r="P899" s="75"/>
      <c r="Q899" s="75"/>
      <c r="R899" s="75"/>
      <c r="S899" s="75"/>
      <c r="T899" s="76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T899" s="22" t="s">
        <v>467</v>
      </c>
      <c r="AU899" s="22" t="s">
        <v>104</v>
      </c>
    </row>
    <row r="900" s="13" customFormat="1">
      <c r="A900" s="13"/>
      <c r="B900" s="198"/>
      <c r="C900" s="13"/>
      <c r="D900" s="199" t="s">
        <v>469</v>
      </c>
      <c r="E900" s="200" t="s">
        <v>3</v>
      </c>
      <c r="F900" s="201" t="s">
        <v>1521</v>
      </c>
      <c r="G900" s="13"/>
      <c r="H900" s="202">
        <v>9</v>
      </c>
      <c r="I900" s="203"/>
      <c r="J900" s="13"/>
      <c r="K900" s="13"/>
      <c r="L900" s="198"/>
      <c r="M900" s="204"/>
      <c r="N900" s="205"/>
      <c r="O900" s="205"/>
      <c r="P900" s="205"/>
      <c r="Q900" s="205"/>
      <c r="R900" s="205"/>
      <c r="S900" s="205"/>
      <c r="T900" s="20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00" t="s">
        <v>469</v>
      </c>
      <c r="AU900" s="200" t="s">
        <v>104</v>
      </c>
      <c r="AV900" s="13" t="s">
        <v>76</v>
      </c>
      <c r="AW900" s="13" t="s">
        <v>33</v>
      </c>
      <c r="AX900" s="13" t="s">
        <v>79</v>
      </c>
      <c r="AY900" s="200" t="s">
        <v>458</v>
      </c>
    </row>
    <row r="901" s="2" customFormat="1" ht="24.15" customHeight="1">
      <c r="A901" s="41"/>
      <c r="B901" s="179"/>
      <c r="C901" s="180" t="s">
        <v>1522</v>
      </c>
      <c r="D901" s="180" t="s">
        <v>462</v>
      </c>
      <c r="E901" s="181" t="s">
        <v>1523</v>
      </c>
      <c r="F901" s="182" t="s">
        <v>1524</v>
      </c>
      <c r="G901" s="183" t="s">
        <v>140</v>
      </c>
      <c r="H901" s="184">
        <v>7.5</v>
      </c>
      <c r="I901" s="185"/>
      <c r="J901" s="186">
        <f>ROUND(I901*H901,2)</f>
        <v>0</v>
      </c>
      <c r="K901" s="182" t="s">
        <v>465</v>
      </c>
      <c r="L901" s="42"/>
      <c r="M901" s="187" t="s">
        <v>3</v>
      </c>
      <c r="N901" s="188" t="s">
        <v>43</v>
      </c>
      <c r="O901" s="75"/>
      <c r="P901" s="189">
        <f>O901*H901</f>
        <v>0</v>
      </c>
      <c r="Q901" s="189">
        <v>0.00033</v>
      </c>
      <c r="R901" s="189">
        <f>Q901*H901</f>
        <v>0.0024749999999999998</v>
      </c>
      <c r="S901" s="189">
        <v>0</v>
      </c>
      <c r="T901" s="190">
        <f>S901*H901</f>
        <v>0</v>
      </c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R901" s="191" t="s">
        <v>104</v>
      </c>
      <c r="AT901" s="191" t="s">
        <v>462</v>
      </c>
      <c r="AU901" s="191" t="s">
        <v>104</v>
      </c>
      <c r="AY901" s="22" t="s">
        <v>458</v>
      </c>
      <c r="BE901" s="192">
        <f>IF(N901="základní",J901,0)</f>
        <v>0</v>
      </c>
      <c r="BF901" s="192">
        <f>IF(N901="snížená",J901,0)</f>
        <v>0</v>
      </c>
      <c r="BG901" s="192">
        <f>IF(N901="zákl. přenesená",J901,0)</f>
        <v>0</v>
      </c>
      <c r="BH901" s="192">
        <f>IF(N901="sníž. přenesená",J901,0)</f>
        <v>0</v>
      </c>
      <c r="BI901" s="192">
        <f>IF(N901="nulová",J901,0)</f>
        <v>0</v>
      </c>
      <c r="BJ901" s="22" t="s">
        <v>79</v>
      </c>
      <c r="BK901" s="192">
        <f>ROUND(I901*H901,2)</f>
        <v>0</v>
      </c>
      <c r="BL901" s="22" t="s">
        <v>104</v>
      </c>
      <c r="BM901" s="191" t="s">
        <v>1525</v>
      </c>
    </row>
    <row r="902" s="2" customFormat="1">
      <c r="A902" s="41"/>
      <c r="B902" s="42"/>
      <c r="C902" s="41"/>
      <c r="D902" s="193" t="s">
        <v>467</v>
      </c>
      <c r="E902" s="41"/>
      <c r="F902" s="194" t="s">
        <v>1526</v>
      </c>
      <c r="G902" s="41"/>
      <c r="H902" s="41"/>
      <c r="I902" s="195"/>
      <c r="J902" s="41"/>
      <c r="K902" s="41"/>
      <c r="L902" s="42"/>
      <c r="M902" s="196"/>
      <c r="N902" s="197"/>
      <c r="O902" s="75"/>
      <c r="P902" s="75"/>
      <c r="Q902" s="75"/>
      <c r="R902" s="75"/>
      <c r="S902" s="75"/>
      <c r="T902" s="76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T902" s="22" t="s">
        <v>467</v>
      </c>
      <c r="AU902" s="22" t="s">
        <v>104</v>
      </c>
    </row>
    <row r="903" s="17" customFormat="1" ht="20.88" customHeight="1">
      <c r="A903" s="17"/>
      <c r="B903" s="241"/>
      <c r="C903" s="17"/>
      <c r="D903" s="242" t="s">
        <v>71</v>
      </c>
      <c r="E903" s="242" t="s">
        <v>1527</v>
      </c>
      <c r="F903" s="242" t="s">
        <v>1528</v>
      </c>
      <c r="G903" s="17"/>
      <c r="H903" s="17"/>
      <c r="I903" s="243"/>
      <c r="J903" s="244">
        <f>BK903</f>
        <v>0</v>
      </c>
      <c r="K903" s="17"/>
      <c r="L903" s="241"/>
      <c r="M903" s="245"/>
      <c r="N903" s="246"/>
      <c r="O903" s="246"/>
      <c r="P903" s="247">
        <f>SUM(P904:P911)</f>
        <v>0</v>
      </c>
      <c r="Q903" s="246"/>
      <c r="R903" s="247">
        <f>SUM(R904:R911)</f>
        <v>5.7409065000000012</v>
      </c>
      <c r="S903" s="246"/>
      <c r="T903" s="248">
        <f>SUM(T904:T911)</f>
        <v>0</v>
      </c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R903" s="242" t="s">
        <v>79</v>
      </c>
      <c r="AT903" s="249" t="s">
        <v>71</v>
      </c>
      <c r="AU903" s="249" t="s">
        <v>101</v>
      </c>
      <c r="AY903" s="242" t="s">
        <v>458</v>
      </c>
      <c r="BK903" s="250">
        <f>SUM(BK904:BK911)</f>
        <v>0</v>
      </c>
    </row>
    <row r="904" s="2" customFormat="1" ht="24.15" customHeight="1">
      <c r="A904" s="41"/>
      <c r="B904" s="179"/>
      <c r="C904" s="180" t="s">
        <v>1529</v>
      </c>
      <c r="D904" s="180" t="s">
        <v>462</v>
      </c>
      <c r="E904" s="181" t="s">
        <v>1530</v>
      </c>
      <c r="F904" s="182" t="s">
        <v>1531</v>
      </c>
      <c r="G904" s="183" t="s">
        <v>140</v>
      </c>
      <c r="H904" s="184">
        <v>546.75300000000004</v>
      </c>
      <c r="I904" s="185"/>
      <c r="J904" s="186">
        <f>ROUND(I904*H904,2)</f>
        <v>0</v>
      </c>
      <c r="K904" s="182" t="s">
        <v>465</v>
      </c>
      <c r="L904" s="42"/>
      <c r="M904" s="187" t="s">
        <v>3</v>
      </c>
      <c r="N904" s="188" t="s">
        <v>43</v>
      </c>
      <c r="O904" s="75"/>
      <c r="P904" s="189">
        <f>O904*H904</f>
        <v>0</v>
      </c>
      <c r="Q904" s="189">
        <v>0.010200000000000001</v>
      </c>
      <c r="R904" s="189">
        <f>Q904*H904</f>
        <v>5.5768806000000009</v>
      </c>
      <c r="S904" s="189">
        <v>0</v>
      </c>
      <c r="T904" s="190">
        <f>S904*H904</f>
        <v>0</v>
      </c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R904" s="191" t="s">
        <v>104</v>
      </c>
      <c r="AT904" s="191" t="s">
        <v>462</v>
      </c>
      <c r="AU904" s="191" t="s">
        <v>104</v>
      </c>
      <c r="AY904" s="22" t="s">
        <v>458</v>
      </c>
      <c r="BE904" s="192">
        <f>IF(N904="základní",J904,0)</f>
        <v>0</v>
      </c>
      <c r="BF904" s="192">
        <f>IF(N904="snížená",J904,0)</f>
        <v>0</v>
      </c>
      <c r="BG904" s="192">
        <f>IF(N904="zákl. přenesená",J904,0)</f>
        <v>0</v>
      </c>
      <c r="BH904" s="192">
        <f>IF(N904="sníž. přenesená",J904,0)</f>
        <v>0</v>
      </c>
      <c r="BI904" s="192">
        <f>IF(N904="nulová",J904,0)</f>
        <v>0</v>
      </c>
      <c r="BJ904" s="22" t="s">
        <v>79</v>
      </c>
      <c r="BK904" s="192">
        <f>ROUND(I904*H904,2)</f>
        <v>0</v>
      </c>
      <c r="BL904" s="22" t="s">
        <v>104</v>
      </c>
      <c r="BM904" s="191" t="s">
        <v>1532</v>
      </c>
    </row>
    <row r="905" s="2" customFormat="1">
      <c r="A905" s="41"/>
      <c r="B905" s="42"/>
      <c r="C905" s="41"/>
      <c r="D905" s="193" t="s">
        <v>467</v>
      </c>
      <c r="E905" s="41"/>
      <c r="F905" s="194" t="s">
        <v>1533</v>
      </c>
      <c r="G905" s="41"/>
      <c r="H905" s="41"/>
      <c r="I905" s="195"/>
      <c r="J905" s="41"/>
      <c r="K905" s="41"/>
      <c r="L905" s="42"/>
      <c r="M905" s="196"/>
      <c r="N905" s="197"/>
      <c r="O905" s="75"/>
      <c r="P905" s="75"/>
      <c r="Q905" s="75"/>
      <c r="R905" s="75"/>
      <c r="S905" s="75"/>
      <c r="T905" s="76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T905" s="22" t="s">
        <v>467</v>
      </c>
      <c r="AU905" s="22" t="s">
        <v>104</v>
      </c>
    </row>
    <row r="906" s="13" customFormat="1">
      <c r="A906" s="13"/>
      <c r="B906" s="198"/>
      <c r="C906" s="13"/>
      <c r="D906" s="199" t="s">
        <v>469</v>
      </c>
      <c r="E906" s="200" t="s">
        <v>3</v>
      </c>
      <c r="F906" s="201" t="s">
        <v>178</v>
      </c>
      <c r="G906" s="13"/>
      <c r="H906" s="202">
        <v>184.87899999999999</v>
      </c>
      <c r="I906" s="203"/>
      <c r="J906" s="13"/>
      <c r="K906" s="13"/>
      <c r="L906" s="198"/>
      <c r="M906" s="204"/>
      <c r="N906" s="205"/>
      <c r="O906" s="205"/>
      <c r="P906" s="205"/>
      <c r="Q906" s="205"/>
      <c r="R906" s="205"/>
      <c r="S906" s="205"/>
      <c r="T906" s="20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00" t="s">
        <v>469</v>
      </c>
      <c r="AU906" s="200" t="s">
        <v>104</v>
      </c>
      <c r="AV906" s="13" t="s">
        <v>76</v>
      </c>
      <c r="AW906" s="13" t="s">
        <v>33</v>
      </c>
      <c r="AX906" s="13" t="s">
        <v>72</v>
      </c>
      <c r="AY906" s="200" t="s">
        <v>458</v>
      </c>
    </row>
    <row r="907" s="13" customFormat="1">
      <c r="A907" s="13"/>
      <c r="B907" s="198"/>
      <c r="C907" s="13"/>
      <c r="D907" s="199" t="s">
        <v>469</v>
      </c>
      <c r="E907" s="200" t="s">
        <v>3</v>
      </c>
      <c r="F907" s="201" t="s">
        <v>190</v>
      </c>
      <c r="G907" s="13"/>
      <c r="H907" s="202">
        <v>184.34800000000001</v>
      </c>
      <c r="I907" s="203"/>
      <c r="J907" s="13"/>
      <c r="K907" s="13"/>
      <c r="L907" s="198"/>
      <c r="M907" s="204"/>
      <c r="N907" s="205"/>
      <c r="O907" s="205"/>
      <c r="P907" s="205"/>
      <c r="Q907" s="205"/>
      <c r="R907" s="205"/>
      <c r="S907" s="205"/>
      <c r="T907" s="20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00" t="s">
        <v>469</v>
      </c>
      <c r="AU907" s="200" t="s">
        <v>104</v>
      </c>
      <c r="AV907" s="13" t="s">
        <v>76</v>
      </c>
      <c r="AW907" s="13" t="s">
        <v>33</v>
      </c>
      <c r="AX907" s="13" t="s">
        <v>72</v>
      </c>
      <c r="AY907" s="200" t="s">
        <v>458</v>
      </c>
    </row>
    <row r="908" s="13" customFormat="1">
      <c r="A908" s="13"/>
      <c r="B908" s="198"/>
      <c r="C908" s="13"/>
      <c r="D908" s="199" t="s">
        <v>469</v>
      </c>
      <c r="E908" s="200" t="s">
        <v>3</v>
      </c>
      <c r="F908" s="201" t="s">
        <v>202</v>
      </c>
      <c r="G908" s="13"/>
      <c r="H908" s="202">
        <v>177.52600000000001</v>
      </c>
      <c r="I908" s="203"/>
      <c r="J908" s="13"/>
      <c r="K908" s="13"/>
      <c r="L908" s="198"/>
      <c r="M908" s="204"/>
      <c r="N908" s="205"/>
      <c r="O908" s="205"/>
      <c r="P908" s="205"/>
      <c r="Q908" s="205"/>
      <c r="R908" s="205"/>
      <c r="S908" s="205"/>
      <c r="T908" s="20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00" t="s">
        <v>469</v>
      </c>
      <c r="AU908" s="200" t="s">
        <v>104</v>
      </c>
      <c r="AV908" s="13" t="s">
        <v>76</v>
      </c>
      <c r="AW908" s="13" t="s">
        <v>33</v>
      </c>
      <c r="AX908" s="13" t="s">
        <v>72</v>
      </c>
      <c r="AY908" s="200" t="s">
        <v>458</v>
      </c>
    </row>
    <row r="909" s="15" customFormat="1">
      <c r="A909" s="15"/>
      <c r="B909" s="215"/>
      <c r="C909" s="15"/>
      <c r="D909" s="199" t="s">
        <v>469</v>
      </c>
      <c r="E909" s="216" t="s">
        <v>3</v>
      </c>
      <c r="F909" s="217" t="s">
        <v>497</v>
      </c>
      <c r="G909" s="15"/>
      <c r="H909" s="218">
        <v>546.75300000000004</v>
      </c>
      <c r="I909" s="219"/>
      <c r="J909" s="15"/>
      <c r="K909" s="15"/>
      <c r="L909" s="215"/>
      <c r="M909" s="220"/>
      <c r="N909" s="221"/>
      <c r="O909" s="221"/>
      <c r="P909" s="221"/>
      <c r="Q909" s="221"/>
      <c r="R909" s="221"/>
      <c r="S909" s="221"/>
      <c r="T909" s="222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T909" s="216" t="s">
        <v>469</v>
      </c>
      <c r="AU909" s="216" t="s">
        <v>104</v>
      </c>
      <c r="AV909" s="15" t="s">
        <v>104</v>
      </c>
      <c r="AW909" s="15" t="s">
        <v>33</v>
      </c>
      <c r="AX909" s="15" t="s">
        <v>79</v>
      </c>
      <c r="AY909" s="216" t="s">
        <v>458</v>
      </c>
    </row>
    <row r="910" s="2" customFormat="1" ht="24.15" customHeight="1">
      <c r="A910" s="41"/>
      <c r="B910" s="179"/>
      <c r="C910" s="180" t="s">
        <v>1534</v>
      </c>
      <c r="D910" s="180" t="s">
        <v>462</v>
      </c>
      <c r="E910" s="181" t="s">
        <v>1535</v>
      </c>
      <c r="F910" s="182" t="s">
        <v>1536</v>
      </c>
      <c r="G910" s="183" t="s">
        <v>140</v>
      </c>
      <c r="H910" s="184">
        <v>546.75300000000004</v>
      </c>
      <c r="I910" s="185"/>
      <c r="J910" s="186">
        <f>ROUND(I910*H910,2)</f>
        <v>0</v>
      </c>
      <c r="K910" s="182" t="s">
        <v>465</v>
      </c>
      <c r="L910" s="42"/>
      <c r="M910" s="187" t="s">
        <v>3</v>
      </c>
      <c r="N910" s="188" t="s">
        <v>43</v>
      </c>
      <c r="O910" s="75"/>
      <c r="P910" s="189">
        <f>O910*H910</f>
        <v>0</v>
      </c>
      <c r="Q910" s="189">
        <v>0.00029999999999999997</v>
      </c>
      <c r="R910" s="189">
        <f>Q910*H910</f>
        <v>0.1640259</v>
      </c>
      <c r="S910" s="189">
        <v>0</v>
      </c>
      <c r="T910" s="190">
        <f>S910*H910</f>
        <v>0</v>
      </c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R910" s="191" t="s">
        <v>104</v>
      </c>
      <c r="AT910" s="191" t="s">
        <v>462</v>
      </c>
      <c r="AU910" s="191" t="s">
        <v>104</v>
      </c>
      <c r="AY910" s="22" t="s">
        <v>458</v>
      </c>
      <c r="BE910" s="192">
        <f>IF(N910="základní",J910,0)</f>
        <v>0</v>
      </c>
      <c r="BF910" s="192">
        <f>IF(N910="snížená",J910,0)</f>
        <v>0</v>
      </c>
      <c r="BG910" s="192">
        <f>IF(N910="zákl. přenesená",J910,0)</f>
        <v>0</v>
      </c>
      <c r="BH910" s="192">
        <f>IF(N910="sníž. přenesená",J910,0)</f>
        <v>0</v>
      </c>
      <c r="BI910" s="192">
        <f>IF(N910="nulová",J910,0)</f>
        <v>0</v>
      </c>
      <c r="BJ910" s="22" t="s">
        <v>79</v>
      </c>
      <c r="BK910" s="192">
        <f>ROUND(I910*H910,2)</f>
        <v>0</v>
      </c>
      <c r="BL910" s="22" t="s">
        <v>104</v>
      </c>
      <c r="BM910" s="191" t="s">
        <v>1537</v>
      </c>
    </row>
    <row r="911" s="2" customFormat="1">
      <c r="A911" s="41"/>
      <c r="B911" s="42"/>
      <c r="C911" s="41"/>
      <c r="D911" s="193" t="s">
        <v>467</v>
      </c>
      <c r="E911" s="41"/>
      <c r="F911" s="194" t="s">
        <v>1538</v>
      </c>
      <c r="G911" s="41"/>
      <c r="H911" s="41"/>
      <c r="I911" s="195"/>
      <c r="J911" s="41"/>
      <c r="K911" s="41"/>
      <c r="L911" s="42"/>
      <c r="M911" s="196"/>
      <c r="N911" s="197"/>
      <c r="O911" s="75"/>
      <c r="P911" s="75"/>
      <c r="Q911" s="75"/>
      <c r="R911" s="75"/>
      <c r="S911" s="75"/>
      <c r="T911" s="76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T911" s="22" t="s">
        <v>467</v>
      </c>
      <c r="AU911" s="22" t="s">
        <v>104</v>
      </c>
    </row>
    <row r="912" s="12" customFormat="1" ht="20.88" customHeight="1">
      <c r="A912" s="12"/>
      <c r="B912" s="166"/>
      <c r="C912" s="12"/>
      <c r="D912" s="167" t="s">
        <v>71</v>
      </c>
      <c r="E912" s="177" t="s">
        <v>876</v>
      </c>
      <c r="F912" s="177" t="s">
        <v>1539</v>
      </c>
      <c r="G912" s="12"/>
      <c r="H912" s="12"/>
      <c r="I912" s="169"/>
      <c r="J912" s="178">
        <f>BK912</f>
        <v>0</v>
      </c>
      <c r="K912" s="12"/>
      <c r="L912" s="166"/>
      <c r="M912" s="171"/>
      <c r="N912" s="172"/>
      <c r="O912" s="172"/>
      <c r="P912" s="173">
        <f>SUM(P913:P978)</f>
        <v>0</v>
      </c>
      <c r="Q912" s="172"/>
      <c r="R912" s="173">
        <f>SUM(R913:R978)</f>
        <v>1.9792007309999999</v>
      </c>
      <c r="S912" s="172"/>
      <c r="T912" s="174">
        <f>SUM(T913:T978)</f>
        <v>0</v>
      </c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R912" s="167" t="s">
        <v>79</v>
      </c>
      <c r="AT912" s="175" t="s">
        <v>71</v>
      </c>
      <c r="AU912" s="175" t="s">
        <v>76</v>
      </c>
      <c r="AY912" s="167" t="s">
        <v>458</v>
      </c>
      <c r="BK912" s="176">
        <f>SUM(BK913:BK978)</f>
        <v>0</v>
      </c>
    </row>
    <row r="913" s="2" customFormat="1" ht="44.25" customHeight="1">
      <c r="A913" s="41"/>
      <c r="B913" s="179"/>
      <c r="C913" s="180" t="s">
        <v>1540</v>
      </c>
      <c r="D913" s="180" t="s">
        <v>462</v>
      </c>
      <c r="E913" s="181" t="s">
        <v>1541</v>
      </c>
      <c r="F913" s="182" t="s">
        <v>1542</v>
      </c>
      <c r="G913" s="183" t="s">
        <v>629</v>
      </c>
      <c r="H913" s="184">
        <v>3</v>
      </c>
      <c r="I913" s="185"/>
      <c r="J913" s="186">
        <f>ROUND(I913*H913,2)</f>
        <v>0</v>
      </c>
      <c r="K913" s="182" t="s">
        <v>465</v>
      </c>
      <c r="L913" s="42"/>
      <c r="M913" s="187" t="s">
        <v>3</v>
      </c>
      <c r="N913" s="188" t="s">
        <v>43</v>
      </c>
      <c r="O913" s="75"/>
      <c r="P913" s="189">
        <f>O913*H913</f>
        <v>0</v>
      </c>
      <c r="Q913" s="189">
        <v>0.035319999999999997</v>
      </c>
      <c r="R913" s="189">
        <f>Q913*H913</f>
        <v>0.10596</v>
      </c>
      <c r="S913" s="189">
        <v>0</v>
      </c>
      <c r="T913" s="190">
        <f>S913*H913</f>
        <v>0</v>
      </c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R913" s="191" t="s">
        <v>567</v>
      </c>
      <c r="AT913" s="191" t="s">
        <v>462</v>
      </c>
      <c r="AU913" s="191" t="s">
        <v>101</v>
      </c>
      <c r="AY913" s="22" t="s">
        <v>458</v>
      </c>
      <c r="BE913" s="192">
        <f>IF(N913="základní",J913,0)</f>
        <v>0</v>
      </c>
      <c r="BF913" s="192">
        <f>IF(N913="snížená",J913,0)</f>
        <v>0</v>
      </c>
      <c r="BG913" s="192">
        <f>IF(N913="zákl. přenesená",J913,0)</f>
        <v>0</v>
      </c>
      <c r="BH913" s="192">
        <f>IF(N913="sníž. přenesená",J913,0)</f>
        <v>0</v>
      </c>
      <c r="BI913" s="192">
        <f>IF(N913="nulová",J913,0)</f>
        <v>0</v>
      </c>
      <c r="BJ913" s="22" t="s">
        <v>79</v>
      </c>
      <c r="BK913" s="192">
        <f>ROUND(I913*H913,2)</f>
        <v>0</v>
      </c>
      <c r="BL913" s="22" t="s">
        <v>567</v>
      </c>
      <c r="BM913" s="191" t="s">
        <v>1543</v>
      </c>
    </row>
    <row r="914" s="2" customFormat="1">
      <c r="A914" s="41"/>
      <c r="B914" s="42"/>
      <c r="C914" s="41"/>
      <c r="D914" s="193" t="s">
        <v>467</v>
      </c>
      <c r="E914" s="41"/>
      <c r="F914" s="194" t="s">
        <v>1544</v>
      </c>
      <c r="G914" s="41"/>
      <c r="H914" s="41"/>
      <c r="I914" s="195"/>
      <c r="J914" s="41"/>
      <c r="K914" s="41"/>
      <c r="L914" s="42"/>
      <c r="M914" s="196"/>
      <c r="N914" s="197"/>
      <c r="O914" s="75"/>
      <c r="P914" s="75"/>
      <c r="Q914" s="75"/>
      <c r="R914" s="75"/>
      <c r="S914" s="75"/>
      <c r="T914" s="76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T914" s="22" t="s">
        <v>467</v>
      </c>
      <c r="AU914" s="22" t="s">
        <v>101</v>
      </c>
    </row>
    <row r="915" s="2" customFormat="1" ht="37.8" customHeight="1">
      <c r="A915" s="41"/>
      <c r="B915" s="179"/>
      <c r="C915" s="223" t="s">
        <v>1545</v>
      </c>
      <c r="D915" s="223" t="s">
        <v>562</v>
      </c>
      <c r="E915" s="224" t="s">
        <v>1546</v>
      </c>
      <c r="F915" s="225" t="s">
        <v>1547</v>
      </c>
      <c r="G915" s="226" t="s">
        <v>629</v>
      </c>
      <c r="H915" s="227">
        <v>2</v>
      </c>
      <c r="I915" s="228"/>
      <c r="J915" s="229">
        <f>ROUND(I915*H915,2)</f>
        <v>0</v>
      </c>
      <c r="K915" s="225" t="s">
        <v>465</v>
      </c>
      <c r="L915" s="230"/>
      <c r="M915" s="231" t="s">
        <v>3</v>
      </c>
      <c r="N915" s="232" t="s">
        <v>43</v>
      </c>
      <c r="O915" s="75"/>
      <c r="P915" s="189">
        <f>O915*H915</f>
        <v>0</v>
      </c>
      <c r="Q915" s="189">
        <v>0.0195</v>
      </c>
      <c r="R915" s="189">
        <f>Q915*H915</f>
        <v>0.039</v>
      </c>
      <c r="S915" s="189">
        <v>0</v>
      </c>
      <c r="T915" s="190">
        <f>S915*H915</f>
        <v>0</v>
      </c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R915" s="191" t="s">
        <v>667</v>
      </c>
      <c r="AT915" s="191" t="s">
        <v>562</v>
      </c>
      <c r="AU915" s="191" t="s">
        <v>101</v>
      </c>
      <c r="AY915" s="22" t="s">
        <v>458</v>
      </c>
      <c r="BE915" s="192">
        <f>IF(N915="základní",J915,0)</f>
        <v>0</v>
      </c>
      <c r="BF915" s="192">
        <f>IF(N915="snížená",J915,0)</f>
        <v>0</v>
      </c>
      <c r="BG915" s="192">
        <f>IF(N915="zákl. přenesená",J915,0)</f>
        <v>0</v>
      </c>
      <c r="BH915" s="192">
        <f>IF(N915="sníž. přenesená",J915,0)</f>
        <v>0</v>
      </c>
      <c r="BI915" s="192">
        <f>IF(N915="nulová",J915,0)</f>
        <v>0</v>
      </c>
      <c r="BJ915" s="22" t="s">
        <v>79</v>
      </c>
      <c r="BK915" s="192">
        <f>ROUND(I915*H915,2)</f>
        <v>0</v>
      </c>
      <c r="BL915" s="22" t="s">
        <v>567</v>
      </c>
      <c r="BM915" s="191" t="s">
        <v>1548</v>
      </c>
    </row>
    <row r="916" s="13" customFormat="1">
      <c r="A916" s="13"/>
      <c r="B916" s="198"/>
      <c r="C916" s="13"/>
      <c r="D916" s="199" t="s">
        <v>469</v>
      </c>
      <c r="E916" s="200" t="s">
        <v>3</v>
      </c>
      <c r="F916" s="201" t="s">
        <v>1549</v>
      </c>
      <c r="G916" s="13"/>
      <c r="H916" s="202">
        <v>2</v>
      </c>
      <c r="I916" s="203"/>
      <c r="J916" s="13"/>
      <c r="K916" s="13"/>
      <c r="L916" s="198"/>
      <c r="M916" s="204"/>
      <c r="N916" s="205"/>
      <c r="O916" s="205"/>
      <c r="P916" s="205"/>
      <c r="Q916" s="205"/>
      <c r="R916" s="205"/>
      <c r="S916" s="205"/>
      <c r="T916" s="20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00" t="s">
        <v>469</v>
      </c>
      <c r="AU916" s="200" t="s">
        <v>101</v>
      </c>
      <c r="AV916" s="13" t="s">
        <v>76</v>
      </c>
      <c r="AW916" s="13" t="s">
        <v>33</v>
      </c>
      <c r="AX916" s="13" t="s">
        <v>79</v>
      </c>
      <c r="AY916" s="200" t="s">
        <v>458</v>
      </c>
    </row>
    <row r="917" s="2" customFormat="1" ht="37.8" customHeight="1">
      <c r="A917" s="41"/>
      <c r="B917" s="179"/>
      <c r="C917" s="223" t="s">
        <v>1550</v>
      </c>
      <c r="D917" s="223" t="s">
        <v>562</v>
      </c>
      <c r="E917" s="224" t="s">
        <v>1551</v>
      </c>
      <c r="F917" s="225" t="s">
        <v>1552</v>
      </c>
      <c r="G917" s="226" t="s">
        <v>629</v>
      </c>
      <c r="H917" s="227">
        <v>1</v>
      </c>
      <c r="I917" s="228"/>
      <c r="J917" s="229">
        <f>ROUND(I917*H917,2)</f>
        <v>0</v>
      </c>
      <c r="K917" s="225" t="s">
        <v>1553</v>
      </c>
      <c r="L917" s="230"/>
      <c r="M917" s="231" t="s">
        <v>3</v>
      </c>
      <c r="N917" s="232" t="s">
        <v>43</v>
      </c>
      <c r="O917" s="75"/>
      <c r="P917" s="189">
        <f>O917*H917</f>
        <v>0</v>
      </c>
      <c r="Q917" s="189">
        <v>0.0195</v>
      </c>
      <c r="R917" s="189">
        <f>Q917*H917</f>
        <v>0.0195</v>
      </c>
      <c r="S917" s="189">
        <v>0</v>
      </c>
      <c r="T917" s="190">
        <f>S917*H917</f>
        <v>0</v>
      </c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R917" s="191" t="s">
        <v>667</v>
      </c>
      <c r="AT917" s="191" t="s">
        <v>562</v>
      </c>
      <c r="AU917" s="191" t="s">
        <v>101</v>
      </c>
      <c r="AY917" s="22" t="s">
        <v>458</v>
      </c>
      <c r="BE917" s="192">
        <f>IF(N917="základní",J917,0)</f>
        <v>0</v>
      </c>
      <c r="BF917" s="192">
        <f>IF(N917="snížená",J917,0)</f>
        <v>0</v>
      </c>
      <c r="BG917" s="192">
        <f>IF(N917="zákl. přenesená",J917,0)</f>
        <v>0</v>
      </c>
      <c r="BH917" s="192">
        <f>IF(N917="sníž. přenesená",J917,0)</f>
        <v>0</v>
      </c>
      <c r="BI917" s="192">
        <f>IF(N917="nulová",J917,0)</f>
        <v>0</v>
      </c>
      <c r="BJ917" s="22" t="s">
        <v>79</v>
      </c>
      <c r="BK917" s="192">
        <f>ROUND(I917*H917,2)</f>
        <v>0</v>
      </c>
      <c r="BL917" s="22" t="s">
        <v>567</v>
      </c>
      <c r="BM917" s="191" t="s">
        <v>1554</v>
      </c>
    </row>
    <row r="918" s="13" customFormat="1">
      <c r="A918" s="13"/>
      <c r="B918" s="198"/>
      <c r="C918" s="13"/>
      <c r="D918" s="199" t="s">
        <v>469</v>
      </c>
      <c r="E918" s="200" t="s">
        <v>3</v>
      </c>
      <c r="F918" s="201" t="s">
        <v>1555</v>
      </c>
      <c r="G918" s="13"/>
      <c r="H918" s="202">
        <v>1</v>
      </c>
      <c r="I918" s="203"/>
      <c r="J918" s="13"/>
      <c r="K918" s="13"/>
      <c r="L918" s="198"/>
      <c r="M918" s="204"/>
      <c r="N918" s="205"/>
      <c r="O918" s="205"/>
      <c r="P918" s="205"/>
      <c r="Q918" s="205"/>
      <c r="R918" s="205"/>
      <c r="S918" s="205"/>
      <c r="T918" s="206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00" t="s">
        <v>469</v>
      </c>
      <c r="AU918" s="200" t="s">
        <v>101</v>
      </c>
      <c r="AV918" s="13" t="s">
        <v>76</v>
      </c>
      <c r="AW918" s="13" t="s">
        <v>33</v>
      </c>
      <c r="AX918" s="13" t="s">
        <v>79</v>
      </c>
      <c r="AY918" s="200" t="s">
        <v>458</v>
      </c>
    </row>
    <row r="919" s="2" customFormat="1" ht="37.8" customHeight="1">
      <c r="A919" s="41"/>
      <c r="B919" s="179"/>
      <c r="C919" s="180" t="s">
        <v>1556</v>
      </c>
      <c r="D919" s="180" t="s">
        <v>462</v>
      </c>
      <c r="E919" s="181" t="s">
        <v>1557</v>
      </c>
      <c r="F919" s="182" t="s">
        <v>1558</v>
      </c>
      <c r="G919" s="183" t="s">
        <v>629</v>
      </c>
      <c r="H919" s="184">
        <v>43</v>
      </c>
      <c r="I919" s="185"/>
      <c r="J919" s="186">
        <f>ROUND(I919*H919,2)</f>
        <v>0</v>
      </c>
      <c r="K919" s="182" t="s">
        <v>465</v>
      </c>
      <c r="L919" s="42"/>
      <c r="M919" s="187" t="s">
        <v>3</v>
      </c>
      <c r="N919" s="188" t="s">
        <v>43</v>
      </c>
      <c r="O919" s="75"/>
      <c r="P919" s="189">
        <f>O919*H919</f>
        <v>0</v>
      </c>
      <c r="Q919" s="189">
        <v>0.017770000000000001</v>
      </c>
      <c r="R919" s="189">
        <f>Q919*H919</f>
        <v>0.76411000000000007</v>
      </c>
      <c r="S919" s="189">
        <v>0</v>
      </c>
      <c r="T919" s="190">
        <f>S919*H919</f>
        <v>0</v>
      </c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R919" s="191" t="s">
        <v>567</v>
      </c>
      <c r="AT919" s="191" t="s">
        <v>462</v>
      </c>
      <c r="AU919" s="191" t="s">
        <v>101</v>
      </c>
      <c r="AY919" s="22" t="s">
        <v>458</v>
      </c>
      <c r="BE919" s="192">
        <f>IF(N919="základní",J919,0)</f>
        <v>0</v>
      </c>
      <c r="BF919" s="192">
        <f>IF(N919="snížená",J919,0)</f>
        <v>0</v>
      </c>
      <c r="BG919" s="192">
        <f>IF(N919="zákl. přenesená",J919,0)</f>
        <v>0</v>
      </c>
      <c r="BH919" s="192">
        <f>IF(N919="sníž. přenesená",J919,0)</f>
        <v>0</v>
      </c>
      <c r="BI919" s="192">
        <f>IF(N919="nulová",J919,0)</f>
        <v>0</v>
      </c>
      <c r="BJ919" s="22" t="s">
        <v>79</v>
      </c>
      <c r="BK919" s="192">
        <f>ROUND(I919*H919,2)</f>
        <v>0</v>
      </c>
      <c r="BL919" s="22" t="s">
        <v>567</v>
      </c>
      <c r="BM919" s="191" t="s">
        <v>1559</v>
      </c>
    </row>
    <row r="920" s="2" customFormat="1">
      <c r="A920" s="41"/>
      <c r="B920" s="42"/>
      <c r="C920" s="41"/>
      <c r="D920" s="193" t="s">
        <v>467</v>
      </c>
      <c r="E920" s="41"/>
      <c r="F920" s="194" t="s">
        <v>1560</v>
      </c>
      <c r="G920" s="41"/>
      <c r="H920" s="41"/>
      <c r="I920" s="195"/>
      <c r="J920" s="41"/>
      <c r="K920" s="41"/>
      <c r="L920" s="42"/>
      <c r="M920" s="196"/>
      <c r="N920" s="197"/>
      <c r="O920" s="75"/>
      <c r="P920" s="75"/>
      <c r="Q920" s="75"/>
      <c r="R920" s="75"/>
      <c r="S920" s="75"/>
      <c r="T920" s="76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T920" s="22" t="s">
        <v>467</v>
      </c>
      <c r="AU920" s="22" t="s">
        <v>101</v>
      </c>
    </row>
    <row r="921" s="2" customFormat="1" ht="24.15" customHeight="1">
      <c r="A921" s="41"/>
      <c r="B921" s="179"/>
      <c r="C921" s="223" t="s">
        <v>1561</v>
      </c>
      <c r="D921" s="223" t="s">
        <v>562</v>
      </c>
      <c r="E921" s="224" t="s">
        <v>1562</v>
      </c>
      <c r="F921" s="225" t="s">
        <v>1563</v>
      </c>
      <c r="G921" s="226" t="s">
        <v>629</v>
      </c>
      <c r="H921" s="227">
        <v>6</v>
      </c>
      <c r="I921" s="228"/>
      <c r="J921" s="229">
        <f>ROUND(I921*H921,2)</f>
        <v>0</v>
      </c>
      <c r="K921" s="225" t="s">
        <v>465</v>
      </c>
      <c r="L921" s="230"/>
      <c r="M921" s="231" t="s">
        <v>3</v>
      </c>
      <c r="N921" s="232" t="s">
        <v>43</v>
      </c>
      <c r="O921" s="75"/>
      <c r="P921" s="189">
        <f>O921*H921</f>
        <v>0</v>
      </c>
      <c r="Q921" s="189">
        <v>0.01553</v>
      </c>
      <c r="R921" s="189">
        <f>Q921*H921</f>
        <v>0.093179999999999999</v>
      </c>
      <c r="S921" s="189">
        <v>0</v>
      </c>
      <c r="T921" s="190">
        <f>S921*H921</f>
        <v>0</v>
      </c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R921" s="191" t="s">
        <v>667</v>
      </c>
      <c r="AT921" s="191" t="s">
        <v>562</v>
      </c>
      <c r="AU921" s="191" t="s">
        <v>101</v>
      </c>
      <c r="AY921" s="22" t="s">
        <v>458</v>
      </c>
      <c r="BE921" s="192">
        <f>IF(N921="základní",J921,0)</f>
        <v>0</v>
      </c>
      <c r="BF921" s="192">
        <f>IF(N921="snížená",J921,0)</f>
        <v>0</v>
      </c>
      <c r="BG921" s="192">
        <f>IF(N921="zákl. přenesená",J921,0)</f>
        <v>0</v>
      </c>
      <c r="BH921" s="192">
        <f>IF(N921="sníž. přenesená",J921,0)</f>
        <v>0</v>
      </c>
      <c r="BI921" s="192">
        <f>IF(N921="nulová",J921,0)</f>
        <v>0</v>
      </c>
      <c r="BJ921" s="22" t="s">
        <v>79</v>
      </c>
      <c r="BK921" s="192">
        <f>ROUND(I921*H921,2)</f>
        <v>0</v>
      </c>
      <c r="BL921" s="22" t="s">
        <v>567</v>
      </c>
      <c r="BM921" s="191" t="s">
        <v>1564</v>
      </c>
    </row>
    <row r="922" s="13" customFormat="1">
      <c r="A922" s="13"/>
      <c r="B922" s="198"/>
      <c r="C922" s="13"/>
      <c r="D922" s="199" t="s">
        <v>469</v>
      </c>
      <c r="E922" s="200" t="s">
        <v>3</v>
      </c>
      <c r="F922" s="201" t="s">
        <v>1565</v>
      </c>
      <c r="G922" s="13"/>
      <c r="H922" s="202">
        <v>5</v>
      </c>
      <c r="I922" s="203"/>
      <c r="J922" s="13"/>
      <c r="K922" s="13"/>
      <c r="L922" s="198"/>
      <c r="M922" s="204"/>
      <c r="N922" s="205"/>
      <c r="O922" s="205"/>
      <c r="P922" s="205"/>
      <c r="Q922" s="205"/>
      <c r="R922" s="205"/>
      <c r="S922" s="205"/>
      <c r="T922" s="20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00" t="s">
        <v>469</v>
      </c>
      <c r="AU922" s="200" t="s">
        <v>101</v>
      </c>
      <c r="AV922" s="13" t="s">
        <v>76</v>
      </c>
      <c r="AW922" s="13" t="s">
        <v>33</v>
      </c>
      <c r="AX922" s="13" t="s">
        <v>72</v>
      </c>
      <c r="AY922" s="200" t="s">
        <v>458</v>
      </c>
    </row>
    <row r="923" s="13" customFormat="1">
      <c r="A923" s="13"/>
      <c r="B923" s="198"/>
      <c r="C923" s="13"/>
      <c r="D923" s="199" t="s">
        <v>469</v>
      </c>
      <c r="E923" s="200" t="s">
        <v>3</v>
      </c>
      <c r="F923" s="201" t="s">
        <v>1566</v>
      </c>
      <c r="G923" s="13"/>
      <c r="H923" s="202">
        <v>1</v>
      </c>
      <c r="I923" s="203"/>
      <c r="J923" s="13"/>
      <c r="K923" s="13"/>
      <c r="L923" s="198"/>
      <c r="M923" s="204"/>
      <c r="N923" s="205"/>
      <c r="O923" s="205"/>
      <c r="P923" s="205"/>
      <c r="Q923" s="205"/>
      <c r="R923" s="205"/>
      <c r="S923" s="205"/>
      <c r="T923" s="20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00" t="s">
        <v>469</v>
      </c>
      <c r="AU923" s="200" t="s">
        <v>101</v>
      </c>
      <c r="AV923" s="13" t="s">
        <v>76</v>
      </c>
      <c r="AW923" s="13" t="s">
        <v>33</v>
      </c>
      <c r="AX923" s="13" t="s">
        <v>72</v>
      </c>
      <c r="AY923" s="200" t="s">
        <v>458</v>
      </c>
    </row>
    <row r="924" s="15" customFormat="1">
      <c r="A924" s="15"/>
      <c r="B924" s="215"/>
      <c r="C924" s="15"/>
      <c r="D924" s="199" t="s">
        <v>469</v>
      </c>
      <c r="E924" s="216" t="s">
        <v>3</v>
      </c>
      <c r="F924" s="217" t="s">
        <v>497</v>
      </c>
      <c r="G924" s="15"/>
      <c r="H924" s="218">
        <v>6</v>
      </c>
      <c r="I924" s="219"/>
      <c r="J924" s="15"/>
      <c r="K924" s="15"/>
      <c r="L924" s="215"/>
      <c r="M924" s="220"/>
      <c r="N924" s="221"/>
      <c r="O924" s="221"/>
      <c r="P924" s="221"/>
      <c r="Q924" s="221"/>
      <c r="R924" s="221"/>
      <c r="S924" s="221"/>
      <c r="T924" s="222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16" t="s">
        <v>469</v>
      </c>
      <c r="AU924" s="216" t="s">
        <v>101</v>
      </c>
      <c r="AV924" s="15" t="s">
        <v>104</v>
      </c>
      <c r="AW924" s="15" t="s">
        <v>33</v>
      </c>
      <c r="AX924" s="15" t="s">
        <v>79</v>
      </c>
      <c r="AY924" s="216" t="s">
        <v>458</v>
      </c>
    </row>
    <row r="925" s="2" customFormat="1" ht="24.15" customHeight="1">
      <c r="A925" s="41"/>
      <c r="B925" s="179"/>
      <c r="C925" s="223" t="s">
        <v>1567</v>
      </c>
      <c r="D925" s="223" t="s">
        <v>562</v>
      </c>
      <c r="E925" s="224" t="s">
        <v>1568</v>
      </c>
      <c r="F925" s="225" t="s">
        <v>1569</v>
      </c>
      <c r="G925" s="226" t="s">
        <v>629</v>
      </c>
      <c r="H925" s="227">
        <v>2</v>
      </c>
      <c r="I925" s="228"/>
      <c r="J925" s="229">
        <f>ROUND(I925*H925,2)</f>
        <v>0</v>
      </c>
      <c r="K925" s="225" t="s">
        <v>3</v>
      </c>
      <c r="L925" s="230"/>
      <c r="M925" s="231" t="s">
        <v>3</v>
      </c>
      <c r="N925" s="232" t="s">
        <v>43</v>
      </c>
      <c r="O925" s="75"/>
      <c r="P925" s="189">
        <f>O925*H925</f>
        <v>0</v>
      </c>
      <c r="Q925" s="189">
        <v>0.01553</v>
      </c>
      <c r="R925" s="189">
        <f>Q925*H925</f>
        <v>0.031060000000000001</v>
      </c>
      <c r="S925" s="189">
        <v>0</v>
      </c>
      <c r="T925" s="190">
        <f>S925*H925</f>
        <v>0</v>
      </c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R925" s="191" t="s">
        <v>667</v>
      </c>
      <c r="AT925" s="191" t="s">
        <v>562</v>
      </c>
      <c r="AU925" s="191" t="s">
        <v>101</v>
      </c>
      <c r="AY925" s="22" t="s">
        <v>458</v>
      </c>
      <c r="BE925" s="192">
        <f>IF(N925="základní",J925,0)</f>
        <v>0</v>
      </c>
      <c r="BF925" s="192">
        <f>IF(N925="snížená",J925,0)</f>
        <v>0</v>
      </c>
      <c r="BG925" s="192">
        <f>IF(N925="zákl. přenesená",J925,0)</f>
        <v>0</v>
      </c>
      <c r="BH925" s="192">
        <f>IF(N925="sníž. přenesená",J925,0)</f>
        <v>0</v>
      </c>
      <c r="BI925" s="192">
        <f>IF(N925="nulová",J925,0)</f>
        <v>0</v>
      </c>
      <c r="BJ925" s="22" t="s">
        <v>79</v>
      </c>
      <c r="BK925" s="192">
        <f>ROUND(I925*H925,2)</f>
        <v>0</v>
      </c>
      <c r="BL925" s="22" t="s">
        <v>567</v>
      </c>
      <c r="BM925" s="191" t="s">
        <v>1570</v>
      </c>
    </row>
    <row r="926" s="13" customFormat="1">
      <c r="A926" s="13"/>
      <c r="B926" s="198"/>
      <c r="C926" s="13"/>
      <c r="D926" s="199" t="s">
        <v>469</v>
      </c>
      <c r="E926" s="200" t="s">
        <v>3</v>
      </c>
      <c r="F926" s="201" t="s">
        <v>1571</v>
      </c>
      <c r="G926" s="13"/>
      <c r="H926" s="202">
        <v>1</v>
      </c>
      <c r="I926" s="203"/>
      <c r="J926" s="13"/>
      <c r="K926" s="13"/>
      <c r="L926" s="198"/>
      <c r="M926" s="204"/>
      <c r="N926" s="205"/>
      <c r="O926" s="205"/>
      <c r="P926" s="205"/>
      <c r="Q926" s="205"/>
      <c r="R926" s="205"/>
      <c r="S926" s="205"/>
      <c r="T926" s="20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00" t="s">
        <v>469</v>
      </c>
      <c r="AU926" s="200" t="s">
        <v>101</v>
      </c>
      <c r="AV926" s="13" t="s">
        <v>76</v>
      </c>
      <c r="AW926" s="13" t="s">
        <v>33</v>
      </c>
      <c r="AX926" s="13" t="s">
        <v>72</v>
      </c>
      <c r="AY926" s="200" t="s">
        <v>458</v>
      </c>
    </row>
    <row r="927" s="13" customFormat="1">
      <c r="A927" s="13"/>
      <c r="B927" s="198"/>
      <c r="C927" s="13"/>
      <c r="D927" s="199" t="s">
        <v>469</v>
      </c>
      <c r="E927" s="200" t="s">
        <v>3</v>
      </c>
      <c r="F927" s="201" t="s">
        <v>1566</v>
      </c>
      <c r="G927" s="13"/>
      <c r="H927" s="202">
        <v>1</v>
      </c>
      <c r="I927" s="203"/>
      <c r="J927" s="13"/>
      <c r="K927" s="13"/>
      <c r="L927" s="198"/>
      <c r="M927" s="204"/>
      <c r="N927" s="205"/>
      <c r="O927" s="205"/>
      <c r="P927" s="205"/>
      <c r="Q927" s="205"/>
      <c r="R927" s="205"/>
      <c r="S927" s="205"/>
      <c r="T927" s="20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00" t="s">
        <v>469</v>
      </c>
      <c r="AU927" s="200" t="s">
        <v>101</v>
      </c>
      <c r="AV927" s="13" t="s">
        <v>76</v>
      </c>
      <c r="AW927" s="13" t="s">
        <v>33</v>
      </c>
      <c r="AX927" s="13" t="s">
        <v>72</v>
      </c>
      <c r="AY927" s="200" t="s">
        <v>458</v>
      </c>
    </row>
    <row r="928" s="15" customFormat="1">
      <c r="A928" s="15"/>
      <c r="B928" s="215"/>
      <c r="C928" s="15"/>
      <c r="D928" s="199" t="s">
        <v>469</v>
      </c>
      <c r="E928" s="216" t="s">
        <v>3</v>
      </c>
      <c r="F928" s="217" t="s">
        <v>497</v>
      </c>
      <c r="G928" s="15"/>
      <c r="H928" s="218">
        <v>2</v>
      </c>
      <c r="I928" s="219"/>
      <c r="J928" s="15"/>
      <c r="K928" s="15"/>
      <c r="L928" s="215"/>
      <c r="M928" s="220"/>
      <c r="N928" s="221"/>
      <c r="O928" s="221"/>
      <c r="P928" s="221"/>
      <c r="Q928" s="221"/>
      <c r="R928" s="221"/>
      <c r="S928" s="221"/>
      <c r="T928" s="222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16" t="s">
        <v>469</v>
      </c>
      <c r="AU928" s="216" t="s">
        <v>101</v>
      </c>
      <c r="AV928" s="15" t="s">
        <v>104</v>
      </c>
      <c r="AW928" s="15" t="s">
        <v>33</v>
      </c>
      <c r="AX928" s="15" t="s">
        <v>79</v>
      </c>
      <c r="AY928" s="216" t="s">
        <v>458</v>
      </c>
    </row>
    <row r="929" s="2" customFormat="1" ht="24.15" customHeight="1">
      <c r="A929" s="41"/>
      <c r="B929" s="179"/>
      <c r="C929" s="223" t="s">
        <v>1572</v>
      </c>
      <c r="D929" s="223" t="s">
        <v>562</v>
      </c>
      <c r="E929" s="224" t="s">
        <v>1573</v>
      </c>
      <c r="F929" s="225" t="s">
        <v>1574</v>
      </c>
      <c r="G929" s="226" t="s">
        <v>629</v>
      </c>
      <c r="H929" s="227">
        <v>11</v>
      </c>
      <c r="I929" s="228"/>
      <c r="J929" s="229">
        <f>ROUND(I929*H929,2)</f>
        <v>0</v>
      </c>
      <c r="K929" s="225" t="s">
        <v>465</v>
      </c>
      <c r="L929" s="230"/>
      <c r="M929" s="231" t="s">
        <v>3</v>
      </c>
      <c r="N929" s="232" t="s">
        <v>43</v>
      </c>
      <c r="O929" s="75"/>
      <c r="P929" s="189">
        <f>O929*H929</f>
        <v>0</v>
      </c>
      <c r="Q929" s="189">
        <v>0.01521</v>
      </c>
      <c r="R929" s="189">
        <f>Q929*H929</f>
        <v>0.16730999999999999</v>
      </c>
      <c r="S929" s="189">
        <v>0</v>
      </c>
      <c r="T929" s="190">
        <f>S929*H929</f>
        <v>0</v>
      </c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R929" s="191" t="s">
        <v>667</v>
      </c>
      <c r="AT929" s="191" t="s">
        <v>562</v>
      </c>
      <c r="AU929" s="191" t="s">
        <v>101</v>
      </c>
      <c r="AY929" s="22" t="s">
        <v>458</v>
      </c>
      <c r="BE929" s="192">
        <f>IF(N929="základní",J929,0)</f>
        <v>0</v>
      </c>
      <c r="BF929" s="192">
        <f>IF(N929="snížená",J929,0)</f>
        <v>0</v>
      </c>
      <c r="BG929" s="192">
        <f>IF(N929="zákl. přenesená",J929,0)</f>
        <v>0</v>
      </c>
      <c r="BH929" s="192">
        <f>IF(N929="sníž. přenesená",J929,0)</f>
        <v>0</v>
      </c>
      <c r="BI929" s="192">
        <f>IF(N929="nulová",J929,0)</f>
        <v>0</v>
      </c>
      <c r="BJ929" s="22" t="s">
        <v>79</v>
      </c>
      <c r="BK929" s="192">
        <f>ROUND(I929*H929,2)</f>
        <v>0</v>
      </c>
      <c r="BL929" s="22" t="s">
        <v>567</v>
      </c>
      <c r="BM929" s="191" t="s">
        <v>1575</v>
      </c>
    </row>
    <row r="930" s="13" customFormat="1">
      <c r="A930" s="13"/>
      <c r="B930" s="198"/>
      <c r="C930" s="13"/>
      <c r="D930" s="199" t="s">
        <v>469</v>
      </c>
      <c r="E930" s="200" t="s">
        <v>3</v>
      </c>
      <c r="F930" s="201" t="s">
        <v>1576</v>
      </c>
      <c r="G930" s="13"/>
      <c r="H930" s="202">
        <v>9</v>
      </c>
      <c r="I930" s="203"/>
      <c r="J930" s="13"/>
      <c r="K930" s="13"/>
      <c r="L930" s="198"/>
      <c r="M930" s="204"/>
      <c r="N930" s="205"/>
      <c r="O930" s="205"/>
      <c r="P930" s="205"/>
      <c r="Q930" s="205"/>
      <c r="R930" s="205"/>
      <c r="S930" s="205"/>
      <c r="T930" s="20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00" t="s">
        <v>469</v>
      </c>
      <c r="AU930" s="200" t="s">
        <v>101</v>
      </c>
      <c r="AV930" s="13" t="s">
        <v>76</v>
      </c>
      <c r="AW930" s="13" t="s">
        <v>33</v>
      </c>
      <c r="AX930" s="13" t="s">
        <v>72</v>
      </c>
      <c r="AY930" s="200" t="s">
        <v>458</v>
      </c>
    </row>
    <row r="931" s="13" customFormat="1">
      <c r="A931" s="13"/>
      <c r="B931" s="198"/>
      <c r="C931" s="13"/>
      <c r="D931" s="199" t="s">
        <v>469</v>
      </c>
      <c r="E931" s="200" t="s">
        <v>3</v>
      </c>
      <c r="F931" s="201" t="s">
        <v>1577</v>
      </c>
      <c r="G931" s="13"/>
      <c r="H931" s="202">
        <v>2</v>
      </c>
      <c r="I931" s="203"/>
      <c r="J931" s="13"/>
      <c r="K931" s="13"/>
      <c r="L931" s="198"/>
      <c r="M931" s="204"/>
      <c r="N931" s="205"/>
      <c r="O931" s="205"/>
      <c r="P931" s="205"/>
      <c r="Q931" s="205"/>
      <c r="R931" s="205"/>
      <c r="S931" s="205"/>
      <c r="T931" s="20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00" t="s">
        <v>469</v>
      </c>
      <c r="AU931" s="200" t="s">
        <v>101</v>
      </c>
      <c r="AV931" s="13" t="s">
        <v>76</v>
      </c>
      <c r="AW931" s="13" t="s">
        <v>33</v>
      </c>
      <c r="AX931" s="13" t="s">
        <v>72</v>
      </c>
      <c r="AY931" s="200" t="s">
        <v>458</v>
      </c>
    </row>
    <row r="932" s="15" customFormat="1">
      <c r="A932" s="15"/>
      <c r="B932" s="215"/>
      <c r="C932" s="15"/>
      <c r="D932" s="199" t="s">
        <v>469</v>
      </c>
      <c r="E932" s="216" t="s">
        <v>3</v>
      </c>
      <c r="F932" s="217" t="s">
        <v>497</v>
      </c>
      <c r="G932" s="15"/>
      <c r="H932" s="218">
        <v>11</v>
      </c>
      <c r="I932" s="219"/>
      <c r="J932" s="15"/>
      <c r="K932" s="15"/>
      <c r="L932" s="215"/>
      <c r="M932" s="220"/>
      <c r="N932" s="221"/>
      <c r="O932" s="221"/>
      <c r="P932" s="221"/>
      <c r="Q932" s="221"/>
      <c r="R932" s="221"/>
      <c r="S932" s="221"/>
      <c r="T932" s="222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T932" s="216" t="s">
        <v>469</v>
      </c>
      <c r="AU932" s="216" t="s">
        <v>101</v>
      </c>
      <c r="AV932" s="15" t="s">
        <v>104</v>
      </c>
      <c r="AW932" s="15" t="s">
        <v>33</v>
      </c>
      <c r="AX932" s="15" t="s">
        <v>79</v>
      </c>
      <c r="AY932" s="216" t="s">
        <v>458</v>
      </c>
    </row>
    <row r="933" s="2" customFormat="1" ht="24.15" customHeight="1">
      <c r="A933" s="41"/>
      <c r="B933" s="179"/>
      <c r="C933" s="223" t="s">
        <v>1578</v>
      </c>
      <c r="D933" s="223" t="s">
        <v>562</v>
      </c>
      <c r="E933" s="224" t="s">
        <v>1579</v>
      </c>
      <c r="F933" s="225" t="s">
        <v>1580</v>
      </c>
      <c r="G933" s="226" t="s">
        <v>629</v>
      </c>
      <c r="H933" s="227">
        <v>5</v>
      </c>
      <c r="I933" s="228"/>
      <c r="J933" s="229">
        <f>ROUND(I933*H933,2)</f>
        <v>0</v>
      </c>
      <c r="K933" s="225" t="s">
        <v>465</v>
      </c>
      <c r="L933" s="230"/>
      <c r="M933" s="231" t="s">
        <v>3</v>
      </c>
      <c r="N933" s="232" t="s">
        <v>43</v>
      </c>
      <c r="O933" s="75"/>
      <c r="P933" s="189">
        <f>O933*H933</f>
        <v>0</v>
      </c>
      <c r="Q933" s="189">
        <v>0.014890000000000001</v>
      </c>
      <c r="R933" s="189">
        <f>Q933*H933</f>
        <v>0.074450000000000002</v>
      </c>
      <c r="S933" s="189">
        <v>0</v>
      </c>
      <c r="T933" s="190">
        <f>S933*H933</f>
        <v>0</v>
      </c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R933" s="191" t="s">
        <v>667</v>
      </c>
      <c r="AT933" s="191" t="s">
        <v>562</v>
      </c>
      <c r="AU933" s="191" t="s">
        <v>101</v>
      </c>
      <c r="AY933" s="22" t="s">
        <v>458</v>
      </c>
      <c r="BE933" s="192">
        <f>IF(N933="základní",J933,0)</f>
        <v>0</v>
      </c>
      <c r="BF933" s="192">
        <f>IF(N933="snížená",J933,0)</f>
        <v>0</v>
      </c>
      <c r="BG933" s="192">
        <f>IF(N933="zákl. přenesená",J933,0)</f>
        <v>0</v>
      </c>
      <c r="BH933" s="192">
        <f>IF(N933="sníž. přenesená",J933,0)</f>
        <v>0</v>
      </c>
      <c r="BI933" s="192">
        <f>IF(N933="nulová",J933,0)</f>
        <v>0</v>
      </c>
      <c r="BJ933" s="22" t="s">
        <v>79</v>
      </c>
      <c r="BK933" s="192">
        <f>ROUND(I933*H933,2)</f>
        <v>0</v>
      </c>
      <c r="BL933" s="22" t="s">
        <v>567</v>
      </c>
      <c r="BM933" s="191" t="s">
        <v>1581</v>
      </c>
    </row>
    <row r="934" s="13" customFormat="1">
      <c r="A934" s="13"/>
      <c r="B934" s="198"/>
      <c r="C934" s="13"/>
      <c r="D934" s="199" t="s">
        <v>469</v>
      </c>
      <c r="E934" s="200" t="s">
        <v>3</v>
      </c>
      <c r="F934" s="201" t="s">
        <v>1582</v>
      </c>
      <c r="G934" s="13"/>
      <c r="H934" s="202">
        <v>5</v>
      </c>
      <c r="I934" s="203"/>
      <c r="J934" s="13"/>
      <c r="K934" s="13"/>
      <c r="L934" s="198"/>
      <c r="M934" s="204"/>
      <c r="N934" s="205"/>
      <c r="O934" s="205"/>
      <c r="P934" s="205"/>
      <c r="Q934" s="205"/>
      <c r="R934" s="205"/>
      <c r="S934" s="205"/>
      <c r="T934" s="206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00" t="s">
        <v>469</v>
      </c>
      <c r="AU934" s="200" t="s">
        <v>101</v>
      </c>
      <c r="AV934" s="13" t="s">
        <v>76</v>
      </c>
      <c r="AW934" s="13" t="s">
        <v>33</v>
      </c>
      <c r="AX934" s="13" t="s">
        <v>72</v>
      </c>
      <c r="AY934" s="200" t="s">
        <v>458</v>
      </c>
    </row>
    <row r="935" s="15" customFormat="1">
      <c r="A935" s="15"/>
      <c r="B935" s="215"/>
      <c r="C935" s="15"/>
      <c r="D935" s="199" t="s">
        <v>469</v>
      </c>
      <c r="E935" s="216" t="s">
        <v>3</v>
      </c>
      <c r="F935" s="217" t="s">
        <v>497</v>
      </c>
      <c r="G935" s="15"/>
      <c r="H935" s="218">
        <v>5</v>
      </c>
      <c r="I935" s="219"/>
      <c r="J935" s="15"/>
      <c r="K935" s="15"/>
      <c r="L935" s="215"/>
      <c r="M935" s="220"/>
      <c r="N935" s="221"/>
      <c r="O935" s="221"/>
      <c r="P935" s="221"/>
      <c r="Q935" s="221"/>
      <c r="R935" s="221"/>
      <c r="S935" s="221"/>
      <c r="T935" s="222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T935" s="216" t="s">
        <v>469</v>
      </c>
      <c r="AU935" s="216" t="s">
        <v>101</v>
      </c>
      <c r="AV935" s="15" t="s">
        <v>104</v>
      </c>
      <c r="AW935" s="15" t="s">
        <v>33</v>
      </c>
      <c r="AX935" s="15" t="s">
        <v>79</v>
      </c>
      <c r="AY935" s="216" t="s">
        <v>458</v>
      </c>
    </row>
    <row r="936" s="2" customFormat="1" ht="24.15" customHeight="1">
      <c r="A936" s="41"/>
      <c r="B936" s="179"/>
      <c r="C936" s="223" t="s">
        <v>1583</v>
      </c>
      <c r="D936" s="223" t="s">
        <v>562</v>
      </c>
      <c r="E936" s="224" t="s">
        <v>1584</v>
      </c>
      <c r="F936" s="225" t="s">
        <v>1585</v>
      </c>
      <c r="G936" s="226" t="s">
        <v>629</v>
      </c>
      <c r="H936" s="227">
        <v>2</v>
      </c>
      <c r="I936" s="228"/>
      <c r="J936" s="229">
        <f>ROUND(I936*H936,2)</f>
        <v>0</v>
      </c>
      <c r="K936" s="225" t="s">
        <v>3</v>
      </c>
      <c r="L936" s="230"/>
      <c r="M936" s="231" t="s">
        <v>3</v>
      </c>
      <c r="N936" s="232" t="s">
        <v>43</v>
      </c>
      <c r="O936" s="75"/>
      <c r="P936" s="189">
        <f>O936*H936</f>
        <v>0</v>
      </c>
      <c r="Q936" s="189">
        <v>0.014890000000000001</v>
      </c>
      <c r="R936" s="189">
        <f>Q936*H936</f>
        <v>0.029780000000000001</v>
      </c>
      <c r="S936" s="189">
        <v>0</v>
      </c>
      <c r="T936" s="190">
        <f>S936*H936</f>
        <v>0</v>
      </c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R936" s="191" t="s">
        <v>667</v>
      </c>
      <c r="AT936" s="191" t="s">
        <v>562</v>
      </c>
      <c r="AU936" s="191" t="s">
        <v>101</v>
      </c>
      <c r="AY936" s="22" t="s">
        <v>458</v>
      </c>
      <c r="BE936" s="192">
        <f>IF(N936="základní",J936,0)</f>
        <v>0</v>
      </c>
      <c r="BF936" s="192">
        <f>IF(N936="snížená",J936,0)</f>
        <v>0</v>
      </c>
      <c r="BG936" s="192">
        <f>IF(N936="zákl. přenesená",J936,0)</f>
        <v>0</v>
      </c>
      <c r="BH936" s="192">
        <f>IF(N936="sníž. přenesená",J936,0)</f>
        <v>0</v>
      </c>
      <c r="BI936" s="192">
        <f>IF(N936="nulová",J936,0)</f>
        <v>0</v>
      </c>
      <c r="BJ936" s="22" t="s">
        <v>79</v>
      </c>
      <c r="BK936" s="192">
        <f>ROUND(I936*H936,2)</f>
        <v>0</v>
      </c>
      <c r="BL936" s="22" t="s">
        <v>567</v>
      </c>
      <c r="BM936" s="191" t="s">
        <v>1586</v>
      </c>
    </row>
    <row r="937" s="13" customFormat="1">
      <c r="A937" s="13"/>
      <c r="B937" s="198"/>
      <c r="C937" s="13"/>
      <c r="D937" s="199" t="s">
        <v>469</v>
      </c>
      <c r="E937" s="200" t="s">
        <v>3</v>
      </c>
      <c r="F937" s="201" t="s">
        <v>1587</v>
      </c>
      <c r="G937" s="13"/>
      <c r="H937" s="202">
        <v>2</v>
      </c>
      <c r="I937" s="203"/>
      <c r="J937" s="13"/>
      <c r="K937" s="13"/>
      <c r="L937" s="198"/>
      <c r="M937" s="204"/>
      <c r="N937" s="205"/>
      <c r="O937" s="205"/>
      <c r="P937" s="205"/>
      <c r="Q937" s="205"/>
      <c r="R937" s="205"/>
      <c r="S937" s="205"/>
      <c r="T937" s="20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00" t="s">
        <v>469</v>
      </c>
      <c r="AU937" s="200" t="s">
        <v>101</v>
      </c>
      <c r="AV937" s="13" t="s">
        <v>76</v>
      </c>
      <c r="AW937" s="13" t="s">
        <v>33</v>
      </c>
      <c r="AX937" s="13" t="s">
        <v>79</v>
      </c>
      <c r="AY937" s="200" t="s">
        <v>458</v>
      </c>
    </row>
    <row r="938" s="2" customFormat="1" ht="24.15" customHeight="1">
      <c r="A938" s="41"/>
      <c r="B938" s="179"/>
      <c r="C938" s="223" t="s">
        <v>1588</v>
      </c>
      <c r="D938" s="223" t="s">
        <v>562</v>
      </c>
      <c r="E938" s="224" t="s">
        <v>1589</v>
      </c>
      <c r="F938" s="225" t="s">
        <v>1590</v>
      </c>
      <c r="G938" s="226" t="s">
        <v>629</v>
      </c>
      <c r="H938" s="227">
        <v>1</v>
      </c>
      <c r="I938" s="228"/>
      <c r="J938" s="229">
        <f>ROUND(I938*H938,2)</f>
        <v>0</v>
      </c>
      <c r="K938" s="225" t="s">
        <v>3</v>
      </c>
      <c r="L938" s="230"/>
      <c r="M938" s="231" t="s">
        <v>3</v>
      </c>
      <c r="N938" s="232" t="s">
        <v>43</v>
      </c>
      <c r="O938" s="75"/>
      <c r="P938" s="189">
        <f>O938*H938</f>
        <v>0</v>
      </c>
      <c r="Q938" s="189">
        <v>0.014579999999999999</v>
      </c>
      <c r="R938" s="189">
        <f>Q938*H938</f>
        <v>0.014579999999999999</v>
      </c>
      <c r="S938" s="189">
        <v>0</v>
      </c>
      <c r="T938" s="190">
        <f>S938*H938</f>
        <v>0</v>
      </c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R938" s="191" t="s">
        <v>667</v>
      </c>
      <c r="AT938" s="191" t="s">
        <v>562</v>
      </c>
      <c r="AU938" s="191" t="s">
        <v>101</v>
      </c>
      <c r="AY938" s="22" t="s">
        <v>458</v>
      </c>
      <c r="BE938" s="192">
        <f>IF(N938="základní",J938,0)</f>
        <v>0</v>
      </c>
      <c r="BF938" s="192">
        <f>IF(N938="snížená",J938,0)</f>
        <v>0</v>
      </c>
      <c r="BG938" s="192">
        <f>IF(N938="zákl. přenesená",J938,0)</f>
        <v>0</v>
      </c>
      <c r="BH938" s="192">
        <f>IF(N938="sníž. přenesená",J938,0)</f>
        <v>0</v>
      </c>
      <c r="BI938" s="192">
        <f>IF(N938="nulová",J938,0)</f>
        <v>0</v>
      </c>
      <c r="BJ938" s="22" t="s">
        <v>79</v>
      </c>
      <c r="BK938" s="192">
        <f>ROUND(I938*H938,2)</f>
        <v>0</v>
      </c>
      <c r="BL938" s="22" t="s">
        <v>567</v>
      </c>
      <c r="BM938" s="191" t="s">
        <v>1591</v>
      </c>
    </row>
    <row r="939" s="13" customFormat="1">
      <c r="A939" s="13"/>
      <c r="B939" s="198"/>
      <c r="C939" s="13"/>
      <c r="D939" s="199" t="s">
        <v>469</v>
      </c>
      <c r="E939" s="200" t="s">
        <v>3</v>
      </c>
      <c r="F939" s="201" t="s">
        <v>1592</v>
      </c>
      <c r="G939" s="13"/>
      <c r="H939" s="202">
        <v>1</v>
      </c>
      <c r="I939" s="203"/>
      <c r="J939" s="13"/>
      <c r="K939" s="13"/>
      <c r="L939" s="198"/>
      <c r="M939" s="204"/>
      <c r="N939" s="205"/>
      <c r="O939" s="205"/>
      <c r="P939" s="205"/>
      <c r="Q939" s="205"/>
      <c r="R939" s="205"/>
      <c r="S939" s="205"/>
      <c r="T939" s="206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00" t="s">
        <v>469</v>
      </c>
      <c r="AU939" s="200" t="s">
        <v>101</v>
      </c>
      <c r="AV939" s="13" t="s">
        <v>76</v>
      </c>
      <c r="AW939" s="13" t="s">
        <v>33</v>
      </c>
      <c r="AX939" s="13" t="s">
        <v>79</v>
      </c>
      <c r="AY939" s="200" t="s">
        <v>458</v>
      </c>
    </row>
    <row r="940" s="2" customFormat="1" ht="24.15" customHeight="1">
      <c r="A940" s="41"/>
      <c r="B940" s="179"/>
      <c r="C940" s="223" t="s">
        <v>1593</v>
      </c>
      <c r="D940" s="223" t="s">
        <v>562</v>
      </c>
      <c r="E940" s="224" t="s">
        <v>1594</v>
      </c>
      <c r="F940" s="225" t="s">
        <v>1595</v>
      </c>
      <c r="G940" s="226" t="s">
        <v>629</v>
      </c>
      <c r="H940" s="227">
        <v>3</v>
      </c>
      <c r="I940" s="228"/>
      <c r="J940" s="229">
        <f>ROUND(I940*H940,2)</f>
        <v>0</v>
      </c>
      <c r="K940" s="225" t="s">
        <v>3</v>
      </c>
      <c r="L940" s="230"/>
      <c r="M940" s="231" t="s">
        <v>3</v>
      </c>
      <c r="N940" s="232" t="s">
        <v>43</v>
      </c>
      <c r="O940" s="75"/>
      <c r="P940" s="189">
        <f>O940*H940</f>
        <v>0</v>
      </c>
      <c r="Q940" s="189">
        <v>0.023959999999999999</v>
      </c>
      <c r="R940" s="189">
        <f>Q940*H940</f>
        <v>0.071879999999999999</v>
      </c>
      <c r="S940" s="189">
        <v>0</v>
      </c>
      <c r="T940" s="190">
        <f>S940*H940</f>
        <v>0</v>
      </c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R940" s="191" t="s">
        <v>667</v>
      </c>
      <c r="AT940" s="191" t="s">
        <v>562</v>
      </c>
      <c r="AU940" s="191" t="s">
        <v>101</v>
      </c>
      <c r="AY940" s="22" t="s">
        <v>458</v>
      </c>
      <c r="BE940" s="192">
        <f>IF(N940="základní",J940,0)</f>
        <v>0</v>
      </c>
      <c r="BF940" s="192">
        <f>IF(N940="snížená",J940,0)</f>
        <v>0</v>
      </c>
      <c r="BG940" s="192">
        <f>IF(N940="zákl. přenesená",J940,0)</f>
        <v>0</v>
      </c>
      <c r="BH940" s="192">
        <f>IF(N940="sníž. přenesená",J940,0)</f>
        <v>0</v>
      </c>
      <c r="BI940" s="192">
        <f>IF(N940="nulová",J940,0)</f>
        <v>0</v>
      </c>
      <c r="BJ940" s="22" t="s">
        <v>79</v>
      </c>
      <c r="BK940" s="192">
        <f>ROUND(I940*H940,2)</f>
        <v>0</v>
      </c>
      <c r="BL940" s="22" t="s">
        <v>567</v>
      </c>
      <c r="BM940" s="191" t="s">
        <v>1596</v>
      </c>
    </row>
    <row r="941" s="13" customFormat="1">
      <c r="A941" s="13"/>
      <c r="B941" s="198"/>
      <c r="C941" s="13"/>
      <c r="D941" s="199" t="s">
        <v>469</v>
      </c>
      <c r="E941" s="200" t="s">
        <v>3</v>
      </c>
      <c r="F941" s="201" t="s">
        <v>1597</v>
      </c>
      <c r="G941" s="13"/>
      <c r="H941" s="202">
        <v>3</v>
      </c>
      <c r="I941" s="203"/>
      <c r="J941" s="13"/>
      <c r="K941" s="13"/>
      <c r="L941" s="198"/>
      <c r="M941" s="204"/>
      <c r="N941" s="205"/>
      <c r="O941" s="205"/>
      <c r="P941" s="205"/>
      <c r="Q941" s="205"/>
      <c r="R941" s="205"/>
      <c r="S941" s="205"/>
      <c r="T941" s="20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00" t="s">
        <v>469</v>
      </c>
      <c r="AU941" s="200" t="s">
        <v>101</v>
      </c>
      <c r="AV941" s="13" t="s">
        <v>76</v>
      </c>
      <c r="AW941" s="13" t="s">
        <v>33</v>
      </c>
      <c r="AX941" s="13" t="s">
        <v>79</v>
      </c>
      <c r="AY941" s="200" t="s">
        <v>458</v>
      </c>
    </row>
    <row r="942" s="2" customFormat="1" ht="24.15" customHeight="1">
      <c r="A942" s="41"/>
      <c r="B942" s="179"/>
      <c r="C942" s="223" t="s">
        <v>1598</v>
      </c>
      <c r="D942" s="223" t="s">
        <v>562</v>
      </c>
      <c r="E942" s="224" t="s">
        <v>1599</v>
      </c>
      <c r="F942" s="225" t="s">
        <v>1600</v>
      </c>
      <c r="G942" s="226" t="s">
        <v>629</v>
      </c>
      <c r="H942" s="227">
        <v>1</v>
      </c>
      <c r="I942" s="228"/>
      <c r="J942" s="229">
        <f>ROUND(I942*H942,2)</f>
        <v>0</v>
      </c>
      <c r="K942" s="225" t="s">
        <v>465</v>
      </c>
      <c r="L942" s="230"/>
      <c r="M942" s="231" t="s">
        <v>3</v>
      </c>
      <c r="N942" s="232" t="s">
        <v>43</v>
      </c>
      <c r="O942" s="75"/>
      <c r="P942" s="189">
        <f>O942*H942</f>
        <v>0</v>
      </c>
      <c r="Q942" s="189">
        <v>0.016240000000000001</v>
      </c>
      <c r="R942" s="189">
        <f>Q942*H942</f>
        <v>0.016240000000000001</v>
      </c>
      <c r="S942" s="189">
        <v>0</v>
      </c>
      <c r="T942" s="190">
        <f>S942*H942</f>
        <v>0</v>
      </c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R942" s="191" t="s">
        <v>667</v>
      </c>
      <c r="AT942" s="191" t="s">
        <v>562</v>
      </c>
      <c r="AU942" s="191" t="s">
        <v>101</v>
      </c>
      <c r="AY942" s="22" t="s">
        <v>458</v>
      </c>
      <c r="BE942" s="192">
        <f>IF(N942="základní",J942,0)</f>
        <v>0</v>
      </c>
      <c r="BF942" s="192">
        <f>IF(N942="snížená",J942,0)</f>
        <v>0</v>
      </c>
      <c r="BG942" s="192">
        <f>IF(N942="zákl. přenesená",J942,0)</f>
        <v>0</v>
      </c>
      <c r="BH942" s="192">
        <f>IF(N942="sníž. přenesená",J942,0)</f>
        <v>0</v>
      </c>
      <c r="BI942" s="192">
        <f>IF(N942="nulová",J942,0)</f>
        <v>0</v>
      </c>
      <c r="BJ942" s="22" t="s">
        <v>79</v>
      </c>
      <c r="BK942" s="192">
        <f>ROUND(I942*H942,2)</f>
        <v>0</v>
      </c>
      <c r="BL942" s="22" t="s">
        <v>567</v>
      </c>
      <c r="BM942" s="191" t="s">
        <v>1601</v>
      </c>
    </row>
    <row r="943" s="13" customFormat="1">
      <c r="A943" s="13"/>
      <c r="B943" s="198"/>
      <c r="C943" s="13"/>
      <c r="D943" s="199" t="s">
        <v>469</v>
      </c>
      <c r="E943" s="200" t="s">
        <v>3</v>
      </c>
      <c r="F943" s="201" t="s">
        <v>1602</v>
      </c>
      <c r="G943" s="13"/>
      <c r="H943" s="202">
        <v>1</v>
      </c>
      <c r="I943" s="203"/>
      <c r="J943" s="13"/>
      <c r="K943" s="13"/>
      <c r="L943" s="198"/>
      <c r="M943" s="204"/>
      <c r="N943" s="205"/>
      <c r="O943" s="205"/>
      <c r="P943" s="205"/>
      <c r="Q943" s="205"/>
      <c r="R943" s="205"/>
      <c r="S943" s="205"/>
      <c r="T943" s="20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00" t="s">
        <v>469</v>
      </c>
      <c r="AU943" s="200" t="s">
        <v>101</v>
      </c>
      <c r="AV943" s="13" t="s">
        <v>76</v>
      </c>
      <c r="AW943" s="13" t="s">
        <v>33</v>
      </c>
      <c r="AX943" s="13" t="s">
        <v>79</v>
      </c>
      <c r="AY943" s="200" t="s">
        <v>458</v>
      </c>
    </row>
    <row r="944" s="2" customFormat="1" ht="37.8" customHeight="1">
      <c r="A944" s="41"/>
      <c r="B944" s="179"/>
      <c r="C944" s="223" t="s">
        <v>1603</v>
      </c>
      <c r="D944" s="223" t="s">
        <v>562</v>
      </c>
      <c r="E944" s="224" t="s">
        <v>1604</v>
      </c>
      <c r="F944" s="225" t="s">
        <v>1605</v>
      </c>
      <c r="G944" s="226" t="s">
        <v>629</v>
      </c>
      <c r="H944" s="227">
        <v>5</v>
      </c>
      <c r="I944" s="228"/>
      <c r="J944" s="229">
        <f>ROUND(I944*H944,2)</f>
        <v>0</v>
      </c>
      <c r="K944" s="225" t="s">
        <v>465</v>
      </c>
      <c r="L944" s="230"/>
      <c r="M944" s="231" t="s">
        <v>3</v>
      </c>
      <c r="N944" s="232" t="s">
        <v>43</v>
      </c>
      <c r="O944" s="75"/>
      <c r="P944" s="189">
        <f>O944*H944</f>
        <v>0</v>
      </c>
      <c r="Q944" s="189">
        <v>0.023959999999999999</v>
      </c>
      <c r="R944" s="189">
        <f>Q944*H944</f>
        <v>0.11979999999999999</v>
      </c>
      <c r="S944" s="189">
        <v>0</v>
      </c>
      <c r="T944" s="190">
        <f>S944*H944</f>
        <v>0</v>
      </c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R944" s="191" t="s">
        <v>667</v>
      </c>
      <c r="AT944" s="191" t="s">
        <v>562</v>
      </c>
      <c r="AU944" s="191" t="s">
        <v>101</v>
      </c>
      <c r="AY944" s="22" t="s">
        <v>458</v>
      </c>
      <c r="BE944" s="192">
        <f>IF(N944="základní",J944,0)</f>
        <v>0</v>
      </c>
      <c r="BF944" s="192">
        <f>IF(N944="snížená",J944,0)</f>
        <v>0</v>
      </c>
      <c r="BG944" s="192">
        <f>IF(N944="zákl. přenesená",J944,0)</f>
        <v>0</v>
      </c>
      <c r="BH944" s="192">
        <f>IF(N944="sníž. přenesená",J944,0)</f>
        <v>0</v>
      </c>
      <c r="BI944" s="192">
        <f>IF(N944="nulová",J944,0)</f>
        <v>0</v>
      </c>
      <c r="BJ944" s="22" t="s">
        <v>79</v>
      </c>
      <c r="BK944" s="192">
        <f>ROUND(I944*H944,2)</f>
        <v>0</v>
      </c>
      <c r="BL944" s="22" t="s">
        <v>567</v>
      </c>
      <c r="BM944" s="191" t="s">
        <v>1606</v>
      </c>
    </row>
    <row r="945" s="13" customFormat="1">
      <c r="A945" s="13"/>
      <c r="B945" s="198"/>
      <c r="C945" s="13"/>
      <c r="D945" s="199" t="s">
        <v>469</v>
      </c>
      <c r="E945" s="200" t="s">
        <v>3</v>
      </c>
      <c r="F945" s="201" t="s">
        <v>1607</v>
      </c>
      <c r="G945" s="13"/>
      <c r="H945" s="202">
        <v>5</v>
      </c>
      <c r="I945" s="203"/>
      <c r="J945" s="13"/>
      <c r="K945" s="13"/>
      <c r="L945" s="198"/>
      <c r="M945" s="204"/>
      <c r="N945" s="205"/>
      <c r="O945" s="205"/>
      <c r="P945" s="205"/>
      <c r="Q945" s="205"/>
      <c r="R945" s="205"/>
      <c r="S945" s="205"/>
      <c r="T945" s="20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00" t="s">
        <v>469</v>
      </c>
      <c r="AU945" s="200" t="s">
        <v>101</v>
      </c>
      <c r="AV945" s="13" t="s">
        <v>76</v>
      </c>
      <c r="AW945" s="13" t="s">
        <v>33</v>
      </c>
      <c r="AX945" s="13" t="s">
        <v>79</v>
      </c>
      <c r="AY945" s="200" t="s">
        <v>458</v>
      </c>
    </row>
    <row r="946" s="2" customFormat="1" ht="37.8" customHeight="1">
      <c r="A946" s="41"/>
      <c r="B946" s="179"/>
      <c r="C946" s="223" t="s">
        <v>1608</v>
      </c>
      <c r="D946" s="223" t="s">
        <v>562</v>
      </c>
      <c r="E946" s="224" t="s">
        <v>1609</v>
      </c>
      <c r="F946" s="225" t="s">
        <v>1610</v>
      </c>
      <c r="G946" s="226" t="s">
        <v>629</v>
      </c>
      <c r="H946" s="227">
        <v>1</v>
      </c>
      <c r="I946" s="228"/>
      <c r="J946" s="229">
        <f>ROUND(I946*H946,2)</f>
        <v>0</v>
      </c>
      <c r="K946" s="225" t="s">
        <v>465</v>
      </c>
      <c r="L946" s="230"/>
      <c r="M946" s="231" t="s">
        <v>3</v>
      </c>
      <c r="N946" s="232" t="s">
        <v>43</v>
      </c>
      <c r="O946" s="75"/>
      <c r="P946" s="189">
        <f>O946*H946</f>
        <v>0</v>
      </c>
      <c r="Q946" s="189">
        <v>0.01521</v>
      </c>
      <c r="R946" s="189">
        <f>Q946*H946</f>
        <v>0.01521</v>
      </c>
      <c r="S946" s="189">
        <v>0</v>
      </c>
      <c r="T946" s="190">
        <f>S946*H946</f>
        <v>0</v>
      </c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R946" s="191" t="s">
        <v>667</v>
      </c>
      <c r="AT946" s="191" t="s">
        <v>562</v>
      </c>
      <c r="AU946" s="191" t="s">
        <v>101</v>
      </c>
      <c r="AY946" s="22" t="s">
        <v>458</v>
      </c>
      <c r="BE946" s="192">
        <f>IF(N946="základní",J946,0)</f>
        <v>0</v>
      </c>
      <c r="BF946" s="192">
        <f>IF(N946="snížená",J946,0)</f>
        <v>0</v>
      </c>
      <c r="BG946" s="192">
        <f>IF(N946="zákl. přenesená",J946,0)</f>
        <v>0</v>
      </c>
      <c r="BH946" s="192">
        <f>IF(N946="sníž. přenesená",J946,0)</f>
        <v>0</v>
      </c>
      <c r="BI946" s="192">
        <f>IF(N946="nulová",J946,0)</f>
        <v>0</v>
      </c>
      <c r="BJ946" s="22" t="s">
        <v>79</v>
      </c>
      <c r="BK946" s="192">
        <f>ROUND(I946*H946,2)</f>
        <v>0</v>
      </c>
      <c r="BL946" s="22" t="s">
        <v>567</v>
      </c>
      <c r="BM946" s="191" t="s">
        <v>1611</v>
      </c>
    </row>
    <row r="947" s="13" customFormat="1">
      <c r="A947" s="13"/>
      <c r="B947" s="198"/>
      <c r="C947" s="13"/>
      <c r="D947" s="199" t="s">
        <v>469</v>
      </c>
      <c r="E947" s="200" t="s">
        <v>3</v>
      </c>
      <c r="F947" s="201" t="s">
        <v>1612</v>
      </c>
      <c r="G947" s="13"/>
      <c r="H947" s="202">
        <v>1</v>
      </c>
      <c r="I947" s="203"/>
      <c r="J947" s="13"/>
      <c r="K947" s="13"/>
      <c r="L947" s="198"/>
      <c r="M947" s="204"/>
      <c r="N947" s="205"/>
      <c r="O947" s="205"/>
      <c r="P947" s="205"/>
      <c r="Q947" s="205"/>
      <c r="R947" s="205"/>
      <c r="S947" s="205"/>
      <c r="T947" s="20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00" t="s">
        <v>469</v>
      </c>
      <c r="AU947" s="200" t="s">
        <v>101</v>
      </c>
      <c r="AV947" s="13" t="s">
        <v>76</v>
      </c>
      <c r="AW947" s="13" t="s">
        <v>33</v>
      </c>
      <c r="AX947" s="13" t="s">
        <v>79</v>
      </c>
      <c r="AY947" s="200" t="s">
        <v>458</v>
      </c>
    </row>
    <row r="948" s="2" customFormat="1" ht="37.8" customHeight="1">
      <c r="A948" s="41"/>
      <c r="B948" s="179"/>
      <c r="C948" s="223" t="s">
        <v>1613</v>
      </c>
      <c r="D948" s="223" t="s">
        <v>562</v>
      </c>
      <c r="E948" s="224" t="s">
        <v>1614</v>
      </c>
      <c r="F948" s="225" t="s">
        <v>1615</v>
      </c>
      <c r="G948" s="226" t="s">
        <v>629</v>
      </c>
      <c r="H948" s="227">
        <v>1</v>
      </c>
      <c r="I948" s="228"/>
      <c r="J948" s="229">
        <f>ROUND(I948*H948,2)</f>
        <v>0</v>
      </c>
      <c r="K948" s="225" t="s">
        <v>465</v>
      </c>
      <c r="L948" s="230"/>
      <c r="M948" s="231" t="s">
        <v>3</v>
      </c>
      <c r="N948" s="232" t="s">
        <v>43</v>
      </c>
      <c r="O948" s="75"/>
      <c r="P948" s="189">
        <f>O948*H948</f>
        <v>0</v>
      </c>
      <c r="Q948" s="189">
        <v>0.01553</v>
      </c>
      <c r="R948" s="189">
        <f>Q948*H948</f>
        <v>0.01553</v>
      </c>
      <c r="S948" s="189">
        <v>0</v>
      </c>
      <c r="T948" s="190">
        <f>S948*H948</f>
        <v>0</v>
      </c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R948" s="191" t="s">
        <v>667</v>
      </c>
      <c r="AT948" s="191" t="s">
        <v>562</v>
      </c>
      <c r="AU948" s="191" t="s">
        <v>101</v>
      </c>
      <c r="AY948" s="22" t="s">
        <v>458</v>
      </c>
      <c r="BE948" s="192">
        <f>IF(N948="základní",J948,0)</f>
        <v>0</v>
      </c>
      <c r="BF948" s="192">
        <f>IF(N948="snížená",J948,0)</f>
        <v>0</v>
      </c>
      <c r="BG948" s="192">
        <f>IF(N948="zákl. přenesená",J948,0)</f>
        <v>0</v>
      </c>
      <c r="BH948" s="192">
        <f>IF(N948="sníž. přenesená",J948,0)</f>
        <v>0</v>
      </c>
      <c r="BI948" s="192">
        <f>IF(N948="nulová",J948,0)</f>
        <v>0</v>
      </c>
      <c r="BJ948" s="22" t="s">
        <v>79</v>
      </c>
      <c r="BK948" s="192">
        <f>ROUND(I948*H948,2)</f>
        <v>0</v>
      </c>
      <c r="BL948" s="22" t="s">
        <v>567</v>
      </c>
      <c r="BM948" s="191" t="s">
        <v>1616</v>
      </c>
    </row>
    <row r="949" s="13" customFormat="1">
      <c r="A949" s="13"/>
      <c r="B949" s="198"/>
      <c r="C949" s="13"/>
      <c r="D949" s="199" t="s">
        <v>469</v>
      </c>
      <c r="E949" s="200" t="s">
        <v>3</v>
      </c>
      <c r="F949" s="201" t="s">
        <v>1617</v>
      </c>
      <c r="G949" s="13"/>
      <c r="H949" s="202">
        <v>1</v>
      </c>
      <c r="I949" s="203"/>
      <c r="J949" s="13"/>
      <c r="K949" s="13"/>
      <c r="L949" s="198"/>
      <c r="M949" s="204"/>
      <c r="N949" s="205"/>
      <c r="O949" s="205"/>
      <c r="P949" s="205"/>
      <c r="Q949" s="205"/>
      <c r="R949" s="205"/>
      <c r="S949" s="205"/>
      <c r="T949" s="20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00" t="s">
        <v>469</v>
      </c>
      <c r="AU949" s="200" t="s">
        <v>101</v>
      </c>
      <c r="AV949" s="13" t="s">
        <v>76</v>
      </c>
      <c r="AW949" s="13" t="s">
        <v>33</v>
      </c>
      <c r="AX949" s="13" t="s">
        <v>79</v>
      </c>
      <c r="AY949" s="200" t="s">
        <v>458</v>
      </c>
    </row>
    <row r="950" s="2" customFormat="1" ht="37.8" customHeight="1">
      <c r="A950" s="41"/>
      <c r="B950" s="179"/>
      <c r="C950" s="223" t="s">
        <v>1618</v>
      </c>
      <c r="D950" s="223" t="s">
        <v>562</v>
      </c>
      <c r="E950" s="224" t="s">
        <v>1619</v>
      </c>
      <c r="F950" s="225" t="s">
        <v>1620</v>
      </c>
      <c r="G950" s="226" t="s">
        <v>629</v>
      </c>
      <c r="H950" s="227">
        <v>2</v>
      </c>
      <c r="I950" s="228"/>
      <c r="J950" s="229">
        <f>ROUND(I950*H950,2)</f>
        <v>0</v>
      </c>
      <c r="K950" s="225" t="s">
        <v>465</v>
      </c>
      <c r="L950" s="230"/>
      <c r="M950" s="231" t="s">
        <v>3</v>
      </c>
      <c r="N950" s="232" t="s">
        <v>43</v>
      </c>
      <c r="O950" s="75"/>
      <c r="P950" s="189">
        <f>O950*H950</f>
        <v>0</v>
      </c>
      <c r="Q950" s="189">
        <v>0.016240000000000001</v>
      </c>
      <c r="R950" s="189">
        <f>Q950*H950</f>
        <v>0.032480000000000002</v>
      </c>
      <c r="S950" s="189">
        <v>0</v>
      </c>
      <c r="T950" s="190">
        <f>S950*H950</f>
        <v>0</v>
      </c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R950" s="191" t="s">
        <v>667</v>
      </c>
      <c r="AT950" s="191" t="s">
        <v>562</v>
      </c>
      <c r="AU950" s="191" t="s">
        <v>101</v>
      </c>
      <c r="AY950" s="22" t="s">
        <v>458</v>
      </c>
      <c r="BE950" s="192">
        <f>IF(N950="základní",J950,0)</f>
        <v>0</v>
      </c>
      <c r="BF950" s="192">
        <f>IF(N950="snížená",J950,0)</f>
        <v>0</v>
      </c>
      <c r="BG950" s="192">
        <f>IF(N950="zákl. přenesená",J950,0)</f>
        <v>0</v>
      </c>
      <c r="BH950" s="192">
        <f>IF(N950="sníž. přenesená",J950,0)</f>
        <v>0</v>
      </c>
      <c r="BI950" s="192">
        <f>IF(N950="nulová",J950,0)</f>
        <v>0</v>
      </c>
      <c r="BJ950" s="22" t="s">
        <v>79</v>
      </c>
      <c r="BK950" s="192">
        <f>ROUND(I950*H950,2)</f>
        <v>0</v>
      </c>
      <c r="BL950" s="22" t="s">
        <v>567</v>
      </c>
      <c r="BM950" s="191" t="s">
        <v>1621</v>
      </c>
    </row>
    <row r="951" s="13" customFormat="1">
      <c r="A951" s="13"/>
      <c r="B951" s="198"/>
      <c r="C951" s="13"/>
      <c r="D951" s="199" t="s">
        <v>469</v>
      </c>
      <c r="E951" s="200" t="s">
        <v>3</v>
      </c>
      <c r="F951" s="201" t="s">
        <v>1622</v>
      </c>
      <c r="G951" s="13"/>
      <c r="H951" s="202">
        <v>2</v>
      </c>
      <c r="I951" s="203"/>
      <c r="J951" s="13"/>
      <c r="K951" s="13"/>
      <c r="L951" s="198"/>
      <c r="M951" s="204"/>
      <c r="N951" s="205"/>
      <c r="O951" s="205"/>
      <c r="P951" s="205"/>
      <c r="Q951" s="205"/>
      <c r="R951" s="205"/>
      <c r="S951" s="205"/>
      <c r="T951" s="20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00" t="s">
        <v>469</v>
      </c>
      <c r="AU951" s="200" t="s">
        <v>101</v>
      </c>
      <c r="AV951" s="13" t="s">
        <v>76</v>
      </c>
      <c r="AW951" s="13" t="s">
        <v>33</v>
      </c>
      <c r="AX951" s="13" t="s">
        <v>79</v>
      </c>
      <c r="AY951" s="200" t="s">
        <v>458</v>
      </c>
    </row>
    <row r="952" s="2" customFormat="1" ht="24.15" customHeight="1">
      <c r="A952" s="41"/>
      <c r="B952" s="179"/>
      <c r="C952" s="223" t="s">
        <v>1623</v>
      </c>
      <c r="D952" s="223" t="s">
        <v>562</v>
      </c>
      <c r="E952" s="224" t="s">
        <v>1624</v>
      </c>
      <c r="F952" s="225" t="s">
        <v>1625</v>
      </c>
      <c r="G952" s="226" t="s">
        <v>629</v>
      </c>
      <c r="H952" s="227">
        <v>2</v>
      </c>
      <c r="I952" s="228"/>
      <c r="J952" s="229">
        <f>ROUND(I952*H952,2)</f>
        <v>0</v>
      </c>
      <c r="K952" s="225" t="s">
        <v>465</v>
      </c>
      <c r="L952" s="230"/>
      <c r="M952" s="231" t="s">
        <v>3</v>
      </c>
      <c r="N952" s="232" t="s">
        <v>43</v>
      </c>
      <c r="O952" s="75"/>
      <c r="P952" s="189">
        <f>O952*H952</f>
        <v>0</v>
      </c>
      <c r="Q952" s="189">
        <v>0.023369999999999998</v>
      </c>
      <c r="R952" s="189">
        <f>Q952*H952</f>
        <v>0.046739999999999997</v>
      </c>
      <c r="S952" s="189">
        <v>0</v>
      </c>
      <c r="T952" s="190">
        <f>S952*H952</f>
        <v>0</v>
      </c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R952" s="191" t="s">
        <v>667</v>
      </c>
      <c r="AT952" s="191" t="s">
        <v>562</v>
      </c>
      <c r="AU952" s="191" t="s">
        <v>101</v>
      </c>
      <c r="AY952" s="22" t="s">
        <v>458</v>
      </c>
      <c r="BE952" s="192">
        <f>IF(N952="základní",J952,0)</f>
        <v>0</v>
      </c>
      <c r="BF952" s="192">
        <f>IF(N952="snížená",J952,0)</f>
        <v>0</v>
      </c>
      <c r="BG952" s="192">
        <f>IF(N952="zákl. přenesená",J952,0)</f>
        <v>0</v>
      </c>
      <c r="BH952" s="192">
        <f>IF(N952="sníž. přenesená",J952,0)</f>
        <v>0</v>
      </c>
      <c r="BI952" s="192">
        <f>IF(N952="nulová",J952,0)</f>
        <v>0</v>
      </c>
      <c r="BJ952" s="22" t="s">
        <v>79</v>
      </c>
      <c r="BK952" s="192">
        <f>ROUND(I952*H952,2)</f>
        <v>0</v>
      </c>
      <c r="BL952" s="22" t="s">
        <v>567</v>
      </c>
      <c r="BM952" s="191" t="s">
        <v>1626</v>
      </c>
    </row>
    <row r="953" s="13" customFormat="1">
      <c r="A953" s="13"/>
      <c r="B953" s="198"/>
      <c r="C953" s="13"/>
      <c r="D953" s="199" t="s">
        <v>469</v>
      </c>
      <c r="E953" s="200" t="s">
        <v>3</v>
      </c>
      <c r="F953" s="201" t="s">
        <v>1627</v>
      </c>
      <c r="G953" s="13"/>
      <c r="H953" s="202">
        <v>2</v>
      </c>
      <c r="I953" s="203"/>
      <c r="J953" s="13"/>
      <c r="K953" s="13"/>
      <c r="L953" s="198"/>
      <c r="M953" s="204"/>
      <c r="N953" s="205"/>
      <c r="O953" s="205"/>
      <c r="P953" s="205"/>
      <c r="Q953" s="205"/>
      <c r="R953" s="205"/>
      <c r="S953" s="205"/>
      <c r="T953" s="206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00" t="s">
        <v>469</v>
      </c>
      <c r="AU953" s="200" t="s">
        <v>101</v>
      </c>
      <c r="AV953" s="13" t="s">
        <v>76</v>
      </c>
      <c r="AW953" s="13" t="s">
        <v>33</v>
      </c>
      <c r="AX953" s="13" t="s">
        <v>79</v>
      </c>
      <c r="AY953" s="200" t="s">
        <v>458</v>
      </c>
    </row>
    <row r="954" s="2" customFormat="1" ht="24.15" customHeight="1">
      <c r="A954" s="41"/>
      <c r="B954" s="179"/>
      <c r="C954" s="223" t="s">
        <v>1628</v>
      </c>
      <c r="D954" s="223" t="s">
        <v>562</v>
      </c>
      <c r="E954" s="224" t="s">
        <v>1629</v>
      </c>
      <c r="F954" s="225" t="s">
        <v>1630</v>
      </c>
      <c r="G954" s="226" t="s">
        <v>629</v>
      </c>
      <c r="H954" s="227">
        <v>1</v>
      </c>
      <c r="I954" s="228"/>
      <c r="J954" s="229">
        <f>ROUND(I954*H954,2)</f>
        <v>0</v>
      </c>
      <c r="K954" s="225" t="s">
        <v>465</v>
      </c>
      <c r="L954" s="230"/>
      <c r="M954" s="231" t="s">
        <v>3</v>
      </c>
      <c r="N954" s="232" t="s">
        <v>43</v>
      </c>
      <c r="O954" s="75"/>
      <c r="P954" s="189">
        <f>O954*H954</f>
        <v>0</v>
      </c>
      <c r="Q954" s="189">
        <v>0.02521</v>
      </c>
      <c r="R954" s="189">
        <f>Q954*H954</f>
        <v>0.02521</v>
      </c>
      <c r="S954" s="189">
        <v>0</v>
      </c>
      <c r="T954" s="190">
        <f>S954*H954</f>
        <v>0</v>
      </c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R954" s="191" t="s">
        <v>667</v>
      </c>
      <c r="AT954" s="191" t="s">
        <v>562</v>
      </c>
      <c r="AU954" s="191" t="s">
        <v>101</v>
      </c>
      <c r="AY954" s="22" t="s">
        <v>458</v>
      </c>
      <c r="BE954" s="192">
        <f>IF(N954="základní",J954,0)</f>
        <v>0</v>
      </c>
      <c r="BF954" s="192">
        <f>IF(N954="snížená",J954,0)</f>
        <v>0</v>
      </c>
      <c r="BG954" s="192">
        <f>IF(N954="zákl. přenesená",J954,0)</f>
        <v>0</v>
      </c>
      <c r="BH954" s="192">
        <f>IF(N954="sníž. přenesená",J954,0)</f>
        <v>0</v>
      </c>
      <c r="BI954" s="192">
        <f>IF(N954="nulová",J954,0)</f>
        <v>0</v>
      </c>
      <c r="BJ954" s="22" t="s">
        <v>79</v>
      </c>
      <c r="BK954" s="192">
        <f>ROUND(I954*H954,2)</f>
        <v>0</v>
      </c>
      <c r="BL954" s="22" t="s">
        <v>567</v>
      </c>
      <c r="BM954" s="191" t="s">
        <v>1631</v>
      </c>
    </row>
    <row r="955" s="13" customFormat="1">
      <c r="A955" s="13"/>
      <c r="B955" s="198"/>
      <c r="C955" s="13"/>
      <c r="D955" s="199" t="s">
        <v>469</v>
      </c>
      <c r="E955" s="200" t="s">
        <v>3</v>
      </c>
      <c r="F955" s="201" t="s">
        <v>1632</v>
      </c>
      <c r="G955" s="13"/>
      <c r="H955" s="202">
        <v>1</v>
      </c>
      <c r="I955" s="203"/>
      <c r="J955" s="13"/>
      <c r="K955" s="13"/>
      <c r="L955" s="198"/>
      <c r="M955" s="204"/>
      <c r="N955" s="205"/>
      <c r="O955" s="205"/>
      <c r="P955" s="205"/>
      <c r="Q955" s="205"/>
      <c r="R955" s="205"/>
      <c r="S955" s="205"/>
      <c r="T955" s="206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00" t="s">
        <v>469</v>
      </c>
      <c r="AU955" s="200" t="s">
        <v>101</v>
      </c>
      <c r="AV955" s="13" t="s">
        <v>76</v>
      </c>
      <c r="AW955" s="13" t="s">
        <v>33</v>
      </c>
      <c r="AX955" s="13" t="s">
        <v>79</v>
      </c>
      <c r="AY955" s="200" t="s">
        <v>458</v>
      </c>
    </row>
    <row r="956" s="2" customFormat="1" ht="37.8" customHeight="1">
      <c r="A956" s="41"/>
      <c r="B956" s="179"/>
      <c r="C956" s="180" t="s">
        <v>1633</v>
      </c>
      <c r="D956" s="180" t="s">
        <v>462</v>
      </c>
      <c r="E956" s="181" t="s">
        <v>1634</v>
      </c>
      <c r="F956" s="182" t="s">
        <v>1635</v>
      </c>
      <c r="G956" s="183" t="s">
        <v>629</v>
      </c>
      <c r="H956" s="184">
        <v>3</v>
      </c>
      <c r="I956" s="185"/>
      <c r="J956" s="186">
        <f>ROUND(I956*H956,2)</f>
        <v>0</v>
      </c>
      <c r="K956" s="182" t="s">
        <v>465</v>
      </c>
      <c r="L956" s="42"/>
      <c r="M956" s="187" t="s">
        <v>3</v>
      </c>
      <c r="N956" s="188" t="s">
        <v>43</v>
      </c>
      <c r="O956" s="75"/>
      <c r="P956" s="189">
        <f>O956*H956</f>
        <v>0</v>
      </c>
      <c r="Q956" s="189">
        <v>0.053615999999999997</v>
      </c>
      <c r="R956" s="189">
        <f>Q956*H956</f>
        <v>0.16084799999999999</v>
      </c>
      <c r="S956" s="189">
        <v>0</v>
      </c>
      <c r="T956" s="190">
        <f>S956*H956</f>
        <v>0</v>
      </c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R956" s="191" t="s">
        <v>567</v>
      </c>
      <c r="AT956" s="191" t="s">
        <v>462</v>
      </c>
      <c r="AU956" s="191" t="s">
        <v>101</v>
      </c>
      <c r="AY956" s="22" t="s">
        <v>458</v>
      </c>
      <c r="BE956" s="192">
        <f>IF(N956="základní",J956,0)</f>
        <v>0</v>
      </c>
      <c r="BF956" s="192">
        <f>IF(N956="snížená",J956,0)</f>
        <v>0</v>
      </c>
      <c r="BG956" s="192">
        <f>IF(N956="zákl. přenesená",J956,0)</f>
        <v>0</v>
      </c>
      <c r="BH956" s="192">
        <f>IF(N956="sníž. přenesená",J956,0)</f>
        <v>0</v>
      </c>
      <c r="BI956" s="192">
        <f>IF(N956="nulová",J956,0)</f>
        <v>0</v>
      </c>
      <c r="BJ956" s="22" t="s">
        <v>79</v>
      </c>
      <c r="BK956" s="192">
        <f>ROUND(I956*H956,2)</f>
        <v>0</v>
      </c>
      <c r="BL956" s="22" t="s">
        <v>567</v>
      </c>
      <c r="BM956" s="191" t="s">
        <v>1636</v>
      </c>
    </row>
    <row r="957" s="2" customFormat="1">
      <c r="A957" s="41"/>
      <c r="B957" s="42"/>
      <c r="C957" s="41"/>
      <c r="D957" s="193" t="s">
        <v>467</v>
      </c>
      <c r="E957" s="41"/>
      <c r="F957" s="194" t="s">
        <v>1637</v>
      </c>
      <c r="G957" s="41"/>
      <c r="H957" s="41"/>
      <c r="I957" s="195"/>
      <c r="J957" s="41"/>
      <c r="K957" s="41"/>
      <c r="L957" s="42"/>
      <c r="M957" s="196"/>
      <c r="N957" s="197"/>
      <c r="O957" s="75"/>
      <c r="P957" s="75"/>
      <c r="Q957" s="75"/>
      <c r="R957" s="75"/>
      <c r="S957" s="75"/>
      <c r="T957" s="76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T957" s="22" t="s">
        <v>467</v>
      </c>
      <c r="AU957" s="22" t="s">
        <v>101</v>
      </c>
    </row>
    <row r="958" s="2" customFormat="1" ht="24.15" customHeight="1">
      <c r="A958" s="41"/>
      <c r="B958" s="179"/>
      <c r="C958" s="223" t="s">
        <v>1638</v>
      </c>
      <c r="D958" s="223" t="s">
        <v>562</v>
      </c>
      <c r="E958" s="224" t="s">
        <v>1639</v>
      </c>
      <c r="F958" s="225" t="s">
        <v>1640</v>
      </c>
      <c r="G958" s="226" t="s">
        <v>629</v>
      </c>
      <c r="H958" s="227">
        <v>2</v>
      </c>
      <c r="I958" s="228"/>
      <c r="J958" s="229">
        <f>ROUND(I958*H958,2)</f>
        <v>0</v>
      </c>
      <c r="K958" s="225" t="s">
        <v>465</v>
      </c>
      <c r="L958" s="230"/>
      <c r="M958" s="231" t="s">
        <v>3</v>
      </c>
      <c r="N958" s="232" t="s">
        <v>43</v>
      </c>
      <c r="O958" s="75"/>
      <c r="P958" s="189">
        <f>O958*H958</f>
        <v>0</v>
      </c>
      <c r="Q958" s="189">
        <v>0.042500000000000003</v>
      </c>
      <c r="R958" s="189">
        <f>Q958*H958</f>
        <v>0.085000000000000006</v>
      </c>
      <c r="S958" s="189">
        <v>0</v>
      </c>
      <c r="T958" s="190">
        <f>S958*H958</f>
        <v>0</v>
      </c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R958" s="191" t="s">
        <v>667</v>
      </c>
      <c r="AT958" s="191" t="s">
        <v>562</v>
      </c>
      <c r="AU958" s="191" t="s">
        <v>101</v>
      </c>
      <c r="AY958" s="22" t="s">
        <v>458</v>
      </c>
      <c r="BE958" s="192">
        <f>IF(N958="základní",J958,0)</f>
        <v>0</v>
      </c>
      <c r="BF958" s="192">
        <f>IF(N958="snížená",J958,0)</f>
        <v>0</v>
      </c>
      <c r="BG958" s="192">
        <f>IF(N958="zákl. přenesená",J958,0)</f>
        <v>0</v>
      </c>
      <c r="BH958" s="192">
        <f>IF(N958="sníž. přenesená",J958,0)</f>
        <v>0</v>
      </c>
      <c r="BI958" s="192">
        <f>IF(N958="nulová",J958,0)</f>
        <v>0</v>
      </c>
      <c r="BJ958" s="22" t="s">
        <v>79</v>
      </c>
      <c r="BK958" s="192">
        <f>ROUND(I958*H958,2)</f>
        <v>0</v>
      </c>
      <c r="BL958" s="22" t="s">
        <v>567</v>
      </c>
      <c r="BM958" s="191" t="s">
        <v>1641</v>
      </c>
    </row>
    <row r="959" s="13" customFormat="1">
      <c r="A959" s="13"/>
      <c r="B959" s="198"/>
      <c r="C959" s="13"/>
      <c r="D959" s="199" t="s">
        <v>469</v>
      </c>
      <c r="E959" s="200" t="s">
        <v>3</v>
      </c>
      <c r="F959" s="201" t="s">
        <v>1642</v>
      </c>
      <c r="G959" s="13"/>
      <c r="H959" s="202">
        <v>1</v>
      </c>
      <c r="I959" s="203"/>
      <c r="J959" s="13"/>
      <c r="K959" s="13"/>
      <c r="L959" s="198"/>
      <c r="M959" s="204"/>
      <c r="N959" s="205"/>
      <c r="O959" s="205"/>
      <c r="P959" s="205"/>
      <c r="Q959" s="205"/>
      <c r="R959" s="205"/>
      <c r="S959" s="205"/>
      <c r="T959" s="20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00" t="s">
        <v>469</v>
      </c>
      <c r="AU959" s="200" t="s">
        <v>101</v>
      </c>
      <c r="AV959" s="13" t="s">
        <v>76</v>
      </c>
      <c r="AW959" s="13" t="s">
        <v>33</v>
      </c>
      <c r="AX959" s="13" t="s">
        <v>72</v>
      </c>
      <c r="AY959" s="200" t="s">
        <v>458</v>
      </c>
    </row>
    <row r="960" s="13" customFormat="1">
      <c r="A960" s="13"/>
      <c r="B960" s="198"/>
      <c r="C960" s="13"/>
      <c r="D960" s="199" t="s">
        <v>469</v>
      </c>
      <c r="E960" s="200" t="s">
        <v>3</v>
      </c>
      <c r="F960" s="201" t="s">
        <v>1643</v>
      </c>
      <c r="G960" s="13"/>
      <c r="H960" s="202">
        <v>1</v>
      </c>
      <c r="I960" s="203"/>
      <c r="J960" s="13"/>
      <c r="K960" s="13"/>
      <c r="L960" s="198"/>
      <c r="M960" s="204"/>
      <c r="N960" s="205"/>
      <c r="O960" s="205"/>
      <c r="P960" s="205"/>
      <c r="Q960" s="205"/>
      <c r="R960" s="205"/>
      <c r="S960" s="205"/>
      <c r="T960" s="20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00" t="s">
        <v>469</v>
      </c>
      <c r="AU960" s="200" t="s">
        <v>101</v>
      </c>
      <c r="AV960" s="13" t="s">
        <v>76</v>
      </c>
      <c r="AW960" s="13" t="s">
        <v>33</v>
      </c>
      <c r="AX960" s="13" t="s">
        <v>72</v>
      </c>
      <c r="AY960" s="200" t="s">
        <v>458</v>
      </c>
    </row>
    <row r="961" s="15" customFormat="1">
      <c r="A961" s="15"/>
      <c r="B961" s="215"/>
      <c r="C961" s="15"/>
      <c r="D961" s="199" t="s">
        <v>469</v>
      </c>
      <c r="E961" s="216" t="s">
        <v>3</v>
      </c>
      <c r="F961" s="217" t="s">
        <v>497</v>
      </c>
      <c r="G961" s="15"/>
      <c r="H961" s="218">
        <v>2</v>
      </c>
      <c r="I961" s="219"/>
      <c r="J961" s="15"/>
      <c r="K961" s="15"/>
      <c r="L961" s="215"/>
      <c r="M961" s="220"/>
      <c r="N961" s="221"/>
      <c r="O961" s="221"/>
      <c r="P961" s="221"/>
      <c r="Q961" s="221"/>
      <c r="R961" s="221"/>
      <c r="S961" s="221"/>
      <c r="T961" s="222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T961" s="216" t="s">
        <v>469</v>
      </c>
      <c r="AU961" s="216" t="s">
        <v>101</v>
      </c>
      <c r="AV961" s="15" t="s">
        <v>104</v>
      </c>
      <c r="AW961" s="15" t="s">
        <v>33</v>
      </c>
      <c r="AX961" s="15" t="s">
        <v>79</v>
      </c>
      <c r="AY961" s="216" t="s">
        <v>458</v>
      </c>
    </row>
    <row r="962" s="2" customFormat="1" ht="24.15" customHeight="1">
      <c r="A962" s="41"/>
      <c r="B962" s="179"/>
      <c r="C962" s="223" t="s">
        <v>1644</v>
      </c>
      <c r="D962" s="223" t="s">
        <v>562</v>
      </c>
      <c r="E962" s="224" t="s">
        <v>1645</v>
      </c>
      <c r="F962" s="225" t="s">
        <v>1646</v>
      </c>
      <c r="G962" s="226" t="s">
        <v>629</v>
      </c>
      <c r="H962" s="227">
        <v>1</v>
      </c>
      <c r="I962" s="228"/>
      <c r="J962" s="229">
        <f>ROUND(I962*H962,2)</f>
        <v>0</v>
      </c>
      <c r="K962" s="225" t="s">
        <v>465</v>
      </c>
      <c r="L962" s="230"/>
      <c r="M962" s="231" t="s">
        <v>3</v>
      </c>
      <c r="N962" s="232" t="s">
        <v>43</v>
      </c>
      <c r="O962" s="75"/>
      <c r="P962" s="189">
        <f>O962*H962</f>
        <v>0</v>
      </c>
      <c r="Q962" s="189">
        <v>0.034000000000000002</v>
      </c>
      <c r="R962" s="189">
        <f>Q962*H962</f>
        <v>0.034000000000000002</v>
      </c>
      <c r="S962" s="189">
        <v>0</v>
      </c>
      <c r="T962" s="190">
        <f>S962*H962</f>
        <v>0</v>
      </c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R962" s="191" t="s">
        <v>667</v>
      </c>
      <c r="AT962" s="191" t="s">
        <v>562</v>
      </c>
      <c r="AU962" s="191" t="s">
        <v>101</v>
      </c>
      <c r="AY962" s="22" t="s">
        <v>458</v>
      </c>
      <c r="BE962" s="192">
        <f>IF(N962="základní",J962,0)</f>
        <v>0</v>
      </c>
      <c r="BF962" s="192">
        <f>IF(N962="snížená",J962,0)</f>
        <v>0</v>
      </c>
      <c r="BG962" s="192">
        <f>IF(N962="zákl. přenesená",J962,0)</f>
        <v>0</v>
      </c>
      <c r="BH962" s="192">
        <f>IF(N962="sníž. přenesená",J962,0)</f>
        <v>0</v>
      </c>
      <c r="BI962" s="192">
        <f>IF(N962="nulová",J962,0)</f>
        <v>0</v>
      </c>
      <c r="BJ962" s="22" t="s">
        <v>79</v>
      </c>
      <c r="BK962" s="192">
        <f>ROUND(I962*H962,2)</f>
        <v>0</v>
      </c>
      <c r="BL962" s="22" t="s">
        <v>567</v>
      </c>
      <c r="BM962" s="191" t="s">
        <v>1647</v>
      </c>
    </row>
    <row r="963" s="13" customFormat="1">
      <c r="A963" s="13"/>
      <c r="B963" s="198"/>
      <c r="C963" s="13"/>
      <c r="D963" s="199" t="s">
        <v>469</v>
      </c>
      <c r="E963" s="200" t="s">
        <v>3</v>
      </c>
      <c r="F963" s="201" t="s">
        <v>1648</v>
      </c>
      <c r="G963" s="13"/>
      <c r="H963" s="202">
        <v>1</v>
      </c>
      <c r="I963" s="203"/>
      <c r="J963" s="13"/>
      <c r="K963" s="13"/>
      <c r="L963" s="198"/>
      <c r="M963" s="204"/>
      <c r="N963" s="205"/>
      <c r="O963" s="205"/>
      <c r="P963" s="205"/>
      <c r="Q963" s="205"/>
      <c r="R963" s="205"/>
      <c r="S963" s="205"/>
      <c r="T963" s="20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00" t="s">
        <v>469</v>
      </c>
      <c r="AU963" s="200" t="s">
        <v>101</v>
      </c>
      <c r="AV963" s="13" t="s">
        <v>76</v>
      </c>
      <c r="AW963" s="13" t="s">
        <v>33</v>
      </c>
      <c r="AX963" s="13" t="s">
        <v>79</v>
      </c>
      <c r="AY963" s="200" t="s">
        <v>458</v>
      </c>
    </row>
    <row r="964" s="2" customFormat="1" ht="24.15" customHeight="1">
      <c r="A964" s="41"/>
      <c r="B964" s="179"/>
      <c r="C964" s="180" t="s">
        <v>1649</v>
      </c>
      <c r="D964" s="180" t="s">
        <v>462</v>
      </c>
      <c r="E964" s="181" t="s">
        <v>1650</v>
      </c>
      <c r="F964" s="182" t="s">
        <v>1651</v>
      </c>
      <c r="G964" s="183" t="s">
        <v>140</v>
      </c>
      <c r="H964" s="184">
        <v>44.460000000000001</v>
      </c>
      <c r="I964" s="185"/>
      <c r="J964" s="186">
        <f>ROUND(I964*H964,2)</f>
        <v>0</v>
      </c>
      <c r="K964" s="182" t="s">
        <v>465</v>
      </c>
      <c r="L964" s="42"/>
      <c r="M964" s="187" t="s">
        <v>3</v>
      </c>
      <c r="N964" s="188" t="s">
        <v>43</v>
      </c>
      <c r="O964" s="75"/>
      <c r="P964" s="189">
        <f>O964*H964</f>
        <v>0</v>
      </c>
      <c r="Q964" s="189">
        <v>0.00014375</v>
      </c>
      <c r="R964" s="189">
        <f>Q964*H964</f>
        <v>0.0063911250000000001</v>
      </c>
      <c r="S964" s="189">
        <v>0</v>
      </c>
      <c r="T964" s="190">
        <f>S964*H964</f>
        <v>0</v>
      </c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R964" s="191" t="s">
        <v>567</v>
      </c>
      <c r="AT964" s="191" t="s">
        <v>462</v>
      </c>
      <c r="AU964" s="191" t="s">
        <v>101</v>
      </c>
      <c r="AY964" s="22" t="s">
        <v>458</v>
      </c>
      <c r="BE964" s="192">
        <f>IF(N964="základní",J964,0)</f>
        <v>0</v>
      </c>
      <c r="BF964" s="192">
        <f>IF(N964="snížená",J964,0)</f>
        <v>0</v>
      </c>
      <c r="BG964" s="192">
        <f>IF(N964="zákl. přenesená",J964,0)</f>
        <v>0</v>
      </c>
      <c r="BH964" s="192">
        <f>IF(N964="sníž. přenesená",J964,0)</f>
        <v>0</v>
      </c>
      <c r="BI964" s="192">
        <f>IF(N964="nulová",J964,0)</f>
        <v>0</v>
      </c>
      <c r="BJ964" s="22" t="s">
        <v>79</v>
      </c>
      <c r="BK964" s="192">
        <f>ROUND(I964*H964,2)</f>
        <v>0</v>
      </c>
      <c r="BL964" s="22" t="s">
        <v>567</v>
      </c>
      <c r="BM964" s="191" t="s">
        <v>1652</v>
      </c>
    </row>
    <row r="965" s="2" customFormat="1">
      <c r="A965" s="41"/>
      <c r="B965" s="42"/>
      <c r="C965" s="41"/>
      <c r="D965" s="193" t="s">
        <v>467</v>
      </c>
      <c r="E965" s="41"/>
      <c r="F965" s="194" t="s">
        <v>1653</v>
      </c>
      <c r="G965" s="41"/>
      <c r="H965" s="41"/>
      <c r="I965" s="195"/>
      <c r="J965" s="41"/>
      <c r="K965" s="41"/>
      <c r="L965" s="42"/>
      <c r="M965" s="196"/>
      <c r="N965" s="197"/>
      <c r="O965" s="75"/>
      <c r="P965" s="75"/>
      <c r="Q965" s="75"/>
      <c r="R965" s="75"/>
      <c r="S965" s="75"/>
      <c r="T965" s="76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T965" s="22" t="s">
        <v>467</v>
      </c>
      <c r="AU965" s="22" t="s">
        <v>101</v>
      </c>
    </row>
    <row r="966" s="13" customFormat="1">
      <c r="A966" s="13"/>
      <c r="B966" s="198"/>
      <c r="C966" s="13"/>
      <c r="D966" s="199" t="s">
        <v>469</v>
      </c>
      <c r="E966" s="200" t="s">
        <v>3</v>
      </c>
      <c r="F966" s="201" t="s">
        <v>1654</v>
      </c>
      <c r="G966" s="13"/>
      <c r="H966" s="202">
        <v>8.1600000000000001</v>
      </c>
      <c r="I966" s="203"/>
      <c r="J966" s="13"/>
      <c r="K966" s="13"/>
      <c r="L966" s="198"/>
      <c r="M966" s="204"/>
      <c r="N966" s="205"/>
      <c r="O966" s="205"/>
      <c r="P966" s="205"/>
      <c r="Q966" s="205"/>
      <c r="R966" s="205"/>
      <c r="S966" s="205"/>
      <c r="T966" s="206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00" t="s">
        <v>469</v>
      </c>
      <c r="AU966" s="200" t="s">
        <v>101</v>
      </c>
      <c r="AV966" s="13" t="s">
        <v>76</v>
      </c>
      <c r="AW966" s="13" t="s">
        <v>33</v>
      </c>
      <c r="AX966" s="13" t="s">
        <v>72</v>
      </c>
      <c r="AY966" s="200" t="s">
        <v>458</v>
      </c>
    </row>
    <row r="967" s="13" customFormat="1">
      <c r="A967" s="13"/>
      <c r="B967" s="198"/>
      <c r="C967" s="13"/>
      <c r="D967" s="199" t="s">
        <v>469</v>
      </c>
      <c r="E967" s="200" t="s">
        <v>3</v>
      </c>
      <c r="F967" s="201" t="s">
        <v>1655</v>
      </c>
      <c r="G967" s="13"/>
      <c r="H967" s="202">
        <v>11</v>
      </c>
      <c r="I967" s="203"/>
      <c r="J967" s="13"/>
      <c r="K967" s="13"/>
      <c r="L967" s="198"/>
      <c r="M967" s="204"/>
      <c r="N967" s="205"/>
      <c r="O967" s="205"/>
      <c r="P967" s="205"/>
      <c r="Q967" s="205"/>
      <c r="R967" s="205"/>
      <c r="S967" s="205"/>
      <c r="T967" s="206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00" t="s">
        <v>469</v>
      </c>
      <c r="AU967" s="200" t="s">
        <v>101</v>
      </c>
      <c r="AV967" s="13" t="s">
        <v>76</v>
      </c>
      <c r="AW967" s="13" t="s">
        <v>33</v>
      </c>
      <c r="AX967" s="13" t="s">
        <v>72</v>
      </c>
      <c r="AY967" s="200" t="s">
        <v>458</v>
      </c>
    </row>
    <row r="968" s="13" customFormat="1">
      <c r="A968" s="13"/>
      <c r="B968" s="198"/>
      <c r="C968" s="13"/>
      <c r="D968" s="199" t="s">
        <v>469</v>
      </c>
      <c r="E968" s="200" t="s">
        <v>3</v>
      </c>
      <c r="F968" s="201" t="s">
        <v>1656</v>
      </c>
      <c r="G968" s="13"/>
      <c r="H968" s="202">
        <v>5.8799999999999999</v>
      </c>
      <c r="I968" s="203"/>
      <c r="J968" s="13"/>
      <c r="K968" s="13"/>
      <c r="L968" s="198"/>
      <c r="M968" s="204"/>
      <c r="N968" s="205"/>
      <c r="O968" s="205"/>
      <c r="P968" s="205"/>
      <c r="Q968" s="205"/>
      <c r="R968" s="205"/>
      <c r="S968" s="205"/>
      <c r="T968" s="20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00" t="s">
        <v>469</v>
      </c>
      <c r="AU968" s="200" t="s">
        <v>101</v>
      </c>
      <c r="AV968" s="13" t="s">
        <v>76</v>
      </c>
      <c r="AW968" s="13" t="s">
        <v>33</v>
      </c>
      <c r="AX968" s="13" t="s">
        <v>72</v>
      </c>
      <c r="AY968" s="200" t="s">
        <v>458</v>
      </c>
    </row>
    <row r="969" s="13" customFormat="1">
      <c r="A969" s="13"/>
      <c r="B969" s="198"/>
      <c r="C969" s="13"/>
      <c r="D969" s="199" t="s">
        <v>469</v>
      </c>
      <c r="E969" s="200" t="s">
        <v>3</v>
      </c>
      <c r="F969" s="201" t="s">
        <v>1657</v>
      </c>
      <c r="G969" s="13"/>
      <c r="H969" s="202">
        <v>5.3550000000000004</v>
      </c>
      <c r="I969" s="203"/>
      <c r="J969" s="13"/>
      <c r="K969" s="13"/>
      <c r="L969" s="198"/>
      <c r="M969" s="204"/>
      <c r="N969" s="205"/>
      <c r="O969" s="205"/>
      <c r="P969" s="205"/>
      <c r="Q969" s="205"/>
      <c r="R969" s="205"/>
      <c r="S969" s="205"/>
      <c r="T969" s="20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00" t="s">
        <v>469</v>
      </c>
      <c r="AU969" s="200" t="s">
        <v>101</v>
      </c>
      <c r="AV969" s="13" t="s">
        <v>76</v>
      </c>
      <c r="AW969" s="13" t="s">
        <v>33</v>
      </c>
      <c r="AX969" s="13" t="s">
        <v>72</v>
      </c>
      <c r="AY969" s="200" t="s">
        <v>458</v>
      </c>
    </row>
    <row r="970" s="13" customFormat="1">
      <c r="A970" s="13"/>
      <c r="B970" s="198"/>
      <c r="C970" s="13"/>
      <c r="D970" s="199" t="s">
        <v>469</v>
      </c>
      <c r="E970" s="200" t="s">
        <v>3</v>
      </c>
      <c r="F970" s="201" t="s">
        <v>1658</v>
      </c>
      <c r="G970" s="13"/>
      <c r="H970" s="202">
        <v>1.04</v>
      </c>
      <c r="I970" s="203"/>
      <c r="J970" s="13"/>
      <c r="K970" s="13"/>
      <c r="L970" s="198"/>
      <c r="M970" s="204"/>
      <c r="N970" s="205"/>
      <c r="O970" s="205"/>
      <c r="P970" s="205"/>
      <c r="Q970" s="205"/>
      <c r="R970" s="205"/>
      <c r="S970" s="205"/>
      <c r="T970" s="20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00" t="s">
        <v>469</v>
      </c>
      <c r="AU970" s="200" t="s">
        <v>101</v>
      </c>
      <c r="AV970" s="13" t="s">
        <v>76</v>
      </c>
      <c r="AW970" s="13" t="s">
        <v>33</v>
      </c>
      <c r="AX970" s="13" t="s">
        <v>72</v>
      </c>
      <c r="AY970" s="200" t="s">
        <v>458</v>
      </c>
    </row>
    <row r="971" s="13" customFormat="1">
      <c r="A971" s="13"/>
      <c r="B971" s="198"/>
      <c r="C971" s="13"/>
      <c r="D971" s="199" t="s">
        <v>469</v>
      </c>
      <c r="E971" s="200" t="s">
        <v>3</v>
      </c>
      <c r="F971" s="201" t="s">
        <v>1659</v>
      </c>
      <c r="G971" s="13"/>
      <c r="H971" s="202">
        <v>8.9250000000000007</v>
      </c>
      <c r="I971" s="203"/>
      <c r="J971" s="13"/>
      <c r="K971" s="13"/>
      <c r="L971" s="198"/>
      <c r="M971" s="204"/>
      <c r="N971" s="205"/>
      <c r="O971" s="205"/>
      <c r="P971" s="205"/>
      <c r="Q971" s="205"/>
      <c r="R971" s="205"/>
      <c r="S971" s="205"/>
      <c r="T971" s="20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00" t="s">
        <v>469</v>
      </c>
      <c r="AU971" s="200" t="s">
        <v>101</v>
      </c>
      <c r="AV971" s="13" t="s">
        <v>76</v>
      </c>
      <c r="AW971" s="13" t="s">
        <v>33</v>
      </c>
      <c r="AX971" s="13" t="s">
        <v>72</v>
      </c>
      <c r="AY971" s="200" t="s">
        <v>458</v>
      </c>
    </row>
    <row r="972" s="13" customFormat="1">
      <c r="A972" s="13"/>
      <c r="B972" s="198"/>
      <c r="C972" s="13"/>
      <c r="D972" s="199" t="s">
        <v>469</v>
      </c>
      <c r="E972" s="200" t="s">
        <v>3</v>
      </c>
      <c r="F972" s="201" t="s">
        <v>1660</v>
      </c>
      <c r="G972" s="13"/>
      <c r="H972" s="202">
        <v>1</v>
      </c>
      <c r="I972" s="203"/>
      <c r="J972" s="13"/>
      <c r="K972" s="13"/>
      <c r="L972" s="198"/>
      <c r="M972" s="204"/>
      <c r="N972" s="205"/>
      <c r="O972" s="205"/>
      <c r="P972" s="205"/>
      <c r="Q972" s="205"/>
      <c r="R972" s="205"/>
      <c r="S972" s="205"/>
      <c r="T972" s="20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00" t="s">
        <v>469</v>
      </c>
      <c r="AU972" s="200" t="s">
        <v>101</v>
      </c>
      <c r="AV972" s="13" t="s">
        <v>76</v>
      </c>
      <c r="AW972" s="13" t="s">
        <v>33</v>
      </c>
      <c r="AX972" s="13" t="s">
        <v>72</v>
      </c>
      <c r="AY972" s="200" t="s">
        <v>458</v>
      </c>
    </row>
    <row r="973" s="13" customFormat="1">
      <c r="A973" s="13"/>
      <c r="B973" s="198"/>
      <c r="C973" s="13"/>
      <c r="D973" s="199" t="s">
        <v>469</v>
      </c>
      <c r="E973" s="200" t="s">
        <v>3</v>
      </c>
      <c r="F973" s="201" t="s">
        <v>1661</v>
      </c>
      <c r="G973" s="13"/>
      <c r="H973" s="202">
        <v>1.02</v>
      </c>
      <c r="I973" s="203"/>
      <c r="J973" s="13"/>
      <c r="K973" s="13"/>
      <c r="L973" s="198"/>
      <c r="M973" s="204"/>
      <c r="N973" s="205"/>
      <c r="O973" s="205"/>
      <c r="P973" s="205"/>
      <c r="Q973" s="205"/>
      <c r="R973" s="205"/>
      <c r="S973" s="205"/>
      <c r="T973" s="20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00" t="s">
        <v>469</v>
      </c>
      <c r="AU973" s="200" t="s">
        <v>101</v>
      </c>
      <c r="AV973" s="13" t="s">
        <v>76</v>
      </c>
      <c r="AW973" s="13" t="s">
        <v>33</v>
      </c>
      <c r="AX973" s="13" t="s">
        <v>72</v>
      </c>
      <c r="AY973" s="200" t="s">
        <v>458</v>
      </c>
    </row>
    <row r="974" s="13" customFormat="1">
      <c r="A974" s="13"/>
      <c r="B974" s="198"/>
      <c r="C974" s="13"/>
      <c r="D974" s="199" t="s">
        <v>469</v>
      </c>
      <c r="E974" s="200" t="s">
        <v>3</v>
      </c>
      <c r="F974" s="201" t="s">
        <v>1662</v>
      </c>
      <c r="G974" s="13"/>
      <c r="H974" s="202">
        <v>2.0800000000000001</v>
      </c>
      <c r="I974" s="203"/>
      <c r="J974" s="13"/>
      <c r="K974" s="13"/>
      <c r="L974" s="198"/>
      <c r="M974" s="204"/>
      <c r="N974" s="205"/>
      <c r="O974" s="205"/>
      <c r="P974" s="205"/>
      <c r="Q974" s="205"/>
      <c r="R974" s="205"/>
      <c r="S974" s="205"/>
      <c r="T974" s="20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00" t="s">
        <v>469</v>
      </c>
      <c r="AU974" s="200" t="s">
        <v>101</v>
      </c>
      <c r="AV974" s="13" t="s">
        <v>76</v>
      </c>
      <c r="AW974" s="13" t="s">
        <v>33</v>
      </c>
      <c r="AX974" s="13" t="s">
        <v>72</v>
      </c>
      <c r="AY974" s="200" t="s">
        <v>458</v>
      </c>
    </row>
    <row r="975" s="15" customFormat="1">
      <c r="A975" s="15"/>
      <c r="B975" s="215"/>
      <c r="C975" s="15"/>
      <c r="D975" s="199" t="s">
        <v>469</v>
      </c>
      <c r="E975" s="216" t="s">
        <v>3</v>
      </c>
      <c r="F975" s="217" t="s">
        <v>497</v>
      </c>
      <c r="G975" s="15"/>
      <c r="H975" s="218">
        <v>44.460000000000001</v>
      </c>
      <c r="I975" s="219"/>
      <c r="J975" s="15"/>
      <c r="K975" s="15"/>
      <c r="L975" s="215"/>
      <c r="M975" s="220"/>
      <c r="N975" s="221"/>
      <c r="O975" s="221"/>
      <c r="P975" s="221"/>
      <c r="Q975" s="221"/>
      <c r="R975" s="221"/>
      <c r="S975" s="221"/>
      <c r="T975" s="222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T975" s="216" t="s">
        <v>469</v>
      </c>
      <c r="AU975" s="216" t="s">
        <v>101</v>
      </c>
      <c r="AV975" s="15" t="s">
        <v>104</v>
      </c>
      <c r="AW975" s="15" t="s">
        <v>33</v>
      </c>
      <c r="AX975" s="15" t="s">
        <v>79</v>
      </c>
      <c r="AY975" s="216" t="s">
        <v>458</v>
      </c>
    </row>
    <row r="976" s="2" customFormat="1" ht="24.15" customHeight="1">
      <c r="A976" s="41"/>
      <c r="B976" s="179"/>
      <c r="C976" s="180" t="s">
        <v>1663</v>
      </c>
      <c r="D976" s="180" t="s">
        <v>462</v>
      </c>
      <c r="E976" s="181" t="s">
        <v>1664</v>
      </c>
      <c r="F976" s="182" t="s">
        <v>1665</v>
      </c>
      <c r="G976" s="183" t="s">
        <v>140</v>
      </c>
      <c r="H976" s="184">
        <v>88.920000000000002</v>
      </c>
      <c r="I976" s="185"/>
      <c r="J976" s="186">
        <f>ROUND(I976*H976,2)</f>
        <v>0</v>
      </c>
      <c r="K976" s="182" t="s">
        <v>465</v>
      </c>
      <c r="L976" s="42"/>
      <c r="M976" s="187" t="s">
        <v>3</v>
      </c>
      <c r="N976" s="188" t="s">
        <v>43</v>
      </c>
      <c r="O976" s="75"/>
      <c r="P976" s="189">
        <f>O976*H976</f>
        <v>0</v>
      </c>
      <c r="Q976" s="189">
        <v>0.00012305000000000001</v>
      </c>
      <c r="R976" s="189">
        <f>Q976*H976</f>
        <v>0.010941606000000001</v>
      </c>
      <c r="S976" s="189">
        <v>0</v>
      </c>
      <c r="T976" s="190">
        <f>S976*H976</f>
        <v>0</v>
      </c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R976" s="191" t="s">
        <v>567</v>
      </c>
      <c r="AT976" s="191" t="s">
        <v>462</v>
      </c>
      <c r="AU976" s="191" t="s">
        <v>101</v>
      </c>
      <c r="AY976" s="22" t="s">
        <v>458</v>
      </c>
      <c r="BE976" s="192">
        <f>IF(N976="základní",J976,0)</f>
        <v>0</v>
      </c>
      <c r="BF976" s="192">
        <f>IF(N976="snížená",J976,0)</f>
        <v>0</v>
      </c>
      <c r="BG976" s="192">
        <f>IF(N976="zákl. přenesená",J976,0)</f>
        <v>0</v>
      </c>
      <c r="BH976" s="192">
        <f>IF(N976="sníž. přenesená",J976,0)</f>
        <v>0</v>
      </c>
      <c r="BI976" s="192">
        <f>IF(N976="nulová",J976,0)</f>
        <v>0</v>
      </c>
      <c r="BJ976" s="22" t="s">
        <v>79</v>
      </c>
      <c r="BK976" s="192">
        <f>ROUND(I976*H976,2)</f>
        <v>0</v>
      </c>
      <c r="BL976" s="22" t="s">
        <v>567</v>
      </c>
      <c r="BM976" s="191" t="s">
        <v>1666</v>
      </c>
    </row>
    <row r="977" s="2" customFormat="1">
      <c r="A977" s="41"/>
      <c r="B977" s="42"/>
      <c r="C977" s="41"/>
      <c r="D977" s="193" t="s">
        <v>467</v>
      </c>
      <c r="E977" s="41"/>
      <c r="F977" s="194" t="s">
        <v>1667</v>
      </c>
      <c r="G977" s="41"/>
      <c r="H977" s="41"/>
      <c r="I977" s="195"/>
      <c r="J977" s="41"/>
      <c r="K977" s="41"/>
      <c r="L977" s="42"/>
      <c r="M977" s="196"/>
      <c r="N977" s="197"/>
      <c r="O977" s="75"/>
      <c r="P977" s="75"/>
      <c r="Q977" s="75"/>
      <c r="R977" s="75"/>
      <c r="S977" s="75"/>
      <c r="T977" s="76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T977" s="22" t="s">
        <v>467</v>
      </c>
      <c r="AU977" s="22" t="s">
        <v>101</v>
      </c>
    </row>
    <row r="978" s="13" customFormat="1">
      <c r="A978" s="13"/>
      <c r="B978" s="198"/>
      <c r="C978" s="13"/>
      <c r="D978" s="199" t="s">
        <v>469</v>
      </c>
      <c r="E978" s="13"/>
      <c r="F978" s="201" t="s">
        <v>1668</v>
      </c>
      <c r="G978" s="13"/>
      <c r="H978" s="202">
        <v>88.920000000000002</v>
      </c>
      <c r="I978" s="203"/>
      <c r="J978" s="13"/>
      <c r="K978" s="13"/>
      <c r="L978" s="198"/>
      <c r="M978" s="204"/>
      <c r="N978" s="205"/>
      <c r="O978" s="205"/>
      <c r="P978" s="205"/>
      <c r="Q978" s="205"/>
      <c r="R978" s="205"/>
      <c r="S978" s="205"/>
      <c r="T978" s="20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00" t="s">
        <v>469</v>
      </c>
      <c r="AU978" s="200" t="s">
        <v>101</v>
      </c>
      <c r="AV978" s="13" t="s">
        <v>76</v>
      </c>
      <c r="AW978" s="13" t="s">
        <v>4</v>
      </c>
      <c r="AX978" s="13" t="s">
        <v>79</v>
      </c>
      <c r="AY978" s="200" t="s">
        <v>458</v>
      </c>
    </row>
    <row r="979" s="12" customFormat="1" ht="22.8" customHeight="1">
      <c r="A979" s="12"/>
      <c r="B979" s="166"/>
      <c r="C979" s="12"/>
      <c r="D979" s="167" t="s">
        <v>71</v>
      </c>
      <c r="E979" s="177" t="s">
        <v>131</v>
      </c>
      <c r="F979" s="177" t="s">
        <v>1669</v>
      </c>
      <c r="G979" s="12"/>
      <c r="H979" s="12"/>
      <c r="I979" s="169"/>
      <c r="J979" s="178">
        <f>BK979</f>
        <v>0</v>
      </c>
      <c r="K979" s="12"/>
      <c r="L979" s="166"/>
      <c r="M979" s="171"/>
      <c r="N979" s="172"/>
      <c r="O979" s="172"/>
      <c r="P979" s="173">
        <f>SUM(P980:P998)</f>
        <v>0</v>
      </c>
      <c r="Q979" s="172"/>
      <c r="R979" s="173">
        <f>SUM(R980:R998)</f>
        <v>0.5579527700000001</v>
      </c>
      <c r="S979" s="172"/>
      <c r="T979" s="174">
        <f>SUM(T980:T998)</f>
        <v>0</v>
      </c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R979" s="167" t="s">
        <v>79</v>
      </c>
      <c r="AT979" s="175" t="s">
        <v>71</v>
      </c>
      <c r="AU979" s="175" t="s">
        <v>79</v>
      </c>
      <c r="AY979" s="167" t="s">
        <v>458</v>
      </c>
      <c r="BK979" s="176">
        <f>SUM(BK980:BK998)</f>
        <v>0</v>
      </c>
    </row>
    <row r="980" s="2" customFormat="1" ht="33" customHeight="1">
      <c r="A980" s="41"/>
      <c r="B980" s="179"/>
      <c r="C980" s="180" t="s">
        <v>1670</v>
      </c>
      <c r="D980" s="180" t="s">
        <v>462</v>
      </c>
      <c r="E980" s="181" t="s">
        <v>1671</v>
      </c>
      <c r="F980" s="182" t="s">
        <v>1672</v>
      </c>
      <c r="G980" s="183" t="s">
        <v>1673</v>
      </c>
      <c r="H980" s="184">
        <v>1</v>
      </c>
      <c r="I980" s="185"/>
      <c r="J980" s="186">
        <f>ROUND(I980*H980,2)</f>
        <v>0</v>
      </c>
      <c r="K980" s="182" t="s">
        <v>465</v>
      </c>
      <c r="L980" s="42"/>
      <c r="M980" s="187" t="s">
        <v>3</v>
      </c>
      <c r="N980" s="188" t="s">
        <v>43</v>
      </c>
      <c r="O980" s="75"/>
      <c r="P980" s="189">
        <f>O980*H980</f>
        <v>0</v>
      </c>
      <c r="Q980" s="189">
        <v>0.017897570000000002</v>
      </c>
      <c r="R980" s="189">
        <f>Q980*H980</f>
        <v>0.017897570000000002</v>
      </c>
      <c r="S980" s="189">
        <v>0</v>
      </c>
      <c r="T980" s="190">
        <f>S980*H980</f>
        <v>0</v>
      </c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R980" s="191" t="s">
        <v>104</v>
      </c>
      <c r="AT980" s="191" t="s">
        <v>462</v>
      </c>
      <c r="AU980" s="191" t="s">
        <v>76</v>
      </c>
      <c r="AY980" s="22" t="s">
        <v>458</v>
      </c>
      <c r="BE980" s="192">
        <f>IF(N980="základní",J980,0)</f>
        <v>0</v>
      </c>
      <c r="BF980" s="192">
        <f>IF(N980="snížená",J980,0)</f>
        <v>0</v>
      </c>
      <c r="BG980" s="192">
        <f>IF(N980="zákl. přenesená",J980,0)</f>
        <v>0</v>
      </c>
      <c r="BH980" s="192">
        <f>IF(N980="sníž. přenesená",J980,0)</f>
        <v>0</v>
      </c>
      <c r="BI980" s="192">
        <f>IF(N980="nulová",J980,0)</f>
        <v>0</v>
      </c>
      <c r="BJ980" s="22" t="s">
        <v>79</v>
      </c>
      <c r="BK980" s="192">
        <f>ROUND(I980*H980,2)</f>
        <v>0</v>
      </c>
      <c r="BL980" s="22" t="s">
        <v>104</v>
      </c>
      <c r="BM980" s="191" t="s">
        <v>1674</v>
      </c>
    </row>
    <row r="981" s="2" customFormat="1">
      <c r="A981" s="41"/>
      <c r="B981" s="42"/>
      <c r="C981" s="41"/>
      <c r="D981" s="193" t="s">
        <v>467</v>
      </c>
      <c r="E981" s="41"/>
      <c r="F981" s="194" t="s">
        <v>1675</v>
      </c>
      <c r="G981" s="41"/>
      <c r="H981" s="41"/>
      <c r="I981" s="195"/>
      <c r="J981" s="41"/>
      <c r="K981" s="41"/>
      <c r="L981" s="42"/>
      <c r="M981" s="196"/>
      <c r="N981" s="197"/>
      <c r="O981" s="75"/>
      <c r="P981" s="75"/>
      <c r="Q981" s="75"/>
      <c r="R981" s="75"/>
      <c r="S981" s="75"/>
      <c r="T981" s="76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T981" s="22" t="s">
        <v>467</v>
      </c>
      <c r="AU981" s="22" t="s">
        <v>76</v>
      </c>
    </row>
    <row r="982" s="2" customFormat="1" ht="24.15" customHeight="1">
      <c r="A982" s="41"/>
      <c r="B982" s="179"/>
      <c r="C982" s="180" t="s">
        <v>1676</v>
      </c>
      <c r="D982" s="180" t="s">
        <v>462</v>
      </c>
      <c r="E982" s="181" t="s">
        <v>1677</v>
      </c>
      <c r="F982" s="182" t="s">
        <v>1678</v>
      </c>
      <c r="G982" s="183" t="s">
        <v>629</v>
      </c>
      <c r="H982" s="184">
        <v>10</v>
      </c>
      <c r="I982" s="185"/>
      <c r="J982" s="186">
        <f>ROUND(I982*H982,2)</f>
        <v>0</v>
      </c>
      <c r="K982" s="182" t="s">
        <v>465</v>
      </c>
      <c r="L982" s="42"/>
      <c r="M982" s="187" t="s">
        <v>3</v>
      </c>
      <c r="N982" s="188" t="s">
        <v>43</v>
      </c>
      <c r="O982" s="75"/>
      <c r="P982" s="189">
        <f>O982*H982</f>
        <v>0</v>
      </c>
      <c r="Q982" s="189">
        <v>0</v>
      </c>
      <c r="R982" s="189">
        <f>Q982*H982</f>
        <v>0</v>
      </c>
      <c r="S982" s="189">
        <v>0</v>
      </c>
      <c r="T982" s="190">
        <f>S982*H982</f>
        <v>0</v>
      </c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R982" s="191" t="s">
        <v>567</v>
      </c>
      <c r="AT982" s="191" t="s">
        <v>462</v>
      </c>
      <c r="AU982" s="191" t="s">
        <v>76</v>
      </c>
      <c r="AY982" s="22" t="s">
        <v>458</v>
      </c>
      <c r="BE982" s="192">
        <f>IF(N982="základní",J982,0)</f>
        <v>0</v>
      </c>
      <c r="BF982" s="192">
        <f>IF(N982="snížená",J982,0)</f>
        <v>0</v>
      </c>
      <c r="BG982" s="192">
        <f>IF(N982="zákl. přenesená",J982,0)</f>
        <v>0</v>
      </c>
      <c r="BH982" s="192">
        <f>IF(N982="sníž. přenesená",J982,0)</f>
        <v>0</v>
      </c>
      <c r="BI982" s="192">
        <f>IF(N982="nulová",J982,0)</f>
        <v>0</v>
      </c>
      <c r="BJ982" s="22" t="s">
        <v>79</v>
      </c>
      <c r="BK982" s="192">
        <f>ROUND(I982*H982,2)</f>
        <v>0</v>
      </c>
      <c r="BL982" s="22" t="s">
        <v>567</v>
      </c>
      <c r="BM982" s="191" t="s">
        <v>1679</v>
      </c>
    </row>
    <row r="983" s="2" customFormat="1">
      <c r="A983" s="41"/>
      <c r="B983" s="42"/>
      <c r="C983" s="41"/>
      <c r="D983" s="193" t="s">
        <v>467</v>
      </c>
      <c r="E983" s="41"/>
      <c r="F983" s="194" t="s">
        <v>1680</v>
      </c>
      <c r="G983" s="41"/>
      <c r="H983" s="41"/>
      <c r="I983" s="195"/>
      <c r="J983" s="41"/>
      <c r="K983" s="41"/>
      <c r="L983" s="42"/>
      <c r="M983" s="196"/>
      <c r="N983" s="197"/>
      <c r="O983" s="75"/>
      <c r="P983" s="75"/>
      <c r="Q983" s="75"/>
      <c r="R983" s="75"/>
      <c r="S983" s="75"/>
      <c r="T983" s="76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T983" s="22" t="s">
        <v>467</v>
      </c>
      <c r="AU983" s="22" t="s">
        <v>76</v>
      </c>
    </row>
    <row r="984" s="2" customFormat="1" ht="16.5" customHeight="1">
      <c r="A984" s="41"/>
      <c r="B984" s="179"/>
      <c r="C984" s="223" t="s">
        <v>1681</v>
      </c>
      <c r="D984" s="223" t="s">
        <v>562</v>
      </c>
      <c r="E984" s="224" t="s">
        <v>1682</v>
      </c>
      <c r="F984" s="225" t="s">
        <v>1683</v>
      </c>
      <c r="G984" s="226" t="s">
        <v>629</v>
      </c>
      <c r="H984" s="227">
        <v>10</v>
      </c>
      <c r="I984" s="228"/>
      <c r="J984" s="229">
        <f>ROUND(I984*H984,2)</f>
        <v>0</v>
      </c>
      <c r="K984" s="225" t="s">
        <v>709</v>
      </c>
      <c r="L984" s="230"/>
      <c r="M984" s="231" t="s">
        <v>3</v>
      </c>
      <c r="N984" s="232" t="s">
        <v>43</v>
      </c>
      <c r="O984" s="75"/>
      <c r="P984" s="189">
        <f>O984*H984</f>
        <v>0</v>
      </c>
      <c r="Q984" s="189">
        <v>0</v>
      </c>
      <c r="R984" s="189">
        <f>Q984*H984</f>
        <v>0</v>
      </c>
      <c r="S984" s="189">
        <v>0</v>
      </c>
      <c r="T984" s="190">
        <f>S984*H984</f>
        <v>0</v>
      </c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R984" s="191" t="s">
        <v>667</v>
      </c>
      <c r="AT984" s="191" t="s">
        <v>562</v>
      </c>
      <c r="AU984" s="191" t="s">
        <v>76</v>
      </c>
      <c r="AY984" s="22" t="s">
        <v>458</v>
      </c>
      <c r="BE984" s="192">
        <f>IF(N984="základní",J984,0)</f>
        <v>0</v>
      </c>
      <c r="BF984" s="192">
        <f>IF(N984="snížená",J984,0)</f>
        <v>0</v>
      </c>
      <c r="BG984" s="192">
        <f>IF(N984="zákl. přenesená",J984,0)</f>
        <v>0</v>
      </c>
      <c r="BH984" s="192">
        <f>IF(N984="sníž. přenesená",J984,0)</f>
        <v>0</v>
      </c>
      <c r="BI984" s="192">
        <f>IF(N984="nulová",J984,0)</f>
        <v>0</v>
      </c>
      <c r="BJ984" s="22" t="s">
        <v>79</v>
      </c>
      <c r="BK984" s="192">
        <f>ROUND(I984*H984,2)</f>
        <v>0</v>
      </c>
      <c r="BL984" s="22" t="s">
        <v>567</v>
      </c>
      <c r="BM984" s="191" t="s">
        <v>1684</v>
      </c>
    </row>
    <row r="985" s="2" customFormat="1" ht="44.25" customHeight="1">
      <c r="A985" s="41"/>
      <c r="B985" s="179"/>
      <c r="C985" s="180" t="s">
        <v>1685</v>
      </c>
      <c r="D985" s="180" t="s">
        <v>462</v>
      </c>
      <c r="E985" s="181" t="s">
        <v>1686</v>
      </c>
      <c r="F985" s="182" t="s">
        <v>1687</v>
      </c>
      <c r="G985" s="183" t="s">
        <v>140</v>
      </c>
      <c r="H985" s="184">
        <v>2</v>
      </c>
      <c r="I985" s="185"/>
      <c r="J985" s="186">
        <f>ROUND(I985*H985,2)</f>
        <v>0</v>
      </c>
      <c r="K985" s="182" t="s">
        <v>465</v>
      </c>
      <c r="L985" s="42"/>
      <c r="M985" s="187" t="s">
        <v>3</v>
      </c>
      <c r="N985" s="188" t="s">
        <v>43</v>
      </c>
      <c r="O985" s="75"/>
      <c r="P985" s="189">
        <f>O985*H985</f>
        <v>0</v>
      </c>
      <c r="Q985" s="189">
        <v>0.00063000000000000003</v>
      </c>
      <c r="R985" s="189">
        <f>Q985*H985</f>
        <v>0.0012600000000000001</v>
      </c>
      <c r="S985" s="189">
        <v>0</v>
      </c>
      <c r="T985" s="190">
        <f>S985*H985</f>
        <v>0</v>
      </c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R985" s="191" t="s">
        <v>104</v>
      </c>
      <c r="AT985" s="191" t="s">
        <v>462</v>
      </c>
      <c r="AU985" s="191" t="s">
        <v>76</v>
      </c>
      <c r="AY985" s="22" t="s">
        <v>458</v>
      </c>
      <c r="BE985" s="192">
        <f>IF(N985="základní",J985,0)</f>
        <v>0</v>
      </c>
      <c r="BF985" s="192">
        <f>IF(N985="snížená",J985,0)</f>
        <v>0</v>
      </c>
      <c r="BG985" s="192">
        <f>IF(N985="zákl. přenesená",J985,0)</f>
        <v>0</v>
      </c>
      <c r="BH985" s="192">
        <f>IF(N985="sníž. přenesená",J985,0)</f>
        <v>0</v>
      </c>
      <c r="BI985" s="192">
        <f>IF(N985="nulová",J985,0)</f>
        <v>0</v>
      </c>
      <c r="BJ985" s="22" t="s">
        <v>79</v>
      </c>
      <c r="BK985" s="192">
        <f>ROUND(I985*H985,2)</f>
        <v>0</v>
      </c>
      <c r="BL985" s="22" t="s">
        <v>104</v>
      </c>
      <c r="BM985" s="191" t="s">
        <v>1688</v>
      </c>
    </row>
    <row r="986" s="2" customFormat="1">
      <c r="A986" s="41"/>
      <c r="B986" s="42"/>
      <c r="C986" s="41"/>
      <c r="D986" s="193" t="s">
        <v>467</v>
      </c>
      <c r="E986" s="41"/>
      <c r="F986" s="194" t="s">
        <v>1689</v>
      </c>
      <c r="G986" s="41"/>
      <c r="H986" s="41"/>
      <c r="I986" s="195"/>
      <c r="J986" s="41"/>
      <c r="K986" s="41"/>
      <c r="L986" s="42"/>
      <c r="M986" s="196"/>
      <c r="N986" s="197"/>
      <c r="O986" s="75"/>
      <c r="P986" s="75"/>
      <c r="Q986" s="75"/>
      <c r="R986" s="75"/>
      <c r="S986" s="75"/>
      <c r="T986" s="76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T986" s="22" t="s">
        <v>467</v>
      </c>
      <c r="AU986" s="22" t="s">
        <v>76</v>
      </c>
    </row>
    <row r="987" s="13" customFormat="1">
      <c r="A987" s="13"/>
      <c r="B987" s="198"/>
      <c r="C987" s="13"/>
      <c r="D987" s="199" t="s">
        <v>469</v>
      </c>
      <c r="E987" s="200" t="s">
        <v>3</v>
      </c>
      <c r="F987" s="201" t="s">
        <v>1690</v>
      </c>
      <c r="G987" s="13"/>
      <c r="H987" s="202">
        <v>2</v>
      </c>
      <c r="I987" s="203"/>
      <c r="J987" s="13"/>
      <c r="K987" s="13"/>
      <c r="L987" s="198"/>
      <c r="M987" s="204"/>
      <c r="N987" s="205"/>
      <c r="O987" s="205"/>
      <c r="P987" s="205"/>
      <c r="Q987" s="205"/>
      <c r="R987" s="205"/>
      <c r="S987" s="205"/>
      <c r="T987" s="20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00" t="s">
        <v>469</v>
      </c>
      <c r="AU987" s="200" t="s">
        <v>76</v>
      </c>
      <c r="AV987" s="13" t="s">
        <v>76</v>
      </c>
      <c r="AW987" s="13" t="s">
        <v>33</v>
      </c>
      <c r="AX987" s="13" t="s">
        <v>79</v>
      </c>
      <c r="AY987" s="200" t="s">
        <v>458</v>
      </c>
    </row>
    <row r="988" s="2" customFormat="1" ht="24.15" customHeight="1">
      <c r="A988" s="41"/>
      <c r="B988" s="179"/>
      <c r="C988" s="180" t="s">
        <v>1691</v>
      </c>
      <c r="D988" s="180" t="s">
        <v>462</v>
      </c>
      <c r="E988" s="181" t="s">
        <v>1692</v>
      </c>
      <c r="F988" s="182" t="s">
        <v>1693</v>
      </c>
      <c r="G988" s="183" t="s">
        <v>629</v>
      </c>
      <c r="H988" s="184">
        <v>9</v>
      </c>
      <c r="I988" s="185"/>
      <c r="J988" s="186">
        <f>ROUND(I988*H988,2)</f>
        <v>0</v>
      </c>
      <c r="K988" s="182" t="s">
        <v>465</v>
      </c>
      <c r="L988" s="42"/>
      <c r="M988" s="187" t="s">
        <v>3</v>
      </c>
      <c r="N988" s="188" t="s">
        <v>43</v>
      </c>
      <c r="O988" s="75"/>
      <c r="P988" s="189">
        <f>O988*H988</f>
        <v>0</v>
      </c>
      <c r="Q988" s="189">
        <v>0.0001108</v>
      </c>
      <c r="R988" s="189">
        <f>Q988*H988</f>
        <v>0.00099719999999999995</v>
      </c>
      <c r="S988" s="189">
        <v>0</v>
      </c>
      <c r="T988" s="190">
        <f>S988*H988</f>
        <v>0</v>
      </c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R988" s="191" t="s">
        <v>104</v>
      </c>
      <c r="AT988" s="191" t="s">
        <v>462</v>
      </c>
      <c r="AU988" s="191" t="s">
        <v>76</v>
      </c>
      <c r="AY988" s="22" t="s">
        <v>458</v>
      </c>
      <c r="BE988" s="192">
        <f>IF(N988="základní",J988,0)</f>
        <v>0</v>
      </c>
      <c r="BF988" s="192">
        <f>IF(N988="snížená",J988,0)</f>
        <v>0</v>
      </c>
      <c r="BG988" s="192">
        <f>IF(N988="zákl. přenesená",J988,0)</f>
        <v>0</v>
      </c>
      <c r="BH988" s="192">
        <f>IF(N988="sníž. přenesená",J988,0)</f>
        <v>0</v>
      </c>
      <c r="BI988" s="192">
        <f>IF(N988="nulová",J988,0)</f>
        <v>0</v>
      </c>
      <c r="BJ988" s="22" t="s">
        <v>79</v>
      </c>
      <c r="BK988" s="192">
        <f>ROUND(I988*H988,2)</f>
        <v>0</v>
      </c>
      <c r="BL988" s="22" t="s">
        <v>104</v>
      </c>
      <c r="BM988" s="191" t="s">
        <v>1694</v>
      </c>
    </row>
    <row r="989" s="2" customFormat="1">
      <c r="A989" s="41"/>
      <c r="B989" s="42"/>
      <c r="C989" s="41"/>
      <c r="D989" s="193" t="s">
        <v>467</v>
      </c>
      <c r="E989" s="41"/>
      <c r="F989" s="194" t="s">
        <v>1695</v>
      </c>
      <c r="G989" s="41"/>
      <c r="H989" s="41"/>
      <c r="I989" s="195"/>
      <c r="J989" s="41"/>
      <c r="K989" s="41"/>
      <c r="L989" s="42"/>
      <c r="M989" s="196"/>
      <c r="N989" s="197"/>
      <c r="O989" s="75"/>
      <c r="P989" s="75"/>
      <c r="Q989" s="75"/>
      <c r="R989" s="75"/>
      <c r="S989" s="75"/>
      <c r="T989" s="76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T989" s="22" t="s">
        <v>467</v>
      </c>
      <c r="AU989" s="22" t="s">
        <v>76</v>
      </c>
    </row>
    <row r="990" s="2" customFormat="1" ht="16.5" customHeight="1">
      <c r="A990" s="41"/>
      <c r="B990" s="179"/>
      <c r="C990" s="223" t="s">
        <v>1696</v>
      </c>
      <c r="D990" s="223" t="s">
        <v>562</v>
      </c>
      <c r="E990" s="224" t="s">
        <v>1697</v>
      </c>
      <c r="F990" s="225" t="s">
        <v>1698</v>
      </c>
      <c r="G990" s="226" t="s">
        <v>629</v>
      </c>
      <c r="H990" s="227">
        <v>9</v>
      </c>
      <c r="I990" s="228"/>
      <c r="J990" s="229">
        <f>ROUND(I990*H990,2)</f>
        <v>0</v>
      </c>
      <c r="K990" s="225" t="s">
        <v>465</v>
      </c>
      <c r="L990" s="230"/>
      <c r="M990" s="231" t="s">
        <v>3</v>
      </c>
      <c r="N990" s="232" t="s">
        <v>43</v>
      </c>
      <c r="O990" s="75"/>
      <c r="P990" s="189">
        <f>O990*H990</f>
        <v>0</v>
      </c>
      <c r="Q990" s="189">
        <v>0.012</v>
      </c>
      <c r="R990" s="189">
        <f>Q990*H990</f>
        <v>0.108</v>
      </c>
      <c r="S990" s="189">
        <v>0</v>
      </c>
      <c r="T990" s="190">
        <f>S990*H990</f>
        <v>0</v>
      </c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R990" s="191" t="s">
        <v>521</v>
      </c>
      <c r="AT990" s="191" t="s">
        <v>562</v>
      </c>
      <c r="AU990" s="191" t="s">
        <v>76</v>
      </c>
      <c r="AY990" s="22" t="s">
        <v>458</v>
      </c>
      <c r="BE990" s="192">
        <f>IF(N990="základní",J990,0)</f>
        <v>0</v>
      </c>
      <c r="BF990" s="192">
        <f>IF(N990="snížená",J990,0)</f>
        <v>0</v>
      </c>
      <c r="BG990" s="192">
        <f>IF(N990="zákl. přenesená",J990,0)</f>
        <v>0</v>
      </c>
      <c r="BH990" s="192">
        <f>IF(N990="sníž. přenesená",J990,0)</f>
        <v>0</v>
      </c>
      <c r="BI990" s="192">
        <f>IF(N990="nulová",J990,0)</f>
        <v>0</v>
      </c>
      <c r="BJ990" s="22" t="s">
        <v>79</v>
      </c>
      <c r="BK990" s="192">
        <f>ROUND(I990*H990,2)</f>
        <v>0</v>
      </c>
      <c r="BL990" s="22" t="s">
        <v>104</v>
      </c>
      <c r="BM990" s="191" t="s">
        <v>1699</v>
      </c>
    </row>
    <row r="991" s="2" customFormat="1" ht="37.8" customHeight="1">
      <c r="A991" s="41"/>
      <c r="B991" s="179"/>
      <c r="C991" s="180" t="s">
        <v>1700</v>
      </c>
      <c r="D991" s="180" t="s">
        <v>462</v>
      </c>
      <c r="E991" s="181" t="s">
        <v>1701</v>
      </c>
      <c r="F991" s="182" t="s">
        <v>1702</v>
      </c>
      <c r="G991" s="183" t="s">
        <v>140</v>
      </c>
      <c r="H991" s="184">
        <v>690</v>
      </c>
      <c r="I991" s="185"/>
      <c r="J991" s="186">
        <f>ROUND(I991*H991,2)</f>
        <v>0</v>
      </c>
      <c r="K991" s="182" t="s">
        <v>465</v>
      </c>
      <c r="L991" s="42"/>
      <c r="M991" s="187" t="s">
        <v>3</v>
      </c>
      <c r="N991" s="188" t="s">
        <v>43</v>
      </c>
      <c r="O991" s="75"/>
      <c r="P991" s="189">
        <f>O991*H991</f>
        <v>0</v>
      </c>
      <c r="Q991" s="189">
        <v>3.4999999999999997E-05</v>
      </c>
      <c r="R991" s="189">
        <f>Q991*H991</f>
        <v>0.024149999999999998</v>
      </c>
      <c r="S991" s="189">
        <v>0</v>
      </c>
      <c r="T991" s="190">
        <f>S991*H991</f>
        <v>0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191" t="s">
        <v>567</v>
      </c>
      <c r="AT991" s="191" t="s">
        <v>462</v>
      </c>
      <c r="AU991" s="191" t="s">
        <v>76</v>
      </c>
      <c r="AY991" s="22" t="s">
        <v>458</v>
      </c>
      <c r="BE991" s="192">
        <f>IF(N991="základní",J991,0)</f>
        <v>0</v>
      </c>
      <c r="BF991" s="192">
        <f>IF(N991="snížená",J991,0)</f>
        <v>0</v>
      </c>
      <c r="BG991" s="192">
        <f>IF(N991="zákl. přenesená",J991,0)</f>
        <v>0</v>
      </c>
      <c r="BH991" s="192">
        <f>IF(N991="sníž. přenesená",J991,0)</f>
        <v>0</v>
      </c>
      <c r="BI991" s="192">
        <f>IF(N991="nulová",J991,0)</f>
        <v>0</v>
      </c>
      <c r="BJ991" s="22" t="s">
        <v>79</v>
      </c>
      <c r="BK991" s="192">
        <f>ROUND(I991*H991,2)</f>
        <v>0</v>
      </c>
      <c r="BL991" s="22" t="s">
        <v>567</v>
      </c>
      <c r="BM991" s="191" t="s">
        <v>1703</v>
      </c>
    </row>
    <row r="992" s="2" customFormat="1">
      <c r="A992" s="41"/>
      <c r="B992" s="42"/>
      <c r="C992" s="41"/>
      <c r="D992" s="193" t="s">
        <v>467</v>
      </c>
      <c r="E992" s="41"/>
      <c r="F992" s="194" t="s">
        <v>1704</v>
      </c>
      <c r="G992" s="41"/>
      <c r="H992" s="41"/>
      <c r="I992" s="195"/>
      <c r="J992" s="41"/>
      <c r="K992" s="41"/>
      <c r="L992" s="42"/>
      <c r="M992" s="196"/>
      <c r="N992" s="197"/>
      <c r="O992" s="75"/>
      <c r="P992" s="75"/>
      <c r="Q992" s="75"/>
      <c r="R992" s="75"/>
      <c r="S992" s="75"/>
      <c r="T992" s="76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T992" s="22" t="s">
        <v>467</v>
      </c>
      <c r="AU992" s="22" t="s">
        <v>76</v>
      </c>
    </row>
    <row r="993" s="13" customFormat="1">
      <c r="A993" s="13"/>
      <c r="B993" s="198"/>
      <c r="C993" s="13"/>
      <c r="D993" s="199" t="s">
        <v>469</v>
      </c>
      <c r="E993" s="200" t="s">
        <v>3</v>
      </c>
      <c r="F993" s="201" t="s">
        <v>1705</v>
      </c>
      <c r="G993" s="13"/>
      <c r="H993" s="202">
        <v>690</v>
      </c>
      <c r="I993" s="203"/>
      <c r="J993" s="13"/>
      <c r="K993" s="13"/>
      <c r="L993" s="198"/>
      <c r="M993" s="204"/>
      <c r="N993" s="205"/>
      <c r="O993" s="205"/>
      <c r="P993" s="205"/>
      <c r="Q993" s="205"/>
      <c r="R993" s="205"/>
      <c r="S993" s="205"/>
      <c r="T993" s="206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00" t="s">
        <v>469</v>
      </c>
      <c r="AU993" s="200" t="s">
        <v>76</v>
      </c>
      <c r="AV993" s="13" t="s">
        <v>76</v>
      </c>
      <c r="AW993" s="13" t="s">
        <v>33</v>
      </c>
      <c r="AX993" s="13" t="s">
        <v>79</v>
      </c>
      <c r="AY993" s="200" t="s">
        <v>458</v>
      </c>
    </row>
    <row r="994" s="2" customFormat="1" ht="24.15" customHeight="1">
      <c r="A994" s="41"/>
      <c r="B994" s="179"/>
      <c r="C994" s="180" t="s">
        <v>1706</v>
      </c>
      <c r="D994" s="180" t="s">
        <v>462</v>
      </c>
      <c r="E994" s="181" t="s">
        <v>1707</v>
      </c>
      <c r="F994" s="182" t="s">
        <v>1708</v>
      </c>
      <c r="G994" s="183" t="s">
        <v>694</v>
      </c>
      <c r="H994" s="184">
        <v>1.3</v>
      </c>
      <c r="I994" s="185"/>
      <c r="J994" s="186">
        <f>ROUND(I994*H994,2)</f>
        <v>0</v>
      </c>
      <c r="K994" s="182" t="s">
        <v>465</v>
      </c>
      <c r="L994" s="42"/>
      <c r="M994" s="187" t="s">
        <v>3</v>
      </c>
      <c r="N994" s="188" t="s">
        <v>43</v>
      </c>
      <c r="O994" s="75"/>
      <c r="P994" s="189">
        <f>O994*H994</f>
        <v>0</v>
      </c>
      <c r="Q994" s="189">
        <v>0.29221000000000003</v>
      </c>
      <c r="R994" s="189">
        <f>Q994*H994</f>
        <v>0.37987300000000007</v>
      </c>
      <c r="S994" s="189">
        <v>0</v>
      </c>
      <c r="T994" s="190">
        <f>S994*H994</f>
        <v>0</v>
      </c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R994" s="191" t="s">
        <v>104</v>
      </c>
      <c r="AT994" s="191" t="s">
        <v>462</v>
      </c>
      <c r="AU994" s="191" t="s">
        <v>76</v>
      </c>
      <c r="AY994" s="22" t="s">
        <v>458</v>
      </c>
      <c r="BE994" s="192">
        <f>IF(N994="základní",J994,0)</f>
        <v>0</v>
      </c>
      <c r="BF994" s="192">
        <f>IF(N994="snížená",J994,0)</f>
        <v>0</v>
      </c>
      <c r="BG994" s="192">
        <f>IF(N994="zákl. přenesená",J994,0)</f>
        <v>0</v>
      </c>
      <c r="BH994" s="192">
        <f>IF(N994="sníž. přenesená",J994,0)</f>
        <v>0</v>
      </c>
      <c r="BI994" s="192">
        <f>IF(N994="nulová",J994,0)</f>
        <v>0</v>
      </c>
      <c r="BJ994" s="22" t="s">
        <v>79</v>
      </c>
      <c r="BK994" s="192">
        <f>ROUND(I994*H994,2)</f>
        <v>0</v>
      </c>
      <c r="BL994" s="22" t="s">
        <v>104</v>
      </c>
      <c r="BM994" s="191" t="s">
        <v>1709</v>
      </c>
    </row>
    <row r="995" s="2" customFormat="1">
      <c r="A995" s="41"/>
      <c r="B995" s="42"/>
      <c r="C995" s="41"/>
      <c r="D995" s="193" t="s">
        <v>467</v>
      </c>
      <c r="E995" s="41"/>
      <c r="F995" s="194" t="s">
        <v>1710</v>
      </c>
      <c r="G995" s="41"/>
      <c r="H995" s="41"/>
      <c r="I995" s="195"/>
      <c r="J995" s="41"/>
      <c r="K995" s="41"/>
      <c r="L995" s="42"/>
      <c r="M995" s="196"/>
      <c r="N995" s="197"/>
      <c r="O995" s="75"/>
      <c r="P995" s="75"/>
      <c r="Q995" s="75"/>
      <c r="R995" s="75"/>
      <c r="S995" s="75"/>
      <c r="T995" s="76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T995" s="22" t="s">
        <v>467</v>
      </c>
      <c r="AU995" s="22" t="s">
        <v>76</v>
      </c>
    </row>
    <row r="996" s="2" customFormat="1" ht="24.15" customHeight="1">
      <c r="A996" s="41"/>
      <c r="B996" s="179"/>
      <c r="C996" s="223" t="s">
        <v>1711</v>
      </c>
      <c r="D996" s="223" t="s">
        <v>562</v>
      </c>
      <c r="E996" s="224" t="s">
        <v>1712</v>
      </c>
      <c r="F996" s="225" t="s">
        <v>1713</v>
      </c>
      <c r="G996" s="226" t="s">
        <v>694</v>
      </c>
      <c r="H996" s="227">
        <v>1.3</v>
      </c>
      <c r="I996" s="228"/>
      <c r="J996" s="229">
        <f>ROUND(I996*H996,2)</f>
        <v>0</v>
      </c>
      <c r="K996" s="225" t="s">
        <v>465</v>
      </c>
      <c r="L996" s="230"/>
      <c r="M996" s="231" t="s">
        <v>3</v>
      </c>
      <c r="N996" s="232" t="s">
        <v>43</v>
      </c>
      <c r="O996" s="75"/>
      <c r="P996" s="189">
        <f>O996*H996</f>
        <v>0</v>
      </c>
      <c r="Q996" s="189">
        <v>0.015599999999999999</v>
      </c>
      <c r="R996" s="189">
        <f>Q996*H996</f>
        <v>0.020279999999999999</v>
      </c>
      <c r="S996" s="189">
        <v>0</v>
      </c>
      <c r="T996" s="190">
        <f>S996*H996</f>
        <v>0</v>
      </c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R996" s="191" t="s">
        <v>521</v>
      </c>
      <c r="AT996" s="191" t="s">
        <v>562</v>
      </c>
      <c r="AU996" s="191" t="s">
        <v>76</v>
      </c>
      <c r="AY996" s="22" t="s">
        <v>458</v>
      </c>
      <c r="BE996" s="192">
        <f>IF(N996="základní",J996,0)</f>
        <v>0</v>
      </c>
      <c r="BF996" s="192">
        <f>IF(N996="snížená",J996,0)</f>
        <v>0</v>
      </c>
      <c r="BG996" s="192">
        <f>IF(N996="zákl. přenesená",J996,0)</f>
        <v>0</v>
      </c>
      <c r="BH996" s="192">
        <f>IF(N996="sníž. přenesená",J996,0)</f>
        <v>0</v>
      </c>
      <c r="BI996" s="192">
        <f>IF(N996="nulová",J996,0)</f>
        <v>0</v>
      </c>
      <c r="BJ996" s="22" t="s">
        <v>79</v>
      </c>
      <c r="BK996" s="192">
        <f>ROUND(I996*H996,2)</f>
        <v>0</v>
      </c>
      <c r="BL996" s="22" t="s">
        <v>104</v>
      </c>
      <c r="BM996" s="191" t="s">
        <v>1714</v>
      </c>
    </row>
    <row r="997" s="2" customFormat="1" ht="16.5" customHeight="1">
      <c r="A997" s="41"/>
      <c r="B997" s="179"/>
      <c r="C997" s="223" t="s">
        <v>1715</v>
      </c>
      <c r="D997" s="223" t="s">
        <v>562</v>
      </c>
      <c r="E997" s="224" t="s">
        <v>1716</v>
      </c>
      <c r="F997" s="225" t="s">
        <v>1717</v>
      </c>
      <c r="G997" s="226" t="s">
        <v>694</v>
      </c>
      <c r="H997" s="227">
        <v>1.3</v>
      </c>
      <c r="I997" s="228"/>
      <c r="J997" s="229">
        <f>ROUND(I997*H997,2)</f>
        <v>0</v>
      </c>
      <c r="K997" s="225" t="s">
        <v>465</v>
      </c>
      <c r="L997" s="230"/>
      <c r="M997" s="231" t="s">
        <v>3</v>
      </c>
      <c r="N997" s="232" t="s">
        <v>43</v>
      </c>
      <c r="O997" s="75"/>
      <c r="P997" s="189">
        <f>O997*H997</f>
        <v>0</v>
      </c>
      <c r="Q997" s="189">
        <v>0.00215</v>
      </c>
      <c r="R997" s="189">
        <f>Q997*H997</f>
        <v>0.0027950000000000002</v>
      </c>
      <c r="S997" s="189">
        <v>0</v>
      </c>
      <c r="T997" s="190">
        <f>S997*H997</f>
        <v>0</v>
      </c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R997" s="191" t="s">
        <v>521</v>
      </c>
      <c r="AT997" s="191" t="s">
        <v>562</v>
      </c>
      <c r="AU997" s="191" t="s">
        <v>76</v>
      </c>
      <c r="AY997" s="22" t="s">
        <v>458</v>
      </c>
      <c r="BE997" s="192">
        <f>IF(N997="základní",J997,0)</f>
        <v>0</v>
      </c>
      <c r="BF997" s="192">
        <f>IF(N997="snížená",J997,0)</f>
        <v>0</v>
      </c>
      <c r="BG997" s="192">
        <f>IF(N997="zákl. přenesená",J997,0)</f>
        <v>0</v>
      </c>
      <c r="BH997" s="192">
        <f>IF(N997="sníž. přenesená",J997,0)</f>
        <v>0</v>
      </c>
      <c r="BI997" s="192">
        <f>IF(N997="nulová",J997,0)</f>
        <v>0</v>
      </c>
      <c r="BJ997" s="22" t="s">
        <v>79</v>
      </c>
      <c r="BK997" s="192">
        <f>ROUND(I997*H997,2)</f>
        <v>0</v>
      </c>
      <c r="BL997" s="22" t="s">
        <v>104</v>
      </c>
      <c r="BM997" s="191" t="s">
        <v>1718</v>
      </c>
    </row>
    <row r="998" s="2" customFormat="1" ht="24.15" customHeight="1">
      <c r="A998" s="41"/>
      <c r="B998" s="179"/>
      <c r="C998" s="223" t="s">
        <v>1719</v>
      </c>
      <c r="D998" s="223" t="s">
        <v>562</v>
      </c>
      <c r="E998" s="224" t="s">
        <v>1720</v>
      </c>
      <c r="F998" s="225" t="s">
        <v>1721</v>
      </c>
      <c r="G998" s="226" t="s">
        <v>629</v>
      </c>
      <c r="H998" s="227">
        <v>2</v>
      </c>
      <c r="I998" s="228"/>
      <c r="J998" s="229">
        <f>ROUND(I998*H998,2)</f>
        <v>0</v>
      </c>
      <c r="K998" s="225" t="s">
        <v>465</v>
      </c>
      <c r="L998" s="230"/>
      <c r="M998" s="231" t="s">
        <v>3</v>
      </c>
      <c r="N998" s="232" t="s">
        <v>43</v>
      </c>
      <c r="O998" s="75"/>
      <c r="P998" s="189">
        <f>O998*H998</f>
        <v>0</v>
      </c>
      <c r="Q998" s="189">
        <v>0.0013500000000000001</v>
      </c>
      <c r="R998" s="189">
        <f>Q998*H998</f>
        <v>0.0027000000000000001</v>
      </c>
      <c r="S998" s="189">
        <v>0</v>
      </c>
      <c r="T998" s="190">
        <f>S998*H998</f>
        <v>0</v>
      </c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R998" s="191" t="s">
        <v>521</v>
      </c>
      <c r="AT998" s="191" t="s">
        <v>562</v>
      </c>
      <c r="AU998" s="191" t="s">
        <v>76</v>
      </c>
      <c r="AY998" s="22" t="s">
        <v>458</v>
      </c>
      <c r="BE998" s="192">
        <f>IF(N998="základní",J998,0)</f>
        <v>0</v>
      </c>
      <c r="BF998" s="192">
        <f>IF(N998="snížená",J998,0)</f>
        <v>0</v>
      </c>
      <c r="BG998" s="192">
        <f>IF(N998="zákl. přenesená",J998,0)</f>
        <v>0</v>
      </c>
      <c r="BH998" s="192">
        <f>IF(N998="sníž. přenesená",J998,0)</f>
        <v>0</v>
      </c>
      <c r="BI998" s="192">
        <f>IF(N998="nulová",J998,0)</f>
        <v>0</v>
      </c>
      <c r="BJ998" s="22" t="s">
        <v>79</v>
      </c>
      <c r="BK998" s="192">
        <f>ROUND(I998*H998,2)</f>
        <v>0</v>
      </c>
      <c r="BL998" s="22" t="s">
        <v>104</v>
      </c>
      <c r="BM998" s="191" t="s">
        <v>1722</v>
      </c>
    </row>
    <row r="999" s="12" customFormat="1" ht="22.8" customHeight="1">
      <c r="A999" s="12"/>
      <c r="B999" s="166"/>
      <c r="C999" s="12"/>
      <c r="D999" s="167" t="s">
        <v>71</v>
      </c>
      <c r="E999" s="177" t="s">
        <v>1114</v>
      </c>
      <c r="F999" s="177" t="s">
        <v>1723</v>
      </c>
      <c r="G999" s="12"/>
      <c r="H999" s="12"/>
      <c r="I999" s="169"/>
      <c r="J999" s="178">
        <f>BK999</f>
        <v>0</v>
      </c>
      <c r="K999" s="12"/>
      <c r="L999" s="166"/>
      <c r="M999" s="171"/>
      <c r="N999" s="172"/>
      <c r="O999" s="172"/>
      <c r="P999" s="173">
        <f>SUM(P1000:P1030)</f>
        <v>0</v>
      </c>
      <c r="Q999" s="172"/>
      <c r="R999" s="173">
        <f>SUM(R1000:R1030)</f>
        <v>0.069449899999999995</v>
      </c>
      <c r="S999" s="172"/>
      <c r="T999" s="174">
        <f>SUM(T1000:T1030)</f>
        <v>0</v>
      </c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R999" s="167" t="s">
        <v>79</v>
      </c>
      <c r="AT999" s="175" t="s">
        <v>71</v>
      </c>
      <c r="AU999" s="175" t="s">
        <v>79</v>
      </c>
      <c r="AY999" s="167" t="s">
        <v>458</v>
      </c>
      <c r="BK999" s="176">
        <f>SUM(BK1000:BK1030)</f>
        <v>0</v>
      </c>
    </row>
    <row r="1000" s="2" customFormat="1" ht="44.25" customHeight="1">
      <c r="A1000" s="41"/>
      <c r="B1000" s="179"/>
      <c r="C1000" s="180" t="s">
        <v>1724</v>
      </c>
      <c r="D1000" s="180" t="s">
        <v>462</v>
      </c>
      <c r="E1000" s="181" t="s">
        <v>1725</v>
      </c>
      <c r="F1000" s="182" t="s">
        <v>1726</v>
      </c>
      <c r="G1000" s="183" t="s">
        <v>140</v>
      </c>
      <c r="H1000" s="184">
        <v>437.31599999999997</v>
      </c>
      <c r="I1000" s="185"/>
      <c r="J1000" s="186">
        <f>ROUND(I1000*H1000,2)</f>
        <v>0</v>
      </c>
      <c r="K1000" s="182" t="s">
        <v>465</v>
      </c>
      <c r="L1000" s="42"/>
      <c r="M1000" s="187" t="s">
        <v>3</v>
      </c>
      <c r="N1000" s="188" t="s">
        <v>43</v>
      </c>
      <c r="O1000" s="75"/>
      <c r="P1000" s="189">
        <f>O1000*H1000</f>
        <v>0</v>
      </c>
      <c r="Q1000" s="189">
        <v>0</v>
      </c>
      <c r="R1000" s="189">
        <f>Q1000*H1000</f>
        <v>0</v>
      </c>
      <c r="S1000" s="189">
        <v>0</v>
      </c>
      <c r="T1000" s="190">
        <f>S1000*H1000</f>
        <v>0</v>
      </c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R1000" s="191" t="s">
        <v>104</v>
      </c>
      <c r="AT1000" s="191" t="s">
        <v>462</v>
      </c>
      <c r="AU1000" s="191" t="s">
        <v>76</v>
      </c>
      <c r="AY1000" s="22" t="s">
        <v>458</v>
      </c>
      <c r="BE1000" s="192">
        <f>IF(N1000="základní",J1000,0)</f>
        <v>0</v>
      </c>
      <c r="BF1000" s="192">
        <f>IF(N1000="snížená",J1000,0)</f>
        <v>0</v>
      </c>
      <c r="BG1000" s="192">
        <f>IF(N1000="zákl. přenesená",J1000,0)</f>
        <v>0</v>
      </c>
      <c r="BH1000" s="192">
        <f>IF(N1000="sníž. přenesená",J1000,0)</f>
        <v>0</v>
      </c>
      <c r="BI1000" s="192">
        <f>IF(N1000="nulová",J1000,0)</f>
        <v>0</v>
      </c>
      <c r="BJ1000" s="22" t="s">
        <v>79</v>
      </c>
      <c r="BK1000" s="192">
        <f>ROUND(I1000*H1000,2)</f>
        <v>0</v>
      </c>
      <c r="BL1000" s="22" t="s">
        <v>104</v>
      </c>
      <c r="BM1000" s="191" t="s">
        <v>1727</v>
      </c>
    </row>
    <row r="1001" s="2" customFormat="1">
      <c r="A1001" s="41"/>
      <c r="B1001" s="42"/>
      <c r="C1001" s="41"/>
      <c r="D1001" s="193" t="s">
        <v>467</v>
      </c>
      <c r="E1001" s="41"/>
      <c r="F1001" s="194" t="s">
        <v>1728</v>
      </c>
      <c r="G1001" s="41"/>
      <c r="H1001" s="41"/>
      <c r="I1001" s="195"/>
      <c r="J1001" s="41"/>
      <c r="K1001" s="41"/>
      <c r="L1001" s="42"/>
      <c r="M1001" s="196"/>
      <c r="N1001" s="197"/>
      <c r="O1001" s="75"/>
      <c r="P1001" s="75"/>
      <c r="Q1001" s="75"/>
      <c r="R1001" s="75"/>
      <c r="S1001" s="75"/>
      <c r="T1001" s="76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T1001" s="22" t="s">
        <v>467</v>
      </c>
      <c r="AU1001" s="22" t="s">
        <v>76</v>
      </c>
    </row>
    <row r="1002" s="13" customFormat="1">
      <c r="A1002" s="13"/>
      <c r="B1002" s="198"/>
      <c r="C1002" s="13"/>
      <c r="D1002" s="199" t="s">
        <v>469</v>
      </c>
      <c r="E1002" s="200" t="s">
        <v>3</v>
      </c>
      <c r="F1002" s="201" t="s">
        <v>233</v>
      </c>
      <c r="G1002" s="13"/>
      <c r="H1002" s="202">
        <v>437.31599999999997</v>
      </c>
      <c r="I1002" s="203"/>
      <c r="J1002" s="13"/>
      <c r="K1002" s="13"/>
      <c r="L1002" s="198"/>
      <c r="M1002" s="204"/>
      <c r="N1002" s="205"/>
      <c r="O1002" s="205"/>
      <c r="P1002" s="205"/>
      <c r="Q1002" s="205"/>
      <c r="R1002" s="205"/>
      <c r="S1002" s="205"/>
      <c r="T1002" s="206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00" t="s">
        <v>469</v>
      </c>
      <c r="AU1002" s="200" t="s">
        <v>76</v>
      </c>
      <c r="AV1002" s="13" t="s">
        <v>76</v>
      </c>
      <c r="AW1002" s="13" t="s">
        <v>33</v>
      </c>
      <c r="AX1002" s="13" t="s">
        <v>72</v>
      </c>
      <c r="AY1002" s="200" t="s">
        <v>458</v>
      </c>
    </row>
    <row r="1003" s="15" customFormat="1">
      <c r="A1003" s="15"/>
      <c r="B1003" s="215"/>
      <c r="C1003" s="15"/>
      <c r="D1003" s="199" t="s">
        <v>469</v>
      </c>
      <c r="E1003" s="216" t="s">
        <v>3</v>
      </c>
      <c r="F1003" s="217" t="s">
        <v>497</v>
      </c>
      <c r="G1003" s="15"/>
      <c r="H1003" s="218">
        <v>437.31599999999997</v>
      </c>
      <c r="I1003" s="219"/>
      <c r="J1003" s="15"/>
      <c r="K1003" s="15"/>
      <c r="L1003" s="215"/>
      <c r="M1003" s="220"/>
      <c r="N1003" s="221"/>
      <c r="O1003" s="221"/>
      <c r="P1003" s="221"/>
      <c r="Q1003" s="221"/>
      <c r="R1003" s="221"/>
      <c r="S1003" s="221"/>
      <c r="T1003" s="222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T1003" s="216" t="s">
        <v>469</v>
      </c>
      <c r="AU1003" s="216" t="s">
        <v>76</v>
      </c>
      <c r="AV1003" s="15" t="s">
        <v>104</v>
      </c>
      <c r="AW1003" s="15" t="s">
        <v>33</v>
      </c>
      <c r="AX1003" s="15" t="s">
        <v>79</v>
      </c>
      <c r="AY1003" s="216" t="s">
        <v>458</v>
      </c>
    </row>
    <row r="1004" s="2" customFormat="1" ht="49.05" customHeight="1">
      <c r="A1004" s="41"/>
      <c r="B1004" s="179"/>
      <c r="C1004" s="180" t="s">
        <v>1729</v>
      </c>
      <c r="D1004" s="180" t="s">
        <v>462</v>
      </c>
      <c r="E1004" s="181" t="s">
        <v>1730</v>
      </c>
      <c r="F1004" s="182" t="s">
        <v>1731</v>
      </c>
      <c r="G1004" s="183" t="s">
        <v>140</v>
      </c>
      <c r="H1004" s="184">
        <v>39358.440000000002</v>
      </c>
      <c r="I1004" s="185"/>
      <c r="J1004" s="186">
        <f>ROUND(I1004*H1004,2)</f>
        <v>0</v>
      </c>
      <c r="K1004" s="182" t="s">
        <v>465</v>
      </c>
      <c r="L1004" s="42"/>
      <c r="M1004" s="187" t="s">
        <v>3</v>
      </c>
      <c r="N1004" s="188" t="s">
        <v>43</v>
      </c>
      <c r="O1004" s="75"/>
      <c r="P1004" s="189">
        <f>O1004*H1004</f>
        <v>0</v>
      </c>
      <c r="Q1004" s="189">
        <v>0</v>
      </c>
      <c r="R1004" s="189">
        <f>Q1004*H1004</f>
        <v>0</v>
      </c>
      <c r="S1004" s="189">
        <v>0</v>
      </c>
      <c r="T1004" s="190">
        <f>S1004*H1004</f>
        <v>0</v>
      </c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R1004" s="191" t="s">
        <v>104</v>
      </c>
      <c r="AT1004" s="191" t="s">
        <v>462</v>
      </c>
      <c r="AU1004" s="191" t="s">
        <v>76</v>
      </c>
      <c r="AY1004" s="22" t="s">
        <v>458</v>
      </c>
      <c r="BE1004" s="192">
        <f>IF(N1004="základní",J1004,0)</f>
        <v>0</v>
      </c>
      <c r="BF1004" s="192">
        <f>IF(N1004="snížená",J1004,0)</f>
        <v>0</v>
      </c>
      <c r="BG1004" s="192">
        <f>IF(N1004="zákl. přenesená",J1004,0)</f>
        <v>0</v>
      </c>
      <c r="BH1004" s="192">
        <f>IF(N1004="sníž. přenesená",J1004,0)</f>
        <v>0</v>
      </c>
      <c r="BI1004" s="192">
        <f>IF(N1004="nulová",J1004,0)</f>
        <v>0</v>
      </c>
      <c r="BJ1004" s="22" t="s">
        <v>79</v>
      </c>
      <c r="BK1004" s="192">
        <f>ROUND(I1004*H1004,2)</f>
        <v>0</v>
      </c>
      <c r="BL1004" s="22" t="s">
        <v>104</v>
      </c>
      <c r="BM1004" s="191" t="s">
        <v>1732</v>
      </c>
    </row>
    <row r="1005" s="2" customFormat="1">
      <c r="A1005" s="41"/>
      <c r="B1005" s="42"/>
      <c r="C1005" s="41"/>
      <c r="D1005" s="193" t="s">
        <v>467</v>
      </c>
      <c r="E1005" s="41"/>
      <c r="F1005" s="194" t="s">
        <v>1733</v>
      </c>
      <c r="G1005" s="41"/>
      <c r="H1005" s="41"/>
      <c r="I1005" s="195"/>
      <c r="J1005" s="41"/>
      <c r="K1005" s="41"/>
      <c r="L1005" s="42"/>
      <c r="M1005" s="196"/>
      <c r="N1005" s="197"/>
      <c r="O1005" s="75"/>
      <c r="P1005" s="75"/>
      <c r="Q1005" s="75"/>
      <c r="R1005" s="75"/>
      <c r="S1005" s="75"/>
      <c r="T1005" s="76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T1005" s="22" t="s">
        <v>467</v>
      </c>
      <c r="AU1005" s="22" t="s">
        <v>76</v>
      </c>
    </row>
    <row r="1006" s="2" customFormat="1">
      <c r="A1006" s="41"/>
      <c r="B1006" s="42"/>
      <c r="C1006" s="41"/>
      <c r="D1006" s="199" t="s">
        <v>475</v>
      </c>
      <c r="E1006" s="41"/>
      <c r="F1006" s="207" t="s">
        <v>1734</v>
      </c>
      <c r="G1006" s="41"/>
      <c r="H1006" s="41"/>
      <c r="I1006" s="195"/>
      <c r="J1006" s="41"/>
      <c r="K1006" s="41"/>
      <c r="L1006" s="42"/>
      <c r="M1006" s="196"/>
      <c r="N1006" s="197"/>
      <c r="O1006" s="75"/>
      <c r="P1006" s="75"/>
      <c r="Q1006" s="75"/>
      <c r="R1006" s="75"/>
      <c r="S1006" s="75"/>
      <c r="T1006" s="76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T1006" s="22" t="s">
        <v>475</v>
      </c>
      <c r="AU1006" s="22" t="s">
        <v>76</v>
      </c>
    </row>
    <row r="1007" s="13" customFormat="1">
      <c r="A1007" s="13"/>
      <c r="B1007" s="198"/>
      <c r="C1007" s="13"/>
      <c r="D1007" s="199" t="s">
        <v>469</v>
      </c>
      <c r="E1007" s="200" t="s">
        <v>3</v>
      </c>
      <c r="F1007" s="201" t="s">
        <v>233</v>
      </c>
      <c r="G1007" s="13"/>
      <c r="H1007" s="202">
        <v>437.31599999999997</v>
      </c>
      <c r="I1007" s="203"/>
      <c r="J1007" s="13"/>
      <c r="K1007" s="13"/>
      <c r="L1007" s="198"/>
      <c r="M1007" s="204"/>
      <c r="N1007" s="205"/>
      <c r="O1007" s="205"/>
      <c r="P1007" s="205"/>
      <c r="Q1007" s="205"/>
      <c r="R1007" s="205"/>
      <c r="S1007" s="205"/>
      <c r="T1007" s="20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00" t="s">
        <v>469</v>
      </c>
      <c r="AU1007" s="200" t="s">
        <v>76</v>
      </c>
      <c r="AV1007" s="13" t="s">
        <v>76</v>
      </c>
      <c r="AW1007" s="13" t="s">
        <v>33</v>
      </c>
      <c r="AX1007" s="13" t="s">
        <v>79</v>
      </c>
      <c r="AY1007" s="200" t="s">
        <v>458</v>
      </c>
    </row>
    <row r="1008" s="13" customFormat="1">
      <c r="A1008" s="13"/>
      <c r="B1008" s="198"/>
      <c r="C1008" s="13"/>
      <c r="D1008" s="199" t="s">
        <v>469</v>
      </c>
      <c r="E1008" s="13"/>
      <c r="F1008" s="201" t="s">
        <v>1735</v>
      </c>
      <c r="G1008" s="13"/>
      <c r="H1008" s="202">
        <v>39358.440000000002</v>
      </c>
      <c r="I1008" s="203"/>
      <c r="J1008" s="13"/>
      <c r="K1008" s="13"/>
      <c r="L1008" s="198"/>
      <c r="M1008" s="204"/>
      <c r="N1008" s="205"/>
      <c r="O1008" s="205"/>
      <c r="P1008" s="205"/>
      <c r="Q1008" s="205"/>
      <c r="R1008" s="205"/>
      <c r="S1008" s="205"/>
      <c r="T1008" s="206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00" t="s">
        <v>469</v>
      </c>
      <c r="AU1008" s="200" t="s">
        <v>76</v>
      </c>
      <c r="AV1008" s="13" t="s">
        <v>76</v>
      </c>
      <c r="AW1008" s="13" t="s">
        <v>4</v>
      </c>
      <c r="AX1008" s="13" t="s">
        <v>79</v>
      </c>
      <c r="AY1008" s="200" t="s">
        <v>458</v>
      </c>
    </row>
    <row r="1009" s="2" customFormat="1" ht="44.25" customHeight="1">
      <c r="A1009" s="41"/>
      <c r="B1009" s="179"/>
      <c r="C1009" s="180" t="s">
        <v>1736</v>
      </c>
      <c r="D1009" s="180" t="s">
        <v>462</v>
      </c>
      <c r="E1009" s="181" t="s">
        <v>1737</v>
      </c>
      <c r="F1009" s="182" t="s">
        <v>1738</v>
      </c>
      <c r="G1009" s="183" t="s">
        <v>140</v>
      </c>
      <c r="H1009" s="184">
        <v>437.31599999999997</v>
      </c>
      <c r="I1009" s="185"/>
      <c r="J1009" s="186">
        <f>ROUND(I1009*H1009,2)</f>
        <v>0</v>
      </c>
      <c r="K1009" s="182" t="s">
        <v>465</v>
      </c>
      <c r="L1009" s="42"/>
      <c r="M1009" s="187" t="s">
        <v>3</v>
      </c>
      <c r="N1009" s="188" t="s">
        <v>43</v>
      </c>
      <c r="O1009" s="75"/>
      <c r="P1009" s="189">
        <f>O1009*H1009</f>
        <v>0</v>
      </c>
      <c r="Q1009" s="189">
        <v>0</v>
      </c>
      <c r="R1009" s="189">
        <f>Q1009*H1009</f>
        <v>0</v>
      </c>
      <c r="S1009" s="189">
        <v>0</v>
      </c>
      <c r="T1009" s="190">
        <f>S1009*H1009</f>
        <v>0</v>
      </c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R1009" s="191" t="s">
        <v>104</v>
      </c>
      <c r="AT1009" s="191" t="s">
        <v>462</v>
      </c>
      <c r="AU1009" s="191" t="s">
        <v>76</v>
      </c>
      <c r="AY1009" s="22" t="s">
        <v>458</v>
      </c>
      <c r="BE1009" s="192">
        <f>IF(N1009="základní",J1009,0)</f>
        <v>0</v>
      </c>
      <c r="BF1009" s="192">
        <f>IF(N1009="snížená",J1009,0)</f>
        <v>0</v>
      </c>
      <c r="BG1009" s="192">
        <f>IF(N1009="zákl. přenesená",J1009,0)</f>
        <v>0</v>
      </c>
      <c r="BH1009" s="192">
        <f>IF(N1009="sníž. přenesená",J1009,0)</f>
        <v>0</v>
      </c>
      <c r="BI1009" s="192">
        <f>IF(N1009="nulová",J1009,0)</f>
        <v>0</v>
      </c>
      <c r="BJ1009" s="22" t="s">
        <v>79</v>
      </c>
      <c r="BK1009" s="192">
        <f>ROUND(I1009*H1009,2)</f>
        <v>0</v>
      </c>
      <c r="BL1009" s="22" t="s">
        <v>104</v>
      </c>
      <c r="BM1009" s="191" t="s">
        <v>1739</v>
      </c>
    </row>
    <row r="1010" s="2" customFormat="1">
      <c r="A1010" s="41"/>
      <c r="B1010" s="42"/>
      <c r="C1010" s="41"/>
      <c r="D1010" s="193" t="s">
        <v>467</v>
      </c>
      <c r="E1010" s="41"/>
      <c r="F1010" s="194" t="s">
        <v>1740</v>
      </c>
      <c r="G1010" s="41"/>
      <c r="H1010" s="41"/>
      <c r="I1010" s="195"/>
      <c r="J1010" s="41"/>
      <c r="K1010" s="41"/>
      <c r="L1010" s="42"/>
      <c r="M1010" s="196"/>
      <c r="N1010" s="197"/>
      <c r="O1010" s="75"/>
      <c r="P1010" s="75"/>
      <c r="Q1010" s="75"/>
      <c r="R1010" s="75"/>
      <c r="S1010" s="75"/>
      <c r="T1010" s="76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T1010" s="22" t="s">
        <v>467</v>
      </c>
      <c r="AU1010" s="22" t="s">
        <v>76</v>
      </c>
    </row>
    <row r="1011" s="13" customFormat="1">
      <c r="A1011" s="13"/>
      <c r="B1011" s="198"/>
      <c r="C1011" s="13"/>
      <c r="D1011" s="199" t="s">
        <v>469</v>
      </c>
      <c r="E1011" s="200" t="s">
        <v>3</v>
      </c>
      <c r="F1011" s="201" t="s">
        <v>233</v>
      </c>
      <c r="G1011" s="13"/>
      <c r="H1011" s="202">
        <v>437.31599999999997</v>
      </c>
      <c r="I1011" s="203"/>
      <c r="J1011" s="13"/>
      <c r="K1011" s="13"/>
      <c r="L1011" s="198"/>
      <c r="M1011" s="204"/>
      <c r="N1011" s="205"/>
      <c r="O1011" s="205"/>
      <c r="P1011" s="205"/>
      <c r="Q1011" s="205"/>
      <c r="R1011" s="205"/>
      <c r="S1011" s="205"/>
      <c r="T1011" s="20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00" t="s">
        <v>469</v>
      </c>
      <c r="AU1011" s="200" t="s">
        <v>76</v>
      </c>
      <c r="AV1011" s="13" t="s">
        <v>76</v>
      </c>
      <c r="AW1011" s="13" t="s">
        <v>33</v>
      </c>
      <c r="AX1011" s="13" t="s">
        <v>79</v>
      </c>
      <c r="AY1011" s="200" t="s">
        <v>458</v>
      </c>
    </row>
    <row r="1012" s="2" customFormat="1" ht="37.8" customHeight="1">
      <c r="A1012" s="41"/>
      <c r="B1012" s="179"/>
      <c r="C1012" s="180" t="s">
        <v>1741</v>
      </c>
      <c r="D1012" s="180" t="s">
        <v>462</v>
      </c>
      <c r="E1012" s="181" t="s">
        <v>1742</v>
      </c>
      <c r="F1012" s="182" t="s">
        <v>1743</v>
      </c>
      <c r="G1012" s="183" t="s">
        <v>140</v>
      </c>
      <c r="H1012" s="184">
        <v>534.23000000000002</v>
      </c>
      <c r="I1012" s="185"/>
      <c r="J1012" s="186">
        <f>ROUND(I1012*H1012,2)</f>
        <v>0</v>
      </c>
      <c r="K1012" s="182" t="s">
        <v>465</v>
      </c>
      <c r="L1012" s="42"/>
      <c r="M1012" s="187" t="s">
        <v>3</v>
      </c>
      <c r="N1012" s="188" t="s">
        <v>43</v>
      </c>
      <c r="O1012" s="75"/>
      <c r="P1012" s="189">
        <f>O1012*H1012</f>
        <v>0</v>
      </c>
      <c r="Q1012" s="189">
        <v>0.00012999999999999999</v>
      </c>
      <c r="R1012" s="189">
        <f>Q1012*H1012</f>
        <v>0.069449899999999995</v>
      </c>
      <c r="S1012" s="189">
        <v>0</v>
      </c>
      <c r="T1012" s="190">
        <f>S1012*H1012</f>
        <v>0</v>
      </c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R1012" s="191" t="s">
        <v>104</v>
      </c>
      <c r="AT1012" s="191" t="s">
        <v>462</v>
      </c>
      <c r="AU1012" s="191" t="s">
        <v>76</v>
      </c>
      <c r="AY1012" s="22" t="s">
        <v>458</v>
      </c>
      <c r="BE1012" s="192">
        <f>IF(N1012="základní",J1012,0)</f>
        <v>0</v>
      </c>
      <c r="BF1012" s="192">
        <f>IF(N1012="snížená",J1012,0)</f>
        <v>0</v>
      </c>
      <c r="BG1012" s="192">
        <f>IF(N1012="zákl. přenesená",J1012,0)</f>
        <v>0</v>
      </c>
      <c r="BH1012" s="192">
        <f>IF(N1012="sníž. přenesená",J1012,0)</f>
        <v>0</v>
      </c>
      <c r="BI1012" s="192">
        <f>IF(N1012="nulová",J1012,0)</f>
        <v>0</v>
      </c>
      <c r="BJ1012" s="22" t="s">
        <v>79</v>
      </c>
      <c r="BK1012" s="192">
        <f>ROUND(I1012*H1012,2)</f>
        <v>0</v>
      </c>
      <c r="BL1012" s="22" t="s">
        <v>104</v>
      </c>
      <c r="BM1012" s="191" t="s">
        <v>1744</v>
      </c>
    </row>
    <row r="1013" s="2" customFormat="1">
      <c r="A1013" s="41"/>
      <c r="B1013" s="42"/>
      <c r="C1013" s="41"/>
      <c r="D1013" s="193" t="s">
        <v>467</v>
      </c>
      <c r="E1013" s="41"/>
      <c r="F1013" s="194" t="s">
        <v>1745</v>
      </c>
      <c r="G1013" s="41"/>
      <c r="H1013" s="41"/>
      <c r="I1013" s="195"/>
      <c r="J1013" s="41"/>
      <c r="K1013" s="41"/>
      <c r="L1013" s="42"/>
      <c r="M1013" s="196"/>
      <c r="N1013" s="197"/>
      <c r="O1013" s="75"/>
      <c r="P1013" s="75"/>
      <c r="Q1013" s="75"/>
      <c r="R1013" s="75"/>
      <c r="S1013" s="75"/>
      <c r="T1013" s="76"/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T1013" s="22" t="s">
        <v>467</v>
      </c>
      <c r="AU1013" s="22" t="s">
        <v>76</v>
      </c>
    </row>
    <row r="1014" s="13" customFormat="1">
      <c r="A1014" s="13"/>
      <c r="B1014" s="198"/>
      <c r="C1014" s="13"/>
      <c r="D1014" s="199" t="s">
        <v>469</v>
      </c>
      <c r="E1014" s="200" t="s">
        <v>3</v>
      </c>
      <c r="F1014" s="201" t="s">
        <v>1746</v>
      </c>
      <c r="G1014" s="13"/>
      <c r="H1014" s="202">
        <v>534.23000000000002</v>
      </c>
      <c r="I1014" s="203"/>
      <c r="J1014" s="13"/>
      <c r="K1014" s="13"/>
      <c r="L1014" s="198"/>
      <c r="M1014" s="204"/>
      <c r="N1014" s="205"/>
      <c r="O1014" s="205"/>
      <c r="P1014" s="205"/>
      <c r="Q1014" s="205"/>
      <c r="R1014" s="205"/>
      <c r="S1014" s="205"/>
      <c r="T1014" s="20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00" t="s">
        <v>469</v>
      </c>
      <c r="AU1014" s="200" t="s">
        <v>76</v>
      </c>
      <c r="AV1014" s="13" t="s">
        <v>76</v>
      </c>
      <c r="AW1014" s="13" t="s">
        <v>33</v>
      </c>
      <c r="AX1014" s="13" t="s">
        <v>79</v>
      </c>
      <c r="AY1014" s="200" t="s">
        <v>458</v>
      </c>
    </row>
    <row r="1015" s="2" customFormat="1" ht="24.15" customHeight="1">
      <c r="A1015" s="41"/>
      <c r="B1015" s="179"/>
      <c r="C1015" s="180" t="s">
        <v>1747</v>
      </c>
      <c r="D1015" s="180" t="s">
        <v>462</v>
      </c>
      <c r="E1015" s="181" t="s">
        <v>1748</v>
      </c>
      <c r="F1015" s="182" t="s">
        <v>1749</v>
      </c>
      <c r="G1015" s="183" t="s">
        <v>140</v>
      </c>
      <c r="H1015" s="184">
        <v>437.31599999999997</v>
      </c>
      <c r="I1015" s="185"/>
      <c r="J1015" s="186">
        <f>ROUND(I1015*H1015,2)</f>
        <v>0</v>
      </c>
      <c r="K1015" s="182" t="s">
        <v>465</v>
      </c>
      <c r="L1015" s="42"/>
      <c r="M1015" s="187" t="s">
        <v>3</v>
      </c>
      <c r="N1015" s="188" t="s">
        <v>43</v>
      </c>
      <c r="O1015" s="75"/>
      <c r="P1015" s="189">
        <f>O1015*H1015</f>
        <v>0</v>
      </c>
      <c r="Q1015" s="189">
        <v>0</v>
      </c>
      <c r="R1015" s="189">
        <f>Q1015*H1015</f>
        <v>0</v>
      </c>
      <c r="S1015" s="189">
        <v>0</v>
      </c>
      <c r="T1015" s="190">
        <f>S1015*H1015</f>
        <v>0</v>
      </c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R1015" s="191" t="s">
        <v>104</v>
      </c>
      <c r="AT1015" s="191" t="s">
        <v>462</v>
      </c>
      <c r="AU1015" s="191" t="s">
        <v>76</v>
      </c>
      <c r="AY1015" s="22" t="s">
        <v>458</v>
      </c>
      <c r="BE1015" s="192">
        <f>IF(N1015="základní",J1015,0)</f>
        <v>0</v>
      </c>
      <c r="BF1015" s="192">
        <f>IF(N1015="snížená",J1015,0)</f>
        <v>0</v>
      </c>
      <c r="BG1015" s="192">
        <f>IF(N1015="zákl. přenesená",J1015,0)</f>
        <v>0</v>
      </c>
      <c r="BH1015" s="192">
        <f>IF(N1015="sníž. přenesená",J1015,0)</f>
        <v>0</v>
      </c>
      <c r="BI1015" s="192">
        <f>IF(N1015="nulová",J1015,0)</f>
        <v>0</v>
      </c>
      <c r="BJ1015" s="22" t="s">
        <v>79</v>
      </c>
      <c r="BK1015" s="192">
        <f>ROUND(I1015*H1015,2)</f>
        <v>0</v>
      </c>
      <c r="BL1015" s="22" t="s">
        <v>104</v>
      </c>
      <c r="BM1015" s="191" t="s">
        <v>1750</v>
      </c>
    </row>
    <row r="1016" s="2" customFormat="1">
      <c r="A1016" s="41"/>
      <c r="B1016" s="42"/>
      <c r="C1016" s="41"/>
      <c r="D1016" s="193" t="s">
        <v>467</v>
      </c>
      <c r="E1016" s="41"/>
      <c r="F1016" s="194" t="s">
        <v>1751</v>
      </c>
      <c r="G1016" s="41"/>
      <c r="H1016" s="41"/>
      <c r="I1016" s="195"/>
      <c r="J1016" s="41"/>
      <c r="K1016" s="41"/>
      <c r="L1016" s="42"/>
      <c r="M1016" s="196"/>
      <c r="N1016" s="197"/>
      <c r="O1016" s="75"/>
      <c r="P1016" s="75"/>
      <c r="Q1016" s="75"/>
      <c r="R1016" s="75"/>
      <c r="S1016" s="75"/>
      <c r="T1016" s="76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T1016" s="22" t="s">
        <v>467</v>
      </c>
      <c r="AU1016" s="22" t="s">
        <v>76</v>
      </c>
    </row>
    <row r="1017" s="13" customFormat="1">
      <c r="A1017" s="13"/>
      <c r="B1017" s="198"/>
      <c r="C1017" s="13"/>
      <c r="D1017" s="199" t="s">
        <v>469</v>
      </c>
      <c r="E1017" s="200" t="s">
        <v>3</v>
      </c>
      <c r="F1017" s="201" t="s">
        <v>233</v>
      </c>
      <c r="G1017" s="13"/>
      <c r="H1017" s="202">
        <v>437.31599999999997</v>
      </c>
      <c r="I1017" s="203"/>
      <c r="J1017" s="13"/>
      <c r="K1017" s="13"/>
      <c r="L1017" s="198"/>
      <c r="M1017" s="204"/>
      <c r="N1017" s="205"/>
      <c r="O1017" s="205"/>
      <c r="P1017" s="205"/>
      <c r="Q1017" s="205"/>
      <c r="R1017" s="205"/>
      <c r="S1017" s="205"/>
      <c r="T1017" s="20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00" t="s">
        <v>469</v>
      </c>
      <c r="AU1017" s="200" t="s">
        <v>76</v>
      </c>
      <c r="AV1017" s="13" t="s">
        <v>76</v>
      </c>
      <c r="AW1017" s="13" t="s">
        <v>33</v>
      </c>
      <c r="AX1017" s="13" t="s">
        <v>79</v>
      </c>
      <c r="AY1017" s="200" t="s">
        <v>458</v>
      </c>
    </row>
    <row r="1018" s="2" customFormat="1" ht="33" customHeight="1">
      <c r="A1018" s="41"/>
      <c r="B1018" s="179"/>
      <c r="C1018" s="180" t="s">
        <v>1752</v>
      </c>
      <c r="D1018" s="180" t="s">
        <v>462</v>
      </c>
      <c r="E1018" s="181" t="s">
        <v>1753</v>
      </c>
      <c r="F1018" s="182" t="s">
        <v>1754</v>
      </c>
      <c r="G1018" s="183" t="s">
        <v>140</v>
      </c>
      <c r="H1018" s="184">
        <v>26238.959999999999</v>
      </c>
      <c r="I1018" s="185"/>
      <c r="J1018" s="186">
        <f>ROUND(I1018*H1018,2)</f>
        <v>0</v>
      </c>
      <c r="K1018" s="182" t="s">
        <v>465</v>
      </c>
      <c r="L1018" s="42"/>
      <c r="M1018" s="187" t="s">
        <v>3</v>
      </c>
      <c r="N1018" s="188" t="s">
        <v>43</v>
      </c>
      <c r="O1018" s="75"/>
      <c r="P1018" s="189">
        <f>O1018*H1018</f>
        <v>0</v>
      </c>
      <c r="Q1018" s="189">
        <v>0</v>
      </c>
      <c r="R1018" s="189">
        <f>Q1018*H1018</f>
        <v>0</v>
      </c>
      <c r="S1018" s="189">
        <v>0</v>
      </c>
      <c r="T1018" s="190">
        <f>S1018*H1018</f>
        <v>0</v>
      </c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R1018" s="191" t="s">
        <v>104</v>
      </c>
      <c r="AT1018" s="191" t="s">
        <v>462</v>
      </c>
      <c r="AU1018" s="191" t="s">
        <v>76</v>
      </c>
      <c r="AY1018" s="22" t="s">
        <v>458</v>
      </c>
      <c r="BE1018" s="192">
        <f>IF(N1018="základní",J1018,0)</f>
        <v>0</v>
      </c>
      <c r="BF1018" s="192">
        <f>IF(N1018="snížená",J1018,0)</f>
        <v>0</v>
      </c>
      <c r="BG1018" s="192">
        <f>IF(N1018="zákl. přenesená",J1018,0)</f>
        <v>0</v>
      </c>
      <c r="BH1018" s="192">
        <f>IF(N1018="sníž. přenesená",J1018,0)</f>
        <v>0</v>
      </c>
      <c r="BI1018" s="192">
        <f>IF(N1018="nulová",J1018,0)</f>
        <v>0</v>
      </c>
      <c r="BJ1018" s="22" t="s">
        <v>79</v>
      </c>
      <c r="BK1018" s="192">
        <f>ROUND(I1018*H1018,2)</f>
        <v>0</v>
      </c>
      <c r="BL1018" s="22" t="s">
        <v>104</v>
      </c>
      <c r="BM1018" s="191" t="s">
        <v>1755</v>
      </c>
    </row>
    <row r="1019" s="2" customFormat="1">
      <c r="A1019" s="41"/>
      <c r="B1019" s="42"/>
      <c r="C1019" s="41"/>
      <c r="D1019" s="193" t="s">
        <v>467</v>
      </c>
      <c r="E1019" s="41"/>
      <c r="F1019" s="194" t="s">
        <v>1756</v>
      </c>
      <c r="G1019" s="41"/>
      <c r="H1019" s="41"/>
      <c r="I1019" s="195"/>
      <c r="J1019" s="41"/>
      <c r="K1019" s="41"/>
      <c r="L1019" s="42"/>
      <c r="M1019" s="196"/>
      <c r="N1019" s="197"/>
      <c r="O1019" s="75"/>
      <c r="P1019" s="75"/>
      <c r="Q1019" s="75"/>
      <c r="R1019" s="75"/>
      <c r="S1019" s="75"/>
      <c r="T1019" s="76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T1019" s="22" t="s">
        <v>467</v>
      </c>
      <c r="AU1019" s="22" t="s">
        <v>76</v>
      </c>
    </row>
    <row r="1020" s="13" customFormat="1">
      <c r="A1020" s="13"/>
      <c r="B1020" s="198"/>
      <c r="C1020" s="13"/>
      <c r="D1020" s="199" t="s">
        <v>469</v>
      </c>
      <c r="E1020" s="200" t="s">
        <v>3</v>
      </c>
      <c r="F1020" s="201" t="s">
        <v>233</v>
      </c>
      <c r="G1020" s="13"/>
      <c r="H1020" s="202">
        <v>437.31599999999997</v>
      </c>
      <c r="I1020" s="203"/>
      <c r="J1020" s="13"/>
      <c r="K1020" s="13"/>
      <c r="L1020" s="198"/>
      <c r="M1020" s="204"/>
      <c r="N1020" s="205"/>
      <c r="O1020" s="205"/>
      <c r="P1020" s="205"/>
      <c r="Q1020" s="205"/>
      <c r="R1020" s="205"/>
      <c r="S1020" s="205"/>
      <c r="T1020" s="20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00" t="s">
        <v>469</v>
      </c>
      <c r="AU1020" s="200" t="s">
        <v>76</v>
      </c>
      <c r="AV1020" s="13" t="s">
        <v>76</v>
      </c>
      <c r="AW1020" s="13" t="s">
        <v>33</v>
      </c>
      <c r="AX1020" s="13" t="s">
        <v>79</v>
      </c>
      <c r="AY1020" s="200" t="s">
        <v>458</v>
      </c>
    </row>
    <row r="1021" s="13" customFormat="1">
      <c r="A1021" s="13"/>
      <c r="B1021" s="198"/>
      <c r="C1021" s="13"/>
      <c r="D1021" s="199" t="s">
        <v>469</v>
      </c>
      <c r="E1021" s="13"/>
      <c r="F1021" s="201" t="s">
        <v>1757</v>
      </c>
      <c r="G1021" s="13"/>
      <c r="H1021" s="202">
        <v>26238.959999999999</v>
      </c>
      <c r="I1021" s="203"/>
      <c r="J1021" s="13"/>
      <c r="K1021" s="13"/>
      <c r="L1021" s="198"/>
      <c r="M1021" s="204"/>
      <c r="N1021" s="205"/>
      <c r="O1021" s="205"/>
      <c r="P1021" s="205"/>
      <c r="Q1021" s="205"/>
      <c r="R1021" s="205"/>
      <c r="S1021" s="205"/>
      <c r="T1021" s="20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00" t="s">
        <v>469</v>
      </c>
      <c r="AU1021" s="200" t="s">
        <v>76</v>
      </c>
      <c r="AV1021" s="13" t="s">
        <v>76</v>
      </c>
      <c r="AW1021" s="13" t="s">
        <v>4</v>
      </c>
      <c r="AX1021" s="13" t="s">
        <v>79</v>
      </c>
      <c r="AY1021" s="200" t="s">
        <v>458</v>
      </c>
    </row>
    <row r="1022" s="2" customFormat="1" ht="24.15" customHeight="1">
      <c r="A1022" s="41"/>
      <c r="B1022" s="179"/>
      <c r="C1022" s="180" t="s">
        <v>1758</v>
      </c>
      <c r="D1022" s="180" t="s">
        <v>462</v>
      </c>
      <c r="E1022" s="181" t="s">
        <v>1759</v>
      </c>
      <c r="F1022" s="182" t="s">
        <v>1760</v>
      </c>
      <c r="G1022" s="183" t="s">
        <v>140</v>
      </c>
      <c r="H1022" s="184">
        <v>437.31599999999997</v>
      </c>
      <c r="I1022" s="185"/>
      <c r="J1022" s="186">
        <f>ROUND(I1022*H1022,2)</f>
        <v>0</v>
      </c>
      <c r="K1022" s="182" t="s">
        <v>465</v>
      </c>
      <c r="L1022" s="42"/>
      <c r="M1022" s="187" t="s">
        <v>3</v>
      </c>
      <c r="N1022" s="188" t="s">
        <v>43</v>
      </c>
      <c r="O1022" s="75"/>
      <c r="P1022" s="189">
        <f>O1022*H1022</f>
        <v>0</v>
      </c>
      <c r="Q1022" s="189">
        <v>0</v>
      </c>
      <c r="R1022" s="189">
        <f>Q1022*H1022</f>
        <v>0</v>
      </c>
      <c r="S1022" s="189">
        <v>0</v>
      </c>
      <c r="T1022" s="190">
        <f>S1022*H1022</f>
        <v>0</v>
      </c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R1022" s="191" t="s">
        <v>104</v>
      </c>
      <c r="AT1022" s="191" t="s">
        <v>462</v>
      </c>
      <c r="AU1022" s="191" t="s">
        <v>76</v>
      </c>
      <c r="AY1022" s="22" t="s">
        <v>458</v>
      </c>
      <c r="BE1022" s="192">
        <f>IF(N1022="základní",J1022,0)</f>
        <v>0</v>
      </c>
      <c r="BF1022" s="192">
        <f>IF(N1022="snížená",J1022,0)</f>
        <v>0</v>
      </c>
      <c r="BG1022" s="192">
        <f>IF(N1022="zákl. přenesená",J1022,0)</f>
        <v>0</v>
      </c>
      <c r="BH1022" s="192">
        <f>IF(N1022="sníž. přenesená",J1022,0)</f>
        <v>0</v>
      </c>
      <c r="BI1022" s="192">
        <f>IF(N1022="nulová",J1022,0)</f>
        <v>0</v>
      </c>
      <c r="BJ1022" s="22" t="s">
        <v>79</v>
      </c>
      <c r="BK1022" s="192">
        <f>ROUND(I1022*H1022,2)</f>
        <v>0</v>
      </c>
      <c r="BL1022" s="22" t="s">
        <v>104</v>
      </c>
      <c r="BM1022" s="191" t="s">
        <v>1761</v>
      </c>
    </row>
    <row r="1023" s="2" customFormat="1">
      <c r="A1023" s="41"/>
      <c r="B1023" s="42"/>
      <c r="C1023" s="41"/>
      <c r="D1023" s="193" t="s">
        <v>467</v>
      </c>
      <c r="E1023" s="41"/>
      <c r="F1023" s="194" t="s">
        <v>1762</v>
      </c>
      <c r="G1023" s="41"/>
      <c r="H1023" s="41"/>
      <c r="I1023" s="195"/>
      <c r="J1023" s="41"/>
      <c r="K1023" s="41"/>
      <c r="L1023" s="42"/>
      <c r="M1023" s="196"/>
      <c r="N1023" s="197"/>
      <c r="O1023" s="75"/>
      <c r="P1023" s="75"/>
      <c r="Q1023" s="75"/>
      <c r="R1023" s="75"/>
      <c r="S1023" s="75"/>
      <c r="T1023" s="76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T1023" s="22" t="s">
        <v>467</v>
      </c>
      <c r="AU1023" s="22" t="s">
        <v>76</v>
      </c>
    </row>
    <row r="1024" s="13" customFormat="1">
      <c r="A1024" s="13"/>
      <c r="B1024" s="198"/>
      <c r="C1024" s="13"/>
      <c r="D1024" s="199" t="s">
        <v>469</v>
      </c>
      <c r="E1024" s="200" t="s">
        <v>3</v>
      </c>
      <c r="F1024" s="201" t="s">
        <v>233</v>
      </c>
      <c r="G1024" s="13"/>
      <c r="H1024" s="202">
        <v>437.31599999999997</v>
      </c>
      <c r="I1024" s="203"/>
      <c r="J1024" s="13"/>
      <c r="K1024" s="13"/>
      <c r="L1024" s="198"/>
      <c r="M1024" s="204"/>
      <c r="N1024" s="205"/>
      <c r="O1024" s="205"/>
      <c r="P1024" s="205"/>
      <c r="Q1024" s="205"/>
      <c r="R1024" s="205"/>
      <c r="S1024" s="205"/>
      <c r="T1024" s="20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00" t="s">
        <v>469</v>
      </c>
      <c r="AU1024" s="200" t="s">
        <v>76</v>
      </c>
      <c r="AV1024" s="13" t="s">
        <v>76</v>
      </c>
      <c r="AW1024" s="13" t="s">
        <v>33</v>
      </c>
      <c r="AX1024" s="13" t="s">
        <v>79</v>
      </c>
      <c r="AY1024" s="200" t="s">
        <v>458</v>
      </c>
    </row>
    <row r="1025" s="2" customFormat="1" ht="24.15" customHeight="1">
      <c r="A1025" s="41"/>
      <c r="B1025" s="179"/>
      <c r="C1025" s="180" t="s">
        <v>1763</v>
      </c>
      <c r="D1025" s="180" t="s">
        <v>462</v>
      </c>
      <c r="E1025" s="181" t="s">
        <v>1764</v>
      </c>
      <c r="F1025" s="182" t="s">
        <v>1765</v>
      </c>
      <c r="G1025" s="183" t="s">
        <v>140</v>
      </c>
      <c r="H1025" s="184">
        <v>437.31599999999997</v>
      </c>
      <c r="I1025" s="185"/>
      <c r="J1025" s="186">
        <f>ROUND(I1025*H1025,2)</f>
        <v>0</v>
      </c>
      <c r="K1025" s="182" t="s">
        <v>465</v>
      </c>
      <c r="L1025" s="42"/>
      <c r="M1025" s="187" t="s">
        <v>3</v>
      </c>
      <c r="N1025" s="188" t="s">
        <v>43</v>
      </c>
      <c r="O1025" s="75"/>
      <c r="P1025" s="189">
        <f>O1025*H1025</f>
        <v>0</v>
      </c>
      <c r="Q1025" s="189">
        <v>0</v>
      </c>
      <c r="R1025" s="189">
        <f>Q1025*H1025</f>
        <v>0</v>
      </c>
      <c r="S1025" s="189">
        <v>0</v>
      </c>
      <c r="T1025" s="190">
        <f>S1025*H1025</f>
        <v>0</v>
      </c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R1025" s="191" t="s">
        <v>104</v>
      </c>
      <c r="AT1025" s="191" t="s">
        <v>462</v>
      </c>
      <c r="AU1025" s="191" t="s">
        <v>76</v>
      </c>
      <c r="AY1025" s="22" t="s">
        <v>458</v>
      </c>
      <c r="BE1025" s="192">
        <f>IF(N1025="základní",J1025,0)</f>
        <v>0</v>
      </c>
      <c r="BF1025" s="192">
        <f>IF(N1025="snížená",J1025,0)</f>
        <v>0</v>
      </c>
      <c r="BG1025" s="192">
        <f>IF(N1025="zákl. přenesená",J1025,0)</f>
        <v>0</v>
      </c>
      <c r="BH1025" s="192">
        <f>IF(N1025="sníž. přenesená",J1025,0)</f>
        <v>0</v>
      </c>
      <c r="BI1025" s="192">
        <f>IF(N1025="nulová",J1025,0)</f>
        <v>0</v>
      </c>
      <c r="BJ1025" s="22" t="s">
        <v>79</v>
      </c>
      <c r="BK1025" s="192">
        <f>ROUND(I1025*H1025,2)</f>
        <v>0</v>
      </c>
      <c r="BL1025" s="22" t="s">
        <v>104</v>
      </c>
      <c r="BM1025" s="191" t="s">
        <v>1766</v>
      </c>
    </row>
    <row r="1026" s="2" customFormat="1">
      <c r="A1026" s="41"/>
      <c r="B1026" s="42"/>
      <c r="C1026" s="41"/>
      <c r="D1026" s="193" t="s">
        <v>467</v>
      </c>
      <c r="E1026" s="41"/>
      <c r="F1026" s="194" t="s">
        <v>1767</v>
      </c>
      <c r="G1026" s="41"/>
      <c r="H1026" s="41"/>
      <c r="I1026" s="195"/>
      <c r="J1026" s="41"/>
      <c r="K1026" s="41"/>
      <c r="L1026" s="42"/>
      <c r="M1026" s="196"/>
      <c r="N1026" s="197"/>
      <c r="O1026" s="75"/>
      <c r="P1026" s="75"/>
      <c r="Q1026" s="75"/>
      <c r="R1026" s="75"/>
      <c r="S1026" s="75"/>
      <c r="T1026" s="76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T1026" s="22" t="s">
        <v>467</v>
      </c>
      <c r="AU1026" s="22" t="s">
        <v>76</v>
      </c>
    </row>
    <row r="1027" s="13" customFormat="1">
      <c r="A1027" s="13"/>
      <c r="B1027" s="198"/>
      <c r="C1027" s="13"/>
      <c r="D1027" s="199" t="s">
        <v>469</v>
      </c>
      <c r="E1027" s="200" t="s">
        <v>3</v>
      </c>
      <c r="F1027" s="201" t="s">
        <v>233</v>
      </c>
      <c r="G1027" s="13"/>
      <c r="H1027" s="202">
        <v>437.31599999999997</v>
      </c>
      <c r="I1027" s="203"/>
      <c r="J1027" s="13"/>
      <c r="K1027" s="13"/>
      <c r="L1027" s="198"/>
      <c r="M1027" s="204"/>
      <c r="N1027" s="205"/>
      <c r="O1027" s="205"/>
      <c r="P1027" s="205"/>
      <c r="Q1027" s="205"/>
      <c r="R1027" s="205"/>
      <c r="S1027" s="205"/>
      <c r="T1027" s="20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00" t="s">
        <v>469</v>
      </c>
      <c r="AU1027" s="200" t="s">
        <v>76</v>
      </c>
      <c r="AV1027" s="13" t="s">
        <v>76</v>
      </c>
      <c r="AW1027" s="13" t="s">
        <v>33</v>
      </c>
      <c r="AX1027" s="13" t="s">
        <v>79</v>
      </c>
      <c r="AY1027" s="200" t="s">
        <v>458</v>
      </c>
    </row>
    <row r="1028" s="2" customFormat="1" ht="44.25" customHeight="1">
      <c r="A1028" s="41"/>
      <c r="B1028" s="179"/>
      <c r="C1028" s="180" t="s">
        <v>1768</v>
      </c>
      <c r="D1028" s="180" t="s">
        <v>462</v>
      </c>
      <c r="E1028" s="181" t="s">
        <v>1769</v>
      </c>
      <c r="F1028" s="182" t="s">
        <v>1770</v>
      </c>
      <c r="G1028" s="183" t="s">
        <v>140</v>
      </c>
      <c r="H1028" s="184">
        <v>437.31599999999997</v>
      </c>
      <c r="I1028" s="185"/>
      <c r="J1028" s="186">
        <f>ROUND(I1028*H1028,2)</f>
        <v>0</v>
      </c>
      <c r="K1028" s="182" t="s">
        <v>465</v>
      </c>
      <c r="L1028" s="42"/>
      <c r="M1028" s="187" t="s">
        <v>3</v>
      </c>
      <c r="N1028" s="188" t="s">
        <v>43</v>
      </c>
      <c r="O1028" s="75"/>
      <c r="P1028" s="189">
        <f>O1028*H1028</f>
        <v>0</v>
      </c>
      <c r="Q1028" s="189">
        <v>0</v>
      </c>
      <c r="R1028" s="189">
        <f>Q1028*H1028</f>
        <v>0</v>
      </c>
      <c r="S1028" s="189">
        <v>0</v>
      </c>
      <c r="T1028" s="190">
        <f>S1028*H1028</f>
        <v>0</v>
      </c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R1028" s="191" t="s">
        <v>104</v>
      </c>
      <c r="AT1028" s="191" t="s">
        <v>462</v>
      </c>
      <c r="AU1028" s="191" t="s">
        <v>76</v>
      </c>
      <c r="AY1028" s="22" t="s">
        <v>458</v>
      </c>
      <c r="BE1028" s="192">
        <f>IF(N1028="základní",J1028,0)</f>
        <v>0</v>
      </c>
      <c r="BF1028" s="192">
        <f>IF(N1028="snížená",J1028,0)</f>
        <v>0</v>
      </c>
      <c r="BG1028" s="192">
        <f>IF(N1028="zákl. přenesená",J1028,0)</f>
        <v>0</v>
      </c>
      <c r="BH1028" s="192">
        <f>IF(N1028="sníž. přenesená",J1028,0)</f>
        <v>0</v>
      </c>
      <c r="BI1028" s="192">
        <f>IF(N1028="nulová",J1028,0)</f>
        <v>0</v>
      </c>
      <c r="BJ1028" s="22" t="s">
        <v>79</v>
      </c>
      <c r="BK1028" s="192">
        <f>ROUND(I1028*H1028,2)</f>
        <v>0</v>
      </c>
      <c r="BL1028" s="22" t="s">
        <v>104</v>
      </c>
      <c r="BM1028" s="191" t="s">
        <v>1771</v>
      </c>
    </row>
    <row r="1029" s="2" customFormat="1">
      <c r="A1029" s="41"/>
      <c r="B1029" s="42"/>
      <c r="C1029" s="41"/>
      <c r="D1029" s="193" t="s">
        <v>467</v>
      </c>
      <c r="E1029" s="41"/>
      <c r="F1029" s="194" t="s">
        <v>1772</v>
      </c>
      <c r="G1029" s="41"/>
      <c r="H1029" s="41"/>
      <c r="I1029" s="195"/>
      <c r="J1029" s="41"/>
      <c r="K1029" s="41"/>
      <c r="L1029" s="42"/>
      <c r="M1029" s="196"/>
      <c r="N1029" s="197"/>
      <c r="O1029" s="75"/>
      <c r="P1029" s="75"/>
      <c r="Q1029" s="75"/>
      <c r="R1029" s="75"/>
      <c r="S1029" s="75"/>
      <c r="T1029" s="76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T1029" s="22" t="s">
        <v>467</v>
      </c>
      <c r="AU1029" s="22" t="s">
        <v>76</v>
      </c>
    </row>
    <row r="1030" s="13" customFormat="1">
      <c r="A1030" s="13"/>
      <c r="B1030" s="198"/>
      <c r="C1030" s="13"/>
      <c r="D1030" s="199" t="s">
        <v>469</v>
      </c>
      <c r="E1030" s="200" t="s">
        <v>3</v>
      </c>
      <c r="F1030" s="201" t="s">
        <v>233</v>
      </c>
      <c r="G1030" s="13"/>
      <c r="H1030" s="202">
        <v>437.31599999999997</v>
      </c>
      <c r="I1030" s="203"/>
      <c r="J1030" s="13"/>
      <c r="K1030" s="13"/>
      <c r="L1030" s="198"/>
      <c r="M1030" s="204"/>
      <c r="N1030" s="205"/>
      <c r="O1030" s="205"/>
      <c r="P1030" s="205"/>
      <c r="Q1030" s="205"/>
      <c r="R1030" s="205"/>
      <c r="S1030" s="205"/>
      <c r="T1030" s="20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00" t="s">
        <v>469</v>
      </c>
      <c r="AU1030" s="200" t="s">
        <v>76</v>
      </c>
      <c r="AV1030" s="13" t="s">
        <v>76</v>
      </c>
      <c r="AW1030" s="13" t="s">
        <v>33</v>
      </c>
      <c r="AX1030" s="13" t="s">
        <v>79</v>
      </c>
      <c r="AY1030" s="200" t="s">
        <v>458</v>
      </c>
    </row>
    <row r="1031" s="12" customFormat="1" ht="22.8" customHeight="1">
      <c r="A1031" s="12"/>
      <c r="B1031" s="166"/>
      <c r="C1031" s="12"/>
      <c r="D1031" s="167" t="s">
        <v>71</v>
      </c>
      <c r="E1031" s="177" t="s">
        <v>1773</v>
      </c>
      <c r="F1031" s="177" t="s">
        <v>1774</v>
      </c>
      <c r="G1031" s="12"/>
      <c r="H1031" s="12"/>
      <c r="I1031" s="169"/>
      <c r="J1031" s="178">
        <f>BK1031</f>
        <v>0</v>
      </c>
      <c r="K1031" s="12"/>
      <c r="L1031" s="166"/>
      <c r="M1031" s="171"/>
      <c r="N1031" s="172"/>
      <c r="O1031" s="172"/>
      <c r="P1031" s="173">
        <f>SUM(P1032:P1033)</f>
        <v>0</v>
      </c>
      <c r="Q1031" s="172"/>
      <c r="R1031" s="173">
        <f>SUM(R1032:R1033)</f>
        <v>0</v>
      </c>
      <c r="S1031" s="172"/>
      <c r="T1031" s="174">
        <f>SUM(T1032:T1033)</f>
        <v>0</v>
      </c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R1031" s="167" t="s">
        <v>79</v>
      </c>
      <c r="AT1031" s="175" t="s">
        <v>71</v>
      </c>
      <c r="AU1031" s="175" t="s">
        <v>79</v>
      </c>
      <c r="AY1031" s="167" t="s">
        <v>458</v>
      </c>
      <c r="BK1031" s="176">
        <f>SUM(BK1032:BK1033)</f>
        <v>0</v>
      </c>
    </row>
    <row r="1032" s="2" customFormat="1" ht="62.7" customHeight="1">
      <c r="A1032" s="41"/>
      <c r="B1032" s="179"/>
      <c r="C1032" s="180" t="s">
        <v>1775</v>
      </c>
      <c r="D1032" s="180" t="s">
        <v>462</v>
      </c>
      <c r="E1032" s="181" t="s">
        <v>1776</v>
      </c>
      <c r="F1032" s="182" t="s">
        <v>1777</v>
      </c>
      <c r="G1032" s="183" t="s">
        <v>548</v>
      </c>
      <c r="H1032" s="184">
        <v>1185.9069999999999</v>
      </c>
      <c r="I1032" s="185"/>
      <c r="J1032" s="186">
        <f>ROUND(I1032*H1032,2)</f>
        <v>0</v>
      </c>
      <c r="K1032" s="182" t="s">
        <v>465</v>
      </c>
      <c r="L1032" s="42"/>
      <c r="M1032" s="187" t="s">
        <v>3</v>
      </c>
      <c r="N1032" s="188" t="s">
        <v>43</v>
      </c>
      <c r="O1032" s="75"/>
      <c r="P1032" s="189">
        <f>O1032*H1032</f>
        <v>0</v>
      </c>
      <c r="Q1032" s="189">
        <v>0</v>
      </c>
      <c r="R1032" s="189">
        <f>Q1032*H1032</f>
        <v>0</v>
      </c>
      <c r="S1032" s="189">
        <v>0</v>
      </c>
      <c r="T1032" s="190">
        <f>S1032*H1032</f>
        <v>0</v>
      </c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R1032" s="191" t="s">
        <v>104</v>
      </c>
      <c r="AT1032" s="191" t="s">
        <v>462</v>
      </c>
      <c r="AU1032" s="191" t="s">
        <v>76</v>
      </c>
      <c r="AY1032" s="22" t="s">
        <v>458</v>
      </c>
      <c r="BE1032" s="192">
        <f>IF(N1032="základní",J1032,0)</f>
        <v>0</v>
      </c>
      <c r="BF1032" s="192">
        <f>IF(N1032="snížená",J1032,0)</f>
        <v>0</v>
      </c>
      <c r="BG1032" s="192">
        <f>IF(N1032="zákl. přenesená",J1032,0)</f>
        <v>0</v>
      </c>
      <c r="BH1032" s="192">
        <f>IF(N1032="sníž. přenesená",J1032,0)</f>
        <v>0</v>
      </c>
      <c r="BI1032" s="192">
        <f>IF(N1032="nulová",J1032,0)</f>
        <v>0</v>
      </c>
      <c r="BJ1032" s="22" t="s">
        <v>79</v>
      </c>
      <c r="BK1032" s="192">
        <f>ROUND(I1032*H1032,2)</f>
        <v>0</v>
      </c>
      <c r="BL1032" s="22" t="s">
        <v>104</v>
      </c>
      <c r="BM1032" s="191" t="s">
        <v>1778</v>
      </c>
    </row>
    <row r="1033" s="2" customFormat="1">
      <c r="A1033" s="41"/>
      <c r="B1033" s="42"/>
      <c r="C1033" s="41"/>
      <c r="D1033" s="193" t="s">
        <v>467</v>
      </c>
      <c r="E1033" s="41"/>
      <c r="F1033" s="194" t="s">
        <v>1779</v>
      </c>
      <c r="G1033" s="41"/>
      <c r="H1033" s="41"/>
      <c r="I1033" s="195"/>
      <c r="J1033" s="41"/>
      <c r="K1033" s="41"/>
      <c r="L1033" s="42"/>
      <c r="M1033" s="196"/>
      <c r="N1033" s="197"/>
      <c r="O1033" s="75"/>
      <c r="P1033" s="75"/>
      <c r="Q1033" s="75"/>
      <c r="R1033" s="75"/>
      <c r="S1033" s="75"/>
      <c r="T1033" s="76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T1033" s="22" t="s">
        <v>467</v>
      </c>
      <c r="AU1033" s="22" t="s">
        <v>76</v>
      </c>
    </row>
    <row r="1034" s="12" customFormat="1" ht="25.92" customHeight="1">
      <c r="A1034" s="12"/>
      <c r="B1034" s="166"/>
      <c r="C1034" s="12"/>
      <c r="D1034" s="167" t="s">
        <v>71</v>
      </c>
      <c r="E1034" s="168" t="s">
        <v>1780</v>
      </c>
      <c r="F1034" s="168" t="s">
        <v>1781</v>
      </c>
      <c r="G1034" s="12"/>
      <c r="H1034" s="12"/>
      <c r="I1034" s="169"/>
      <c r="J1034" s="170">
        <f>BK1034</f>
        <v>0</v>
      </c>
      <c r="K1034" s="12"/>
      <c r="L1034" s="166"/>
      <c r="M1034" s="171"/>
      <c r="N1034" s="172"/>
      <c r="O1034" s="172"/>
      <c r="P1034" s="173">
        <f>P1035+P1071+P1080+P1159+P1167+P1256+P1314+P1387+P1412+P1548+P1651+P1763+P1795+P1863+P1876+P1911</f>
        <v>0</v>
      </c>
      <c r="Q1034" s="172"/>
      <c r="R1034" s="173">
        <f>R1035+R1071+R1080+R1159+R1167+R1256+R1314+R1387+R1412+R1548+R1651+R1763+R1795+R1863+R1876+R1911</f>
        <v>70.571715967637516</v>
      </c>
      <c r="S1034" s="172"/>
      <c r="T1034" s="174">
        <f>T1035+T1071+T1080+T1159+T1167+T1256+T1314+T1387+T1412+T1548+T1651+T1763+T1795+T1863+T1876+T1911</f>
        <v>0.03119922</v>
      </c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R1034" s="167" t="s">
        <v>76</v>
      </c>
      <c r="AT1034" s="175" t="s">
        <v>71</v>
      </c>
      <c r="AU1034" s="175" t="s">
        <v>72</v>
      </c>
      <c r="AY1034" s="167" t="s">
        <v>458</v>
      </c>
      <c r="BK1034" s="176">
        <f>BK1035+BK1071+BK1080+BK1159+BK1167+BK1256+BK1314+BK1387+BK1412+BK1548+BK1651+BK1763+BK1795+BK1863+BK1876+BK1911</f>
        <v>0</v>
      </c>
    </row>
    <row r="1035" s="12" customFormat="1" ht="22.8" customHeight="1">
      <c r="A1035" s="12"/>
      <c r="B1035" s="166"/>
      <c r="C1035" s="12"/>
      <c r="D1035" s="167" t="s">
        <v>71</v>
      </c>
      <c r="E1035" s="177" t="s">
        <v>1782</v>
      </c>
      <c r="F1035" s="177" t="s">
        <v>1783</v>
      </c>
      <c r="G1035" s="12"/>
      <c r="H1035" s="12"/>
      <c r="I1035" s="169"/>
      <c r="J1035" s="178">
        <f>BK1035</f>
        <v>0</v>
      </c>
      <c r="K1035" s="12"/>
      <c r="L1035" s="166"/>
      <c r="M1035" s="171"/>
      <c r="N1035" s="172"/>
      <c r="O1035" s="172"/>
      <c r="P1035" s="173">
        <f>P1036+SUM(P1037:P1041)</f>
        <v>0</v>
      </c>
      <c r="Q1035" s="172"/>
      <c r="R1035" s="173">
        <f>R1036+SUM(R1037:R1041)</f>
        <v>4.558487146</v>
      </c>
      <c r="S1035" s="172"/>
      <c r="T1035" s="174">
        <f>T1036+SUM(T1037:T1041)</f>
        <v>0</v>
      </c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R1035" s="167" t="s">
        <v>76</v>
      </c>
      <c r="AT1035" s="175" t="s">
        <v>71</v>
      </c>
      <c r="AU1035" s="175" t="s">
        <v>79</v>
      </c>
      <c r="AY1035" s="167" t="s">
        <v>458</v>
      </c>
      <c r="BK1035" s="176">
        <f>BK1036+SUM(BK1037:BK1041)</f>
        <v>0</v>
      </c>
    </row>
    <row r="1036" s="2" customFormat="1" ht="44.25" customHeight="1">
      <c r="A1036" s="41"/>
      <c r="B1036" s="179"/>
      <c r="C1036" s="180" t="s">
        <v>1784</v>
      </c>
      <c r="D1036" s="180" t="s">
        <v>462</v>
      </c>
      <c r="E1036" s="181" t="s">
        <v>1785</v>
      </c>
      <c r="F1036" s="182" t="s">
        <v>1786</v>
      </c>
      <c r="G1036" s="183" t="s">
        <v>140</v>
      </c>
      <c r="H1036" s="184">
        <v>170.09999999999999</v>
      </c>
      <c r="I1036" s="185"/>
      <c r="J1036" s="186">
        <f>ROUND(I1036*H1036,2)</f>
        <v>0</v>
      </c>
      <c r="K1036" s="182" t="s">
        <v>465</v>
      </c>
      <c r="L1036" s="42"/>
      <c r="M1036" s="187" t="s">
        <v>3</v>
      </c>
      <c r="N1036" s="188" t="s">
        <v>43</v>
      </c>
      <c r="O1036" s="75"/>
      <c r="P1036" s="189">
        <f>O1036*H1036</f>
        <v>0</v>
      </c>
      <c r="Q1036" s="189">
        <v>0.00040000000000000002</v>
      </c>
      <c r="R1036" s="189">
        <f>Q1036*H1036</f>
        <v>0.068040000000000003</v>
      </c>
      <c r="S1036" s="189">
        <v>0</v>
      </c>
      <c r="T1036" s="190">
        <f>S1036*H1036</f>
        <v>0</v>
      </c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R1036" s="191" t="s">
        <v>567</v>
      </c>
      <c r="AT1036" s="191" t="s">
        <v>462</v>
      </c>
      <c r="AU1036" s="191" t="s">
        <v>76</v>
      </c>
      <c r="AY1036" s="22" t="s">
        <v>458</v>
      </c>
      <c r="BE1036" s="192">
        <f>IF(N1036="základní",J1036,0)</f>
        <v>0</v>
      </c>
      <c r="BF1036" s="192">
        <f>IF(N1036="snížená",J1036,0)</f>
        <v>0</v>
      </c>
      <c r="BG1036" s="192">
        <f>IF(N1036="zákl. přenesená",J1036,0)</f>
        <v>0</v>
      </c>
      <c r="BH1036" s="192">
        <f>IF(N1036="sníž. přenesená",J1036,0)</f>
        <v>0</v>
      </c>
      <c r="BI1036" s="192">
        <f>IF(N1036="nulová",J1036,0)</f>
        <v>0</v>
      </c>
      <c r="BJ1036" s="22" t="s">
        <v>79</v>
      </c>
      <c r="BK1036" s="192">
        <f>ROUND(I1036*H1036,2)</f>
        <v>0</v>
      </c>
      <c r="BL1036" s="22" t="s">
        <v>567</v>
      </c>
      <c r="BM1036" s="191" t="s">
        <v>1787</v>
      </c>
    </row>
    <row r="1037" s="2" customFormat="1">
      <c r="A1037" s="41"/>
      <c r="B1037" s="42"/>
      <c r="C1037" s="41"/>
      <c r="D1037" s="193" t="s">
        <v>467</v>
      </c>
      <c r="E1037" s="41"/>
      <c r="F1037" s="194" t="s">
        <v>1788</v>
      </c>
      <c r="G1037" s="41"/>
      <c r="H1037" s="41"/>
      <c r="I1037" s="195"/>
      <c r="J1037" s="41"/>
      <c r="K1037" s="41"/>
      <c r="L1037" s="42"/>
      <c r="M1037" s="196"/>
      <c r="N1037" s="197"/>
      <c r="O1037" s="75"/>
      <c r="P1037" s="75"/>
      <c r="Q1037" s="75"/>
      <c r="R1037" s="75"/>
      <c r="S1037" s="75"/>
      <c r="T1037" s="76"/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T1037" s="22" t="s">
        <v>467</v>
      </c>
      <c r="AU1037" s="22" t="s">
        <v>76</v>
      </c>
    </row>
    <row r="1038" s="13" customFormat="1">
      <c r="A1038" s="13"/>
      <c r="B1038" s="198"/>
      <c r="C1038" s="13"/>
      <c r="D1038" s="199" t="s">
        <v>469</v>
      </c>
      <c r="E1038" s="200" t="s">
        <v>3</v>
      </c>
      <c r="F1038" s="201" t="s">
        <v>230</v>
      </c>
      <c r="G1038" s="13"/>
      <c r="H1038" s="202">
        <v>170.09999999999999</v>
      </c>
      <c r="I1038" s="203"/>
      <c r="J1038" s="13"/>
      <c r="K1038" s="13"/>
      <c r="L1038" s="198"/>
      <c r="M1038" s="204"/>
      <c r="N1038" s="205"/>
      <c r="O1038" s="205"/>
      <c r="P1038" s="205"/>
      <c r="Q1038" s="205"/>
      <c r="R1038" s="205"/>
      <c r="S1038" s="205"/>
      <c r="T1038" s="20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00" t="s">
        <v>469</v>
      </c>
      <c r="AU1038" s="200" t="s">
        <v>76</v>
      </c>
      <c r="AV1038" s="13" t="s">
        <v>76</v>
      </c>
      <c r="AW1038" s="13" t="s">
        <v>33</v>
      </c>
      <c r="AX1038" s="13" t="s">
        <v>79</v>
      </c>
      <c r="AY1038" s="200" t="s">
        <v>458</v>
      </c>
    </row>
    <row r="1039" s="2" customFormat="1" ht="49.05" customHeight="1">
      <c r="A1039" s="41"/>
      <c r="B1039" s="179"/>
      <c r="C1039" s="180" t="s">
        <v>1789</v>
      </c>
      <c r="D1039" s="180" t="s">
        <v>462</v>
      </c>
      <c r="E1039" s="181" t="s">
        <v>1790</v>
      </c>
      <c r="F1039" s="182" t="s">
        <v>1791</v>
      </c>
      <c r="G1039" s="183" t="s">
        <v>548</v>
      </c>
      <c r="H1039" s="184">
        <v>4.5579999999999998</v>
      </c>
      <c r="I1039" s="185"/>
      <c r="J1039" s="186">
        <f>ROUND(I1039*H1039,2)</f>
        <v>0</v>
      </c>
      <c r="K1039" s="182" t="s">
        <v>465</v>
      </c>
      <c r="L1039" s="42"/>
      <c r="M1039" s="187" t="s">
        <v>3</v>
      </c>
      <c r="N1039" s="188" t="s">
        <v>43</v>
      </c>
      <c r="O1039" s="75"/>
      <c r="P1039" s="189">
        <f>O1039*H1039</f>
        <v>0</v>
      </c>
      <c r="Q1039" s="189">
        <v>0</v>
      </c>
      <c r="R1039" s="189">
        <f>Q1039*H1039</f>
        <v>0</v>
      </c>
      <c r="S1039" s="189">
        <v>0</v>
      </c>
      <c r="T1039" s="190">
        <f>S1039*H1039</f>
        <v>0</v>
      </c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R1039" s="191" t="s">
        <v>567</v>
      </c>
      <c r="AT1039" s="191" t="s">
        <v>462</v>
      </c>
      <c r="AU1039" s="191" t="s">
        <v>76</v>
      </c>
      <c r="AY1039" s="22" t="s">
        <v>458</v>
      </c>
      <c r="BE1039" s="192">
        <f>IF(N1039="základní",J1039,0)</f>
        <v>0</v>
      </c>
      <c r="BF1039" s="192">
        <f>IF(N1039="snížená",J1039,0)</f>
        <v>0</v>
      </c>
      <c r="BG1039" s="192">
        <f>IF(N1039="zákl. přenesená",J1039,0)</f>
        <v>0</v>
      </c>
      <c r="BH1039" s="192">
        <f>IF(N1039="sníž. přenesená",J1039,0)</f>
        <v>0</v>
      </c>
      <c r="BI1039" s="192">
        <f>IF(N1039="nulová",J1039,0)</f>
        <v>0</v>
      </c>
      <c r="BJ1039" s="22" t="s">
        <v>79</v>
      </c>
      <c r="BK1039" s="192">
        <f>ROUND(I1039*H1039,2)</f>
        <v>0</v>
      </c>
      <c r="BL1039" s="22" t="s">
        <v>567</v>
      </c>
      <c r="BM1039" s="191" t="s">
        <v>1792</v>
      </c>
    </row>
    <row r="1040" s="2" customFormat="1">
      <c r="A1040" s="41"/>
      <c r="B1040" s="42"/>
      <c r="C1040" s="41"/>
      <c r="D1040" s="193" t="s">
        <v>467</v>
      </c>
      <c r="E1040" s="41"/>
      <c r="F1040" s="194" t="s">
        <v>1793</v>
      </c>
      <c r="G1040" s="41"/>
      <c r="H1040" s="41"/>
      <c r="I1040" s="195"/>
      <c r="J1040" s="41"/>
      <c r="K1040" s="41"/>
      <c r="L1040" s="42"/>
      <c r="M1040" s="196"/>
      <c r="N1040" s="197"/>
      <c r="O1040" s="75"/>
      <c r="P1040" s="75"/>
      <c r="Q1040" s="75"/>
      <c r="R1040" s="75"/>
      <c r="S1040" s="75"/>
      <c r="T1040" s="76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T1040" s="22" t="s">
        <v>467</v>
      </c>
      <c r="AU1040" s="22" t="s">
        <v>76</v>
      </c>
    </row>
    <row r="1041" s="12" customFormat="1" ht="20.88" customHeight="1">
      <c r="A1041" s="12"/>
      <c r="B1041" s="166"/>
      <c r="C1041" s="12"/>
      <c r="D1041" s="167" t="s">
        <v>71</v>
      </c>
      <c r="E1041" s="177" t="s">
        <v>1794</v>
      </c>
      <c r="F1041" s="177" t="s">
        <v>1795</v>
      </c>
      <c r="G1041" s="12"/>
      <c r="H1041" s="12"/>
      <c r="I1041" s="169"/>
      <c r="J1041" s="178">
        <f>BK1041</f>
        <v>0</v>
      </c>
      <c r="K1041" s="12"/>
      <c r="L1041" s="166"/>
      <c r="M1041" s="171"/>
      <c r="N1041" s="172"/>
      <c r="O1041" s="172"/>
      <c r="P1041" s="173">
        <f>SUM(P1042:P1070)</f>
        <v>0</v>
      </c>
      <c r="Q1041" s="172"/>
      <c r="R1041" s="173">
        <f>SUM(R1042:R1070)</f>
        <v>4.4904471460000002</v>
      </c>
      <c r="S1041" s="172"/>
      <c r="T1041" s="174">
        <f>SUM(T1042:T1070)</f>
        <v>0</v>
      </c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R1041" s="167" t="s">
        <v>76</v>
      </c>
      <c r="AT1041" s="175" t="s">
        <v>71</v>
      </c>
      <c r="AU1041" s="175" t="s">
        <v>76</v>
      </c>
      <c r="AY1041" s="167" t="s">
        <v>458</v>
      </c>
      <c r="BK1041" s="176">
        <f>SUM(BK1042:BK1070)</f>
        <v>0</v>
      </c>
    </row>
    <row r="1042" s="2" customFormat="1" ht="37.8" customHeight="1">
      <c r="A1042" s="41"/>
      <c r="B1042" s="179"/>
      <c r="C1042" s="180" t="s">
        <v>1796</v>
      </c>
      <c r="D1042" s="180" t="s">
        <v>462</v>
      </c>
      <c r="E1042" s="181" t="s">
        <v>1797</v>
      </c>
      <c r="F1042" s="182" t="s">
        <v>1798</v>
      </c>
      <c r="G1042" s="183" t="s">
        <v>140</v>
      </c>
      <c r="H1042" s="184">
        <v>210.24000000000001</v>
      </c>
      <c r="I1042" s="185"/>
      <c r="J1042" s="186">
        <f>ROUND(I1042*H1042,2)</f>
        <v>0</v>
      </c>
      <c r="K1042" s="182" t="s">
        <v>465</v>
      </c>
      <c r="L1042" s="42"/>
      <c r="M1042" s="187" t="s">
        <v>3</v>
      </c>
      <c r="N1042" s="188" t="s">
        <v>43</v>
      </c>
      <c r="O1042" s="75"/>
      <c r="P1042" s="189">
        <f>O1042*H1042</f>
        <v>0</v>
      </c>
      <c r="Q1042" s="189">
        <v>0</v>
      </c>
      <c r="R1042" s="189">
        <f>Q1042*H1042</f>
        <v>0</v>
      </c>
      <c r="S1042" s="189">
        <v>0</v>
      </c>
      <c r="T1042" s="190">
        <f>S1042*H1042</f>
        <v>0</v>
      </c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R1042" s="191" t="s">
        <v>567</v>
      </c>
      <c r="AT1042" s="191" t="s">
        <v>462</v>
      </c>
      <c r="AU1042" s="191" t="s">
        <v>101</v>
      </c>
      <c r="AY1042" s="22" t="s">
        <v>458</v>
      </c>
      <c r="BE1042" s="192">
        <f>IF(N1042="základní",J1042,0)</f>
        <v>0</v>
      </c>
      <c r="BF1042" s="192">
        <f>IF(N1042="snížená",J1042,0)</f>
        <v>0</v>
      </c>
      <c r="BG1042" s="192">
        <f>IF(N1042="zákl. přenesená",J1042,0)</f>
        <v>0</v>
      </c>
      <c r="BH1042" s="192">
        <f>IF(N1042="sníž. přenesená",J1042,0)</f>
        <v>0</v>
      </c>
      <c r="BI1042" s="192">
        <f>IF(N1042="nulová",J1042,0)</f>
        <v>0</v>
      </c>
      <c r="BJ1042" s="22" t="s">
        <v>79</v>
      </c>
      <c r="BK1042" s="192">
        <f>ROUND(I1042*H1042,2)</f>
        <v>0</v>
      </c>
      <c r="BL1042" s="22" t="s">
        <v>567</v>
      </c>
      <c r="BM1042" s="191" t="s">
        <v>1799</v>
      </c>
    </row>
    <row r="1043" s="2" customFormat="1">
      <c r="A1043" s="41"/>
      <c r="B1043" s="42"/>
      <c r="C1043" s="41"/>
      <c r="D1043" s="193" t="s">
        <v>467</v>
      </c>
      <c r="E1043" s="41"/>
      <c r="F1043" s="194" t="s">
        <v>1800</v>
      </c>
      <c r="G1043" s="41"/>
      <c r="H1043" s="41"/>
      <c r="I1043" s="195"/>
      <c r="J1043" s="41"/>
      <c r="K1043" s="41"/>
      <c r="L1043" s="42"/>
      <c r="M1043" s="196"/>
      <c r="N1043" s="197"/>
      <c r="O1043" s="75"/>
      <c r="P1043" s="75"/>
      <c r="Q1043" s="75"/>
      <c r="R1043" s="75"/>
      <c r="S1043" s="75"/>
      <c r="T1043" s="76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T1043" s="22" t="s">
        <v>467</v>
      </c>
      <c r="AU1043" s="22" t="s">
        <v>101</v>
      </c>
    </row>
    <row r="1044" s="13" customFormat="1">
      <c r="A1044" s="13"/>
      <c r="B1044" s="198"/>
      <c r="C1044" s="13"/>
      <c r="D1044" s="199" t="s">
        <v>469</v>
      </c>
      <c r="E1044" s="200" t="s">
        <v>3</v>
      </c>
      <c r="F1044" s="201" t="s">
        <v>224</v>
      </c>
      <c r="G1044" s="13"/>
      <c r="H1044" s="202">
        <v>210.24000000000001</v>
      </c>
      <c r="I1044" s="203"/>
      <c r="J1044" s="13"/>
      <c r="K1044" s="13"/>
      <c r="L1044" s="198"/>
      <c r="M1044" s="204"/>
      <c r="N1044" s="205"/>
      <c r="O1044" s="205"/>
      <c r="P1044" s="205"/>
      <c r="Q1044" s="205"/>
      <c r="R1044" s="205"/>
      <c r="S1044" s="205"/>
      <c r="T1044" s="20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00" t="s">
        <v>469</v>
      </c>
      <c r="AU1044" s="200" t="s">
        <v>101</v>
      </c>
      <c r="AV1044" s="13" t="s">
        <v>76</v>
      </c>
      <c r="AW1044" s="13" t="s">
        <v>33</v>
      </c>
      <c r="AX1044" s="13" t="s">
        <v>79</v>
      </c>
      <c r="AY1044" s="200" t="s">
        <v>458</v>
      </c>
    </row>
    <row r="1045" s="2" customFormat="1" ht="33" customHeight="1">
      <c r="A1045" s="41"/>
      <c r="B1045" s="179"/>
      <c r="C1045" s="180" t="s">
        <v>1801</v>
      </c>
      <c r="D1045" s="180" t="s">
        <v>462</v>
      </c>
      <c r="E1045" s="181" t="s">
        <v>1802</v>
      </c>
      <c r="F1045" s="182" t="s">
        <v>1803</v>
      </c>
      <c r="G1045" s="183" t="s">
        <v>140</v>
      </c>
      <c r="H1045" s="184">
        <v>170.09999999999999</v>
      </c>
      <c r="I1045" s="185"/>
      <c r="J1045" s="186">
        <f>ROUND(I1045*H1045,2)</f>
        <v>0</v>
      </c>
      <c r="K1045" s="182" t="s">
        <v>465</v>
      </c>
      <c r="L1045" s="42"/>
      <c r="M1045" s="187" t="s">
        <v>3</v>
      </c>
      <c r="N1045" s="188" t="s">
        <v>43</v>
      </c>
      <c r="O1045" s="75"/>
      <c r="P1045" s="189">
        <f>O1045*H1045</f>
        <v>0</v>
      </c>
      <c r="Q1045" s="189">
        <v>0</v>
      </c>
      <c r="R1045" s="189">
        <f>Q1045*H1045</f>
        <v>0</v>
      </c>
      <c r="S1045" s="189">
        <v>0</v>
      </c>
      <c r="T1045" s="190">
        <f>S1045*H1045</f>
        <v>0</v>
      </c>
      <c r="U1045" s="41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R1045" s="191" t="s">
        <v>567</v>
      </c>
      <c r="AT1045" s="191" t="s">
        <v>462</v>
      </c>
      <c r="AU1045" s="191" t="s">
        <v>101</v>
      </c>
      <c r="AY1045" s="22" t="s">
        <v>458</v>
      </c>
      <c r="BE1045" s="192">
        <f>IF(N1045="základní",J1045,0)</f>
        <v>0</v>
      </c>
      <c r="BF1045" s="192">
        <f>IF(N1045="snížená",J1045,0)</f>
        <v>0</v>
      </c>
      <c r="BG1045" s="192">
        <f>IF(N1045="zákl. přenesená",J1045,0)</f>
        <v>0</v>
      </c>
      <c r="BH1045" s="192">
        <f>IF(N1045="sníž. přenesená",J1045,0)</f>
        <v>0</v>
      </c>
      <c r="BI1045" s="192">
        <f>IF(N1045="nulová",J1045,0)</f>
        <v>0</v>
      </c>
      <c r="BJ1045" s="22" t="s">
        <v>79</v>
      </c>
      <c r="BK1045" s="192">
        <f>ROUND(I1045*H1045,2)</f>
        <v>0</v>
      </c>
      <c r="BL1045" s="22" t="s">
        <v>567</v>
      </c>
      <c r="BM1045" s="191" t="s">
        <v>1804</v>
      </c>
    </row>
    <row r="1046" s="2" customFormat="1">
      <c r="A1046" s="41"/>
      <c r="B1046" s="42"/>
      <c r="C1046" s="41"/>
      <c r="D1046" s="193" t="s">
        <v>467</v>
      </c>
      <c r="E1046" s="41"/>
      <c r="F1046" s="194" t="s">
        <v>1805</v>
      </c>
      <c r="G1046" s="41"/>
      <c r="H1046" s="41"/>
      <c r="I1046" s="195"/>
      <c r="J1046" s="41"/>
      <c r="K1046" s="41"/>
      <c r="L1046" s="42"/>
      <c r="M1046" s="196"/>
      <c r="N1046" s="197"/>
      <c r="O1046" s="75"/>
      <c r="P1046" s="75"/>
      <c r="Q1046" s="75"/>
      <c r="R1046" s="75"/>
      <c r="S1046" s="75"/>
      <c r="T1046" s="76"/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T1046" s="22" t="s">
        <v>467</v>
      </c>
      <c r="AU1046" s="22" t="s">
        <v>101</v>
      </c>
    </row>
    <row r="1047" s="13" customFormat="1">
      <c r="A1047" s="13"/>
      <c r="B1047" s="198"/>
      <c r="C1047" s="13"/>
      <c r="D1047" s="199" t="s">
        <v>469</v>
      </c>
      <c r="E1047" s="200" t="s">
        <v>3</v>
      </c>
      <c r="F1047" s="201" t="s">
        <v>230</v>
      </c>
      <c r="G1047" s="13"/>
      <c r="H1047" s="202">
        <v>170.09999999999999</v>
      </c>
      <c r="I1047" s="203"/>
      <c r="J1047" s="13"/>
      <c r="K1047" s="13"/>
      <c r="L1047" s="198"/>
      <c r="M1047" s="204"/>
      <c r="N1047" s="205"/>
      <c r="O1047" s="205"/>
      <c r="P1047" s="205"/>
      <c r="Q1047" s="205"/>
      <c r="R1047" s="205"/>
      <c r="S1047" s="205"/>
      <c r="T1047" s="20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00" t="s">
        <v>469</v>
      </c>
      <c r="AU1047" s="200" t="s">
        <v>101</v>
      </c>
      <c r="AV1047" s="13" t="s">
        <v>76</v>
      </c>
      <c r="AW1047" s="13" t="s">
        <v>33</v>
      </c>
      <c r="AX1047" s="13" t="s">
        <v>79</v>
      </c>
      <c r="AY1047" s="200" t="s">
        <v>458</v>
      </c>
    </row>
    <row r="1048" s="2" customFormat="1" ht="16.5" customHeight="1">
      <c r="A1048" s="41"/>
      <c r="B1048" s="179"/>
      <c r="C1048" s="223" t="s">
        <v>1806</v>
      </c>
      <c r="D1048" s="223" t="s">
        <v>562</v>
      </c>
      <c r="E1048" s="224" t="s">
        <v>1807</v>
      </c>
      <c r="F1048" s="225" t="s">
        <v>1808</v>
      </c>
      <c r="G1048" s="226" t="s">
        <v>1809</v>
      </c>
      <c r="H1048" s="227">
        <v>228.20400000000001</v>
      </c>
      <c r="I1048" s="228"/>
      <c r="J1048" s="229">
        <f>ROUND(I1048*H1048,2)</f>
        <v>0</v>
      </c>
      <c r="K1048" s="225" t="s">
        <v>465</v>
      </c>
      <c r="L1048" s="230"/>
      <c r="M1048" s="231" t="s">
        <v>3</v>
      </c>
      <c r="N1048" s="232" t="s">
        <v>43</v>
      </c>
      <c r="O1048" s="75"/>
      <c r="P1048" s="189">
        <f>O1048*H1048</f>
        <v>0</v>
      </c>
      <c r="Q1048" s="189">
        <v>0.001</v>
      </c>
      <c r="R1048" s="189">
        <f>Q1048*H1048</f>
        <v>0.22820400000000002</v>
      </c>
      <c r="S1048" s="189">
        <v>0</v>
      </c>
      <c r="T1048" s="190">
        <f>S1048*H1048</f>
        <v>0</v>
      </c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R1048" s="191" t="s">
        <v>667</v>
      </c>
      <c r="AT1048" s="191" t="s">
        <v>562</v>
      </c>
      <c r="AU1048" s="191" t="s">
        <v>101</v>
      </c>
      <c r="AY1048" s="22" t="s">
        <v>458</v>
      </c>
      <c r="BE1048" s="192">
        <f>IF(N1048="základní",J1048,0)</f>
        <v>0</v>
      </c>
      <c r="BF1048" s="192">
        <f>IF(N1048="snížená",J1048,0)</f>
        <v>0</v>
      </c>
      <c r="BG1048" s="192">
        <f>IF(N1048="zákl. přenesená",J1048,0)</f>
        <v>0</v>
      </c>
      <c r="BH1048" s="192">
        <f>IF(N1048="sníž. přenesená",J1048,0)</f>
        <v>0</v>
      </c>
      <c r="BI1048" s="192">
        <f>IF(N1048="nulová",J1048,0)</f>
        <v>0</v>
      </c>
      <c r="BJ1048" s="22" t="s">
        <v>79</v>
      </c>
      <c r="BK1048" s="192">
        <f>ROUND(I1048*H1048,2)</f>
        <v>0</v>
      </c>
      <c r="BL1048" s="22" t="s">
        <v>567</v>
      </c>
      <c r="BM1048" s="191" t="s">
        <v>1810</v>
      </c>
    </row>
    <row r="1049" s="13" customFormat="1">
      <c r="A1049" s="13"/>
      <c r="B1049" s="198"/>
      <c r="C1049" s="13"/>
      <c r="D1049" s="199" t="s">
        <v>469</v>
      </c>
      <c r="E1049" s="13"/>
      <c r="F1049" s="201" t="s">
        <v>1811</v>
      </c>
      <c r="G1049" s="13"/>
      <c r="H1049" s="202">
        <v>228.20400000000001</v>
      </c>
      <c r="I1049" s="203"/>
      <c r="J1049" s="13"/>
      <c r="K1049" s="13"/>
      <c r="L1049" s="198"/>
      <c r="M1049" s="204"/>
      <c r="N1049" s="205"/>
      <c r="O1049" s="205"/>
      <c r="P1049" s="205"/>
      <c r="Q1049" s="205"/>
      <c r="R1049" s="205"/>
      <c r="S1049" s="205"/>
      <c r="T1049" s="206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00" t="s">
        <v>469</v>
      </c>
      <c r="AU1049" s="200" t="s">
        <v>101</v>
      </c>
      <c r="AV1049" s="13" t="s">
        <v>76</v>
      </c>
      <c r="AW1049" s="13" t="s">
        <v>4</v>
      </c>
      <c r="AX1049" s="13" t="s">
        <v>79</v>
      </c>
      <c r="AY1049" s="200" t="s">
        <v>458</v>
      </c>
    </row>
    <row r="1050" s="2" customFormat="1" ht="24.15" customHeight="1">
      <c r="A1050" s="41"/>
      <c r="B1050" s="179"/>
      <c r="C1050" s="180" t="s">
        <v>1812</v>
      </c>
      <c r="D1050" s="180" t="s">
        <v>462</v>
      </c>
      <c r="E1050" s="181" t="s">
        <v>1813</v>
      </c>
      <c r="F1050" s="182" t="s">
        <v>1814</v>
      </c>
      <c r="G1050" s="183" t="s">
        <v>140</v>
      </c>
      <c r="H1050" s="184">
        <v>420.48000000000002</v>
      </c>
      <c r="I1050" s="185"/>
      <c r="J1050" s="186">
        <f>ROUND(I1050*H1050,2)</f>
        <v>0</v>
      </c>
      <c r="K1050" s="182" t="s">
        <v>465</v>
      </c>
      <c r="L1050" s="42"/>
      <c r="M1050" s="187" t="s">
        <v>3</v>
      </c>
      <c r="N1050" s="188" t="s">
        <v>43</v>
      </c>
      <c r="O1050" s="75"/>
      <c r="P1050" s="189">
        <f>O1050*H1050</f>
        <v>0</v>
      </c>
      <c r="Q1050" s="189">
        <v>0.00039825</v>
      </c>
      <c r="R1050" s="189">
        <f>Q1050*H1050</f>
        <v>0.16745616000000002</v>
      </c>
      <c r="S1050" s="189">
        <v>0</v>
      </c>
      <c r="T1050" s="190">
        <f>S1050*H1050</f>
        <v>0</v>
      </c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R1050" s="191" t="s">
        <v>567</v>
      </c>
      <c r="AT1050" s="191" t="s">
        <v>462</v>
      </c>
      <c r="AU1050" s="191" t="s">
        <v>101</v>
      </c>
      <c r="AY1050" s="22" t="s">
        <v>458</v>
      </c>
      <c r="BE1050" s="192">
        <f>IF(N1050="základní",J1050,0)</f>
        <v>0</v>
      </c>
      <c r="BF1050" s="192">
        <f>IF(N1050="snížená",J1050,0)</f>
        <v>0</v>
      </c>
      <c r="BG1050" s="192">
        <f>IF(N1050="zákl. přenesená",J1050,0)</f>
        <v>0</v>
      </c>
      <c r="BH1050" s="192">
        <f>IF(N1050="sníž. přenesená",J1050,0)</f>
        <v>0</v>
      </c>
      <c r="BI1050" s="192">
        <f>IF(N1050="nulová",J1050,0)</f>
        <v>0</v>
      </c>
      <c r="BJ1050" s="22" t="s">
        <v>79</v>
      </c>
      <c r="BK1050" s="192">
        <f>ROUND(I1050*H1050,2)</f>
        <v>0</v>
      </c>
      <c r="BL1050" s="22" t="s">
        <v>567</v>
      </c>
      <c r="BM1050" s="191" t="s">
        <v>1815</v>
      </c>
    </row>
    <row r="1051" s="2" customFormat="1">
      <c r="A1051" s="41"/>
      <c r="B1051" s="42"/>
      <c r="C1051" s="41"/>
      <c r="D1051" s="193" t="s">
        <v>467</v>
      </c>
      <c r="E1051" s="41"/>
      <c r="F1051" s="194" t="s">
        <v>1816</v>
      </c>
      <c r="G1051" s="41"/>
      <c r="H1051" s="41"/>
      <c r="I1051" s="195"/>
      <c r="J1051" s="41"/>
      <c r="K1051" s="41"/>
      <c r="L1051" s="42"/>
      <c r="M1051" s="196"/>
      <c r="N1051" s="197"/>
      <c r="O1051" s="75"/>
      <c r="P1051" s="75"/>
      <c r="Q1051" s="75"/>
      <c r="R1051" s="75"/>
      <c r="S1051" s="75"/>
      <c r="T1051" s="76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T1051" s="22" t="s">
        <v>467</v>
      </c>
      <c r="AU1051" s="22" t="s">
        <v>101</v>
      </c>
    </row>
    <row r="1052" s="13" customFormat="1">
      <c r="A1052" s="13"/>
      <c r="B1052" s="198"/>
      <c r="C1052" s="13"/>
      <c r="D1052" s="199" t="s">
        <v>469</v>
      </c>
      <c r="E1052" s="200" t="s">
        <v>3</v>
      </c>
      <c r="F1052" s="201" t="s">
        <v>1817</v>
      </c>
      <c r="G1052" s="13"/>
      <c r="H1052" s="202">
        <v>420.48000000000002</v>
      </c>
      <c r="I1052" s="203"/>
      <c r="J1052" s="13"/>
      <c r="K1052" s="13"/>
      <c r="L1052" s="198"/>
      <c r="M1052" s="204"/>
      <c r="N1052" s="205"/>
      <c r="O1052" s="205"/>
      <c r="P1052" s="205"/>
      <c r="Q1052" s="205"/>
      <c r="R1052" s="205"/>
      <c r="S1052" s="205"/>
      <c r="T1052" s="20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00" t="s">
        <v>469</v>
      </c>
      <c r="AU1052" s="200" t="s">
        <v>101</v>
      </c>
      <c r="AV1052" s="13" t="s">
        <v>76</v>
      </c>
      <c r="AW1052" s="13" t="s">
        <v>33</v>
      </c>
      <c r="AX1052" s="13" t="s">
        <v>72</v>
      </c>
      <c r="AY1052" s="200" t="s">
        <v>458</v>
      </c>
    </row>
    <row r="1053" s="15" customFormat="1">
      <c r="A1053" s="15"/>
      <c r="B1053" s="215"/>
      <c r="C1053" s="15"/>
      <c r="D1053" s="199" t="s">
        <v>469</v>
      </c>
      <c r="E1053" s="216" t="s">
        <v>3</v>
      </c>
      <c r="F1053" s="217" t="s">
        <v>497</v>
      </c>
      <c r="G1053" s="15"/>
      <c r="H1053" s="218">
        <v>420.48000000000002</v>
      </c>
      <c r="I1053" s="219"/>
      <c r="J1053" s="15"/>
      <c r="K1053" s="15"/>
      <c r="L1053" s="215"/>
      <c r="M1053" s="220"/>
      <c r="N1053" s="221"/>
      <c r="O1053" s="221"/>
      <c r="P1053" s="221"/>
      <c r="Q1053" s="221"/>
      <c r="R1053" s="221"/>
      <c r="S1053" s="221"/>
      <c r="T1053" s="222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T1053" s="216" t="s">
        <v>469</v>
      </c>
      <c r="AU1053" s="216" t="s">
        <v>101</v>
      </c>
      <c r="AV1053" s="15" t="s">
        <v>104</v>
      </c>
      <c r="AW1053" s="15" t="s">
        <v>33</v>
      </c>
      <c r="AX1053" s="15" t="s">
        <v>79</v>
      </c>
      <c r="AY1053" s="216" t="s">
        <v>458</v>
      </c>
    </row>
    <row r="1054" s="2" customFormat="1" ht="24.15" customHeight="1">
      <c r="A1054" s="41"/>
      <c r="B1054" s="179"/>
      <c r="C1054" s="180" t="s">
        <v>1818</v>
      </c>
      <c r="D1054" s="180" t="s">
        <v>462</v>
      </c>
      <c r="E1054" s="181" t="s">
        <v>1819</v>
      </c>
      <c r="F1054" s="182" t="s">
        <v>1820</v>
      </c>
      <c r="G1054" s="183" t="s">
        <v>140</v>
      </c>
      <c r="H1054" s="184">
        <v>340.19999999999999</v>
      </c>
      <c r="I1054" s="185"/>
      <c r="J1054" s="186">
        <f>ROUND(I1054*H1054,2)</f>
        <v>0</v>
      </c>
      <c r="K1054" s="182" t="s">
        <v>465</v>
      </c>
      <c r="L1054" s="42"/>
      <c r="M1054" s="187" t="s">
        <v>3</v>
      </c>
      <c r="N1054" s="188" t="s">
        <v>43</v>
      </c>
      <c r="O1054" s="75"/>
      <c r="P1054" s="189">
        <f>O1054*H1054</f>
        <v>0</v>
      </c>
      <c r="Q1054" s="189">
        <v>0.00039825</v>
      </c>
      <c r="R1054" s="189">
        <f>Q1054*H1054</f>
        <v>0.13548464999999998</v>
      </c>
      <c r="S1054" s="189">
        <v>0</v>
      </c>
      <c r="T1054" s="190">
        <f>S1054*H1054</f>
        <v>0</v>
      </c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R1054" s="191" t="s">
        <v>567</v>
      </c>
      <c r="AT1054" s="191" t="s">
        <v>462</v>
      </c>
      <c r="AU1054" s="191" t="s">
        <v>101</v>
      </c>
      <c r="AY1054" s="22" t="s">
        <v>458</v>
      </c>
      <c r="BE1054" s="192">
        <f>IF(N1054="základní",J1054,0)</f>
        <v>0</v>
      </c>
      <c r="BF1054" s="192">
        <f>IF(N1054="snížená",J1054,0)</f>
        <v>0</v>
      </c>
      <c r="BG1054" s="192">
        <f>IF(N1054="zákl. přenesená",J1054,0)</f>
        <v>0</v>
      </c>
      <c r="BH1054" s="192">
        <f>IF(N1054="sníž. přenesená",J1054,0)</f>
        <v>0</v>
      </c>
      <c r="BI1054" s="192">
        <f>IF(N1054="nulová",J1054,0)</f>
        <v>0</v>
      </c>
      <c r="BJ1054" s="22" t="s">
        <v>79</v>
      </c>
      <c r="BK1054" s="192">
        <f>ROUND(I1054*H1054,2)</f>
        <v>0</v>
      </c>
      <c r="BL1054" s="22" t="s">
        <v>567</v>
      </c>
      <c r="BM1054" s="191" t="s">
        <v>1821</v>
      </c>
    </row>
    <row r="1055" s="2" customFormat="1">
      <c r="A1055" s="41"/>
      <c r="B1055" s="42"/>
      <c r="C1055" s="41"/>
      <c r="D1055" s="193" t="s">
        <v>467</v>
      </c>
      <c r="E1055" s="41"/>
      <c r="F1055" s="194" t="s">
        <v>1822</v>
      </c>
      <c r="G1055" s="41"/>
      <c r="H1055" s="41"/>
      <c r="I1055" s="195"/>
      <c r="J1055" s="41"/>
      <c r="K1055" s="41"/>
      <c r="L1055" s="42"/>
      <c r="M1055" s="196"/>
      <c r="N1055" s="197"/>
      <c r="O1055" s="75"/>
      <c r="P1055" s="75"/>
      <c r="Q1055" s="75"/>
      <c r="R1055" s="75"/>
      <c r="S1055" s="75"/>
      <c r="T1055" s="76"/>
      <c r="U1055" s="41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T1055" s="22" t="s">
        <v>467</v>
      </c>
      <c r="AU1055" s="22" t="s">
        <v>101</v>
      </c>
    </row>
    <row r="1056" s="13" customFormat="1">
      <c r="A1056" s="13"/>
      <c r="B1056" s="198"/>
      <c r="C1056" s="13"/>
      <c r="D1056" s="199" t="s">
        <v>469</v>
      </c>
      <c r="E1056" s="200" t="s">
        <v>3</v>
      </c>
      <c r="F1056" s="201" t="s">
        <v>1823</v>
      </c>
      <c r="G1056" s="13"/>
      <c r="H1056" s="202">
        <v>340.19999999999999</v>
      </c>
      <c r="I1056" s="203"/>
      <c r="J1056" s="13"/>
      <c r="K1056" s="13"/>
      <c r="L1056" s="198"/>
      <c r="M1056" s="204"/>
      <c r="N1056" s="205"/>
      <c r="O1056" s="205"/>
      <c r="P1056" s="205"/>
      <c r="Q1056" s="205"/>
      <c r="R1056" s="205"/>
      <c r="S1056" s="205"/>
      <c r="T1056" s="20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00" t="s">
        <v>469</v>
      </c>
      <c r="AU1056" s="200" t="s">
        <v>101</v>
      </c>
      <c r="AV1056" s="13" t="s">
        <v>76</v>
      </c>
      <c r="AW1056" s="13" t="s">
        <v>33</v>
      </c>
      <c r="AX1056" s="13" t="s">
        <v>79</v>
      </c>
      <c r="AY1056" s="200" t="s">
        <v>458</v>
      </c>
    </row>
    <row r="1057" s="2" customFormat="1" ht="49.05" customHeight="1">
      <c r="A1057" s="41"/>
      <c r="B1057" s="179"/>
      <c r="C1057" s="223" t="s">
        <v>1824</v>
      </c>
      <c r="D1057" s="223" t="s">
        <v>562</v>
      </c>
      <c r="E1057" s="224" t="s">
        <v>1825</v>
      </c>
      <c r="F1057" s="225" t="s">
        <v>1826</v>
      </c>
      <c r="G1057" s="226" t="s">
        <v>140</v>
      </c>
      <c r="H1057" s="227">
        <v>443.096</v>
      </c>
      <c r="I1057" s="228"/>
      <c r="J1057" s="229">
        <f>ROUND(I1057*H1057,2)</f>
        <v>0</v>
      </c>
      <c r="K1057" s="225" t="s">
        <v>465</v>
      </c>
      <c r="L1057" s="230"/>
      <c r="M1057" s="231" t="s">
        <v>3</v>
      </c>
      <c r="N1057" s="232" t="s">
        <v>43</v>
      </c>
      <c r="O1057" s="75"/>
      <c r="P1057" s="189">
        <f>O1057*H1057</f>
        <v>0</v>
      </c>
      <c r="Q1057" s="189">
        <v>0.0044000000000000003</v>
      </c>
      <c r="R1057" s="189">
        <f>Q1057*H1057</f>
        <v>1.9496224000000002</v>
      </c>
      <c r="S1057" s="189">
        <v>0</v>
      </c>
      <c r="T1057" s="190">
        <f>S1057*H1057</f>
        <v>0</v>
      </c>
      <c r="U1057" s="41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R1057" s="191" t="s">
        <v>667</v>
      </c>
      <c r="AT1057" s="191" t="s">
        <v>562</v>
      </c>
      <c r="AU1057" s="191" t="s">
        <v>101</v>
      </c>
      <c r="AY1057" s="22" t="s">
        <v>458</v>
      </c>
      <c r="BE1057" s="192">
        <f>IF(N1057="základní",J1057,0)</f>
        <v>0</v>
      </c>
      <c r="BF1057" s="192">
        <f>IF(N1057="snížená",J1057,0)</f>
        <v>0</v>
      </c>
      <c r="BG1057" s="192">
        <f>IF(N1057="zákl. přenesená",J1057,0)</f>
        <v>0</v>
      </c>
      <c r="BH1057" s="192">
        <f>IF(N1057="sníž. přenesená",J1057,0)</f>
        <v>0</v>
      </c>
      <c r="BI1057" s="192">
        <f>IF(N1057="nulová",J1057,0)</f>
        <v>0</v>
      </c>
      <c r="BJ1057" s="22" t="s">
        <v>79</v>
      </c>
      <c r="BK1057" s="192">
        <f>ROUND(I1057*H1057,2)</f>
        <v>0</v>
      </c>
      <c r="BL1057" s="22" t="s">
        <v>567</v>
      </c>
      <c r="BM1057" s="191" t="s">
        <v>1827</v>
      </c>
    </row>
    <row r="1058" s="13" customFormat="1">
      <c r="A1058" s="13"/>
      <c r="B1058" s="198"/>
      <c r="C1058" s="13"/>
      <c r="D1058" s="199" t="s">
        <v>469</v>
      </c>
      <c r="E1058" s="200" t="s">
        <v>3</v>
      </c>
      <c r="F1058" s="201" t="s">
        <v>224</v>
      </c>
      <c r="G1058" s="13"/>
      <c r="H1058" s="202">
        <v>210.24000000000001</v>
      </c>
      <c r="I1058" s="203"/>
      <c r="J1058" s="13"/>
      <c r="K1058" s="13"/>
      <c r="L1058" s="198"/>
      <c r="M1058" s="204"/>
      <c r="N1058" s="205"/>
      <c r="O1058" s="205"/>
      <c r="P1058" s="205"/>
      <c r="Q1058" s="205"/>
      <c r="R1058" s="205"/>
      <c r="S1058" s="205"/>
      <c r="T1058" s="206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00" t="s">
        <v>469</v>
      </c>
      <c r="AU1058" s="200" t="s">
        <v>101</v>
      </c>
      <c r="AV1058" s="13" t="s">
        <v>76</v>
      </c>
      <c r="AW1058" s="13" t="s">
        <v>33</v>
      </c>
      <c r="AX1058" s="13" t="s">
        <v>72</v>
      </c>
      <c r="AY1058" s="200" t="s">
        <v>458</v>
      </c>
    </row>
    <row r="1059" s="13" customFormat="1">
      <c r="A1059" s="13"/>
      <c r="B1059" s="198"/>
      <c r="C1059" s="13"/>
      <c r="D1059" s="199" t="s">
        <v>469</v>
      </c>
      <c r="E1059" s="200" t="s">
        <v>3</v>
      </c>
      <c r="F1059" s="201" t="s">
        <v>230</v>
      </c>
      <c r="G1059" s="13"/>
      <c r="H1059" s="202">
        <v>170.09999999999999</v>
      </c>
      <c r="I1059" s="203"/>
      <c r="J1059" s="13"/>
      <c r="K1059" s="13"/>
      <c r="L1059" s="198"/>
      <c r="M1059" s="204"/>
      <c r="N1059" s="205"/>
      <c r="O1059" s="205"/>
      <c r="P1059" s="205"/>
      <c r="Q1059" s="205"/>
      <c r="R1059" s="205"/>
      <c r="S1059" s="205"/>
      <c r="T1059" s="20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00" t="s">
        <v>469</v>
      </c>
      <c r="AU1059" s="200" t="s">
        <v>101</v>
      </c>
      <c r="AV1059" s="13" t="s">
        <v>76</v>
      </c>
      <c r="AW1059" s="13" t="s">
        <v>33</v>
      </c>
      <c r="AX1059" s="13" t="s">
        <v>72</v>
      </c>
      <c r="AY1059" s="200" t="s">
        <v>458</v>
      </c>
    </row>
    <row r="1060" s="15" customFormat="1">
      <c r="A1060" s="15"/>
      <c r="B1060" s="215"/>
      <c r="C1060" s="15"/>
      <c r="D1060" s="199" t="s">
        <v>469</v>
      </c>
      <c r="E1060" s="216" t="s">
        <v>3</v>
      </c>
      <c r="F1060" s="217" t="s">
        <v>497</v>
      </c>
      <c r="G1060" s="15"/>
      <c r="H1060" s="218">
        <v>380.33999999999998</v>
      </c>
      <c r="I1060" s="219"/>
      <c r="J1060" s="15"/>
      <c r="K1060" s="15"/>
      <c r="L1060" s="215"/>
      <c r="M1060" s="220"/>
      <c r="N1060" s="221"/>
      <c r="O1060" s="221"/>
      <c r="P1060" s="221"/>
      <c r="Q1060" s="221"/>
      <c r="R1060" s="221"/>
      <c r="S1060" s="221"/>
      <c r="T1060" s="222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T1060" s="216" t="s">
        <v>469</v>
      </c>
      <c r="AU1060" s="216" t="s">
        <v>101</v>
      </c>
      <c r="AV1060" s="15" t="s">
        <v>104</v>
      </c>
      <c r="AW1060" s="15" t="s">
        <v>33</v>
      </c>
      <c r="AX1060" s="15" t="s">
        <v>79</v>
      </c>
      <c r="AY1060" s="216" t="s">
        <v>458</v>
      </c>
    </row>
    <row r="1061" s="13" customFormat="1">
      <c r="A1061" s="13"/>
      <c r="B1061" s="198"/>
      <c r="C1061" s="13"/>
      <c r="D1061" s="199" t="s">
        <v>469</v>
      </c>
      <c r="E1061" s="13"/>
      <c r="F1061" s="201" t="s">
        <v>1828</v>
      </c>
      <c r="G1061" s="13"/>
      <c r="H1061" s="202">
        <v>443.096</v>
      </c>
      <c r="I1061" s="203"/>
      <c r="J1061" s="13"/>
      <c r="K1061" s="13"/>
      <c r="L1061" s="198"/>
      <c r="M1061" s="204"/>
      <c r="N1061" s="205"/>
      <c r="O1061" s="205"/>
      <c r="P1061" s="205"/>
      <c r="Q1061" s="205"/>
      <c r="R1061" s="205"/>
      <c r="S1061" s="205"/>
      <c r="T1061" s="20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00" t="s">
        <v>469</v>
      </c>
      <c r="AU1061" s="200" t="s">
        <v>101</v>
      </c>
      <c r="AV1061" s="13" t="s">
        <v>76</v>
      </c>
      <c r="AW1061" s="13" t="s">
        <v>4</v>
      </c>
      <c r="AX1061" s="13" t="s">
        <v>79</v>
      </c>
      <c r="AY1061" s="200" t="s">
        <v>458</v>
      </c>
    </row>
    <row r="1062" s="2" customFormat="1" ht="49.05" customHeight="1">
      <c r="A1062" s="41"/>
      <c r="B1062" s="179"/>
      <c r="C1062" s="223" t="s">
        <v>1829</v>
      </c>
      <c r="D1062" s="223" t="s">
        <v>562</v>
      </c>
      <c r="E1062" s="224" t="s">
        <v>1830</v>
      </c>
      <c r="F1062" s="225" t="s">
        <v>1831</v>
      </c>
      <c r="G1062" s="226" t="s">
        <v>140</v>
      </c>
      <c r="H1062" s="227">
        <v>443.096</v>
      </c>
      <c r="I1062" s="228"/>
      <c r="J1062" s="229">
        <f>ROUND(I1062*H1062,2)</f>
        <v>0</v>
      </c>
      <c r="K1062" s="225" t="s">
        <v>465</v>
      </c>
      <c r="L1062" s="230"/>
      <c r="M1062" s="231" t="s">
        <v>3</v>
      </c>
      <c r="N1062" s="232" t="s">
        <v>43</v>
      </c>
      <c r="O1062" s="75"/>
      <c r="P1062" s="189">
        <f>O1062*H1062</f>
        <v>0</v>
      </c>
      <c r="Q1062" s="189">
        <v>0.0044999999999999997</v>
      </c>
      <c r="R1062" s="189">
        <f>Q1062*H1062</f>
        <v>1.9939319999999998</v>
      </c>
      <c r="S1062" s="189">
        <v>0</v>
      </c>
      <c r="T1062" s="190">
        <f>S1062*H1062</f>
        <v>0</v>
      </c>
      <c r="U1062" s="41"/>
      <c r="V1062" s="41"/>
      <c r="W1062" s="41"/>
      <c r="X1062" s="41"/>
      <c r="Y1062" s="41"/>
      <c r="Z1062" s="41"/>
      <c r="AA1062" s="41"/>
      <c r="AB1062" s="41"/>
      <c r="AC1062" s="41"/>
      <c r="AD1062" s="41"/>
      <c r="AE1062" s="41"/>
      <c r="AR1062" s="191" t="s">
        <v>667</v>
      </c>
      <c r="AT1062" s="191" t="s">
        <v>562</v>
      </c>
      <c r="AU1062" s="191" t="s">
        <v>101</v>
      </c>
      <c r="AY1062" s="22" t="s">
        <v>458</v>
      </c>
      <c r="BE1062" s="192">
        <f>IF(N1062="základní",J1062,0)</f>
        <v>0</v>
      </c>
      <c r="BF1062" s="192">
        <f>IF(N1062="snížená",J1062,0)</f>
        <v>0</v>
      </c>
      <c r="BG1062" s="192">
        <f>IF(N1062="zákl. přenesená",J1062,0)</f>
        <v>0</v>
      </c>
      <c r="BH1062" s="192">
        <f>IF(N1062="sníž. přenesená",J1062,0)</f>
        <v>0</v>
      </c>
      <c r="BI1062" s="192">
        <f>IF(N1062="nulová",J1062,0)</f>
        <v>0</v>
      </c>
      <c r="BJ1062" s="22" t="s">
        <v>79</v>
      </c>
      <c r="BK1062" s="192">
        <f>ROUND(I1062*H1062,2)</f>
        <v>0</v>
      </c>
      <c r="BL1062" s="22" t="s">
        <v>567</v>
      </c>
      <c r="BM1062" s="191" t="s">
        <v>1832</v>
      </c>
    </row>
    <row r="1063" s="13" customFormat="1">
      <c r="A1063" s="13"/>
      <c r="B1063" s="198"/>
      <c r="C1063" s="13"/>
      <c r="D1063" s="199" t="s">
        <v>469</v>
      </c>
      <c r="E1063" s="13"/>
      <c r="F1063" s="201" t="s">
        <v>1828</v>
      </c>
      <c r="G1063" s="13"/>
      <c r="H1063" s="202">
        <v>443.096</v>
      </c>
      <c r="I1063" s="203"/>
      <c r="J1063" s="13"/>
      <c r="K1063" s="13"/>
      <c r="L1063" s="198"/>
      <c r="M1063" s="204"/>
      <c r="N1063" s="205"/>
      <c r="O1063" s="205"/>
      <c r="P1063" s="205"/>
      <c r="Q1063" s="205"/>
      <c r="R1063" s="205"/>
      <c r="S1063" s="205"/>
      <c r="T1063" s="20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00" t="s">
        <v>469</v>
      </c>
      <c r="AU1063" s="200" t="s">
        <v>101</v>
      </c>
      <c r="AV1063" s="13" t="s">
        <v>76</v>
      </c>
      <c r="AW1063" s="13" t="s">
        <v>4</v>
      </c>
      <c r="AX1063" s="13" t="s">
        <v>79</v>
      </c>
      <c r="AY1063" s="200" t="s">
        <v>458</v>
      </c>
    </row>
    <row r="1064" s="2" customFormat="1" ht="33" customHeight="1">
      <c r="A1064" s="41"/>
      <c r="B1064" s="179"/>
      <c r="C1064" s="180" t="s">
        <v>1833</v>
      </c>
      <c r="D1064" s="180" t="s">
        <v>462</v>
      </c>
      <c r="E1064" s="181" t="s">
        <v>1834</v>
      </c>
      <c r="F1064" s="182" t="s">
        <v>1835</v>
      </c>
      <c r="G1064" s="183" t="s">
        <v>694</v>
      </c>
      <c r="H1064" s="184">
        <v>54.399999999999999</v>
      </c>
      <c r="I1064" s="185"/>
      <c r="J1064" s="186">
        <f>ROUND(I1064*H1064,2)</f>
        <v>0</v>
      </c>
      <c r="K1064" s="182" t="s">
        <v>465</v>
      </c>
      <c r="L1064" s="42"/>
      <c r="M1064" s="187" t="s">
        <v>3</v>
      </c>
      <c r="N1064" s="188" t="s">
        <v>43</v>
      </c>
      <c r="O1064" s="75"/>
      <c r="P1064" s="189">
        <f>O1064*H1064</f>
        <v>0</v>
      </c>
      <c r="Q1064" s="189">
        <v>0.00020139</v>
      </c>
      <c r="R1064" s="189">
        <f>Q1064*H1064</f>
        <v>0.010955616</v>
      </c>
      <c r="S1064" s="189">
        <v>0</v>
      </c>
      <c r="T1064" s="190">
        <f>S1064*H1064</f>
        <v>0</v>
      </c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R1064" s="191" t="s">
        <v>567</v>
      </c>
      <c r="AT1064" s="191" t="s">
        <v>462</v>
      </c>
      <c r="AU1064" s="191" t="s">
        <v>101</v>
      </c>
      <c r="AY1064" s="22" t="s">
        <v>458</v>
      </c>
      <c r="BE1064" s="192">
        <f>IF(N1064="základní",J1064,0)</f>
        <v>0</v>
      </c>
      <c r="BF1064" s="192">
        <f>IF(N1064="snížená",J1064,0)</f>
        <v>0</v>
      </c>
      <c r="BG1064" s="192">
        <f>IF(N1064="zákl. přenesená",J1064,0)</f>
        <v>0</v>
      </c>
      <c r="BH1064" s="192">
        <f>IF(N1064="sníž. přenesená",J1064,0)</f>
        <v>0</v>
      </c>
      <c r="BI1064" s="192">
        <f>IF(N1064="nulová",J1064,0)</f>
        <v>0</v>
      </c>
      <c r="BJ1064" s="22" t="s">
        <v>79</v>
      </c>
      <c r="BK1064" s="192">
        <f>ROUND(I1064*H1064,2)</f>
        <v>0</v>
      </c>
      <c r="BL1064" s="22" t="s">
        <v>567</v>
      </c>
      <c r="BM1064" s="191" t="s">
        <v>1836</v>
      </c>
    </row>
    <row r="1065" s="2" customFormat="1">
      <c r="A1065" s="41"/>
      <c r="B1065" s="42"/>
      <c r="C1065" s="41"/>
      <c r="D1065" s="193" t="s">
        <v>467</v>
      </c>
      <c r="E1065" s="41"/>
      <c r="F1065" s="194" t="s">
        <v>1837</v>
      </c>
      <c r="G1065" s="41"/>
      <c r="H1065" s="41"/>
      <c r="I1065" s="195"/>
      <c r="J1065" s="41"/>
      <c r="K1065" s="41"/>
      <c r="L1065" s="42"/>
      <c r="M1065" s="196"/>
      <c r="N1065" s="197"/>
      <c r="O1065" s="75"/>
      <c r="P1065" s="75"/>
      <c r="Q1065" s="75"/>
      <c r="R1065" s="75"/>
      <c r="S1065" s="75"/>
      <c r="T1065" s="76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T1065" s="22" t="s">
        <v>467</v>
      </c>
      <c r="AU1065" s="22" t="s">
        <v>101</v>
      </c>
    </row>
    <row r="1066" s="13" customFormat="1">
      <c r="A1066" s="13"/>
      <c r="B1066" s="198"/>
      <c r="C1066" s="13"/>
      <c r="D1066" s="199" t="s">
        <v>469</v>
      </c>
      <c r="E1066" s="200" t="s">
        <v>3</v>
      </c>
      <c r="F1066" s="201" t="s">
        <v>1838</v>
      </c>
      <c r="G1066" s="13"/>
      <c r="H1066" s="202">
        <v>54.399999999999999</v>
      </c>
      <c r="I1066" s="203"/>
      <c r="J1066" s="13"/>
      <c r="K1066" s="13"/>
      <c r="L1066" s="198"/>
      <c r="M1066" s="204"/>
      <c r="N1066" s="205"/>
      <c r="O1066" s="205"/>
      <c r="P1066" s="205"/>
      <c r="Q1066" s="205"/>
      <c r="R1066" s="205"/>
      <c r="S1066" s="205"/>
      <c r="T1066" s="20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00" t="s">
        <v>469</v>
      </c>
      <c r="AU1066" s="200" t="s">
        <v>101</v>
      </c>
      <c r="AV1066" s="13" t="s">
        <v>76</v>
      </c>
      <c r="AW1066" s="13" t="s">
        <v>33</v>
      </c>
      <c r="AX1066" s="13" t="s">
        <v>72</v>
      </c>
      <c r="AY1066" s="200" t="s">
        <v>458</v>
      </c>
    </row>
    <row r="1067" s="15" customFormat="1">
      <c r="A1067" s="15"/>
      <c r="B1067" s="215"/>
      <c r="C1067" s="15"/>
      <c r="D1067" s="199" t="s">
        <v>469</v>
      </c>
      <c r="E1067" s="216" t="s">
        <v>3</v>
      </c>
      <c r="F1067" s="217" t="s">
        <v>497</v>
      </c>
      <c r="G1067" s="15"/>
      <c r="H1067" s="218">
        <v>54.399999999999999</v>
      </c>
      <c r="I1067" s="219"/>
      <c r="J1067" s="15"/>
      <c r="K1067" s="15"/>
      <c r="L1067" s="215"/>
      <c r="M1067" s="220"/>
      <c r="N1067" s="221"/>
      <c r="O1067" s="221"/>
      <c r="P1067" s="221"/>
      <c r="Q1067" s="221"/>
      <c r="R1067" s="221"/>
      <c r="S1067" s="221"/>
      <c r="T1067" s="222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T1067" s="216" t="s">
        <v>469</v>
      </c>
      <c r="AU1067" s="216" t="s">
        <v>101</v>
      </c>
      <c r="AV1067" s="15" t="s">
        <v>104</v>
      </c>
      <c r="AW1067" s="15" t="s">
        <v>33</v>
      </c>
      <c r="AX1067" s="15" t="s">
        <v>79</v>
      </c>
      <c r="AY1067" s="216" t="s">
        <v>458</v>
      </c>
    </row>
    <row r="1068" s="2" customFormat="1" ht="37.8" customHeight="1">
      <c r="A1068" s="41"/>
      <c r="B1068" s="179"/>
      <c r="C1068" s="180" t="s">
        <v>1839</v>
      </c>
      <c r="D1068" s="180" t="s">
        <v>462</v>
      </c>
      <c r="E1068" s="181" t="s">
        <v>1840</v>
      </c>
      <c r="F1068" s="182" t="s">
        <v>1841</v>
      </c>
      <c r="G1068" s="183" t="s">
        <v>629</v>
      </c>
      <c r="H1068" s="184">
        <v>8</v>
      </c>
      <c r="I1068" s="185"/>
      <c r="J1068" s="186">
        <f>ROUND(I1068*H1068,2)</f>
        <v>0</v>
      </c>
      <c r="K1068" s="182" t="s">
        <v>465</v>
      </c>
      <c r="L1068" s="42"/>
      <c r="M1068" s="187" t="s">
        <v>3</v>
      </c>
      <c r="N1068" s="188" t="s">
        <v>43</v>
      </c>
      <c r="O1068" s="75"/>
      <c r="P1068" s="189">
        <f>O1068*H1068</f>
        <v>0</v>
      </c>
      <c r="Q1068" s="189">
        <v>0.00029903999999999998</v>
      </c>
      <c r="R1068" s="189">
        <f>Q1068*H1068</f>
        <v>0.0023923199999999999</v>
      </c>
      <c r="S1068" s="189">
        <v>0</v>
      </c>
      <c r="T1068" s="190">
        <f>S1068*H1068</f>
        <v>0</v>
      </c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R1068" s="191" t="s">
        <v>567</v>
      </c>
      <c r="AT1068" s="191" t="s">
        <v>462</v>
      </c>
      <c r="AU1068" s="191" t="s">
        <v>101</v>
      </c>
      <c r="AY1068" s="22" t="s">
        <v>458</v>
      </c>
      <c r="BE1068" s="192">
        <f>IF(N1068="základní",J1068,0)</f>
        <v>0</v>
      </c>
      <c r="BF1068" s="192">
        <f>IF(N1068="snížená",J1068,0)</f>
        <v>0</v>
      </c>
      <c r="BG1068" s="192">
        <f>IF(N1068="zákl. přenesená",J1068,0)</f>
        <v>0</v>
      </c>
      <c r="BH1068" s="192">
        <f>IF(N1068="sníž. přenesená",J1068,0)</f>
        <v>0</v>
      </c>
      <c r="BI1068" s="192">
        <f>IF(N1068="nulová",J1068,0)</f>
        <v>0</v>
      </c>
      <c r="BJ1068" s="22" t="s">
        <v>79</v>
      </c>
      <c r="BK1068" s="192">
        <f>ROUND(I1068*H1068,2)</f>
        <v>0</v>
      </c>
      <c r="BL1068" s="22" t="s">
        <v>567</v>
      </c>
      <c r="BM1068" s="191" t="s">
        <v>1842</v>
      </c>
    </row>
    <row r="1069" s="2" customFormat="1">
      <c r="A1069" s="41"/>
      <c r="B1069" s="42"/>
      <c r="C1069" s="41"/>
      <c r="D1069" s="193" t="s">
        <v>467</v>
      </c>
      <c r="E1069" s="41"/>
      <c r="F1069" s="194" t="s">
        <v>1843</v>
      </c>
      <c r="G1069" s="41"/>
      <c r="H1069" s="41"/>
      <c r="I1069" s="195"/>
      <c r="J1069" s="41"/>
      <c r="K1069" s="41"/>
      <c r="L1069" s="42"/>
      <c r="M1069" s="196"/>
      <c r="N1069" s="197"/>
      <c r="O1069" s="75"/>
      <c r="P1069" s="75"/>
      <c r="Q1069" s="75"/>
      <c r="R1069" s="75"/>
      <c r="S1069" s="75"/>
      <c r="T1069" s="76"/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T1069" s="22" t="s">
        <v>467</v>
      </c>
      <c r="AU1069" s="22" t="s">
        <v>101</v>
      </c>
    </row>
    <row r="1070" s="2" customFormat="1" ht="24.15" customHeight="1">
      <c r="A1070" s="41"/>
      <c r="B1070" s="179"/>
      <c r="C1070" s="223" t="s">
        <v>1844</v>
      </c>
      <c r="D1070" s="223" t="s">
        <v>562</v>
      </c>
      <c r="E1070" s="224" t="s">
        <v>1845</v>
      </c>
      <c r="F1070" s="225" t="s">
        <v>1846</v>
      </c>
      <c r="G1070" s="226" t="s">
        <v>629</v>
      </c>
      <c r="H1070" s="227">
        <v>8</v>
      </c>
      <c r="I1070" s="228"/>
      <c r="J1070" s="229">
        <f>ROUND(I1070*H1070,2)</f>
        <v>0</v>
      </c>
      <c r="K1070" s="225" t="s">
        <v>465</v>
      </c>
      <c r="L1070" s="230"/>
      <c r="M1070" s="231" t="s">
        <v>3</v>
      </c>
      <c r="N1070" s="232" t="s">
        <v>43</v>
      </c>
      <c r="O1070" s="75"/>
      <c r="P1070" s="189">
        <f>O1070*H1070</f>
        <v>0</v>
      </c>
      <c r="Q1070" s="189">
        <v>0.00029999999999999997</v>
      </c>
      <c r="R1070" s="189">
        <f>Q1070*H1070</f>
        <v>0.0023999999999999998</v>
      </c>
      <c r="S1070" s="189">
        <v>0</v>
      </c>
      <c r="T1070" s="190">
        <f>S1070*H1070</f>
        <v>0</v>
      </c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R1070" s="191" t="s">
        <v>667</v>
      </c>
      <c r="AT1070" s="191" t="s">
        <v>562</v>
      </c>
      <c r="AU1070" s="191" t="s">
        <v>101</v>
      </c>
      <c r="AY1070" s="22" t="s">
        <v>458</v>
      </c>
      <c r="BE1070" s="192">
        <f>IF(N1070="základní",J1070,0)</f>
        <v>0</v>
      </c>
      <c r="BF1070" s="192">
        <f>IF(N1070="snížená",J1070,0)</f>
        <v>0</v>
      </c>
      <c r="BG1070" s="192">
        <f>IF(N1070="zákl. přenesená",J1070,0)</f>
        <v>0</v>
      </c>
      <c r="BH1070" s="192">
        <f>IF(N1070="sníž. přenesená",J1070,0)</f>
        <v>0</v>
      </c>
      <c r="BI1070" s="192">
        <f>IF(N1070="nulová",J1070,0)</f>
        <v>0</v>
      </c>
      <c r="BJ1070" s="22" t="s">
        <v>79</v>
      </c>
      <c r="BK1070" s="192">
        <f>ROUND(I1070*H1070,2)</f>
        <v>0</v>
      </c>
      <c r="BL1070" s="22" t="s">
        <v>567</v>
      </c>
      <c r="BM1070" s="191" t="s">
        <v>1847</v>
      </c>
    </row>
    <row r="1071" s="12" customFormat="1" ht="22.8" customHeight="1">
      <c r="A1071" s="12"/>
      <c r="B1071" s="166"/>
      <c r="C1071" s="12"/>
      <c r="D1071" s="167" t="s">
        <v>71</v>
      </c>
      <c r="E1071" s="177" t="s">
        <v>1848</v>
      </c>
      <c r="F1071" s="177" t="s">
        <v>1849</v>
      </c>
      <c r="G1071" s="12"/>
      <c r="H1071" s="12"/>
      <c r="I1071" s="169"/>
      <c r="J1071" s="178">
        <f>BK1071</f>
        <v>0</v>
      </c>
      <c r="K1071" s="12"/>
      <c r="L1071" s="166"/>
      <c r="M1071" s="171"/>
      <c r="N1071" s="172"/>
      <c r="O1071" s="172"/>
      <c r="P1071" s="173">
        <f>SUM(P1072:P1079)</f>
        <v>0</v>
      </c>
      <c r="Q1071" s="172"/>
      <c r="R1071" s="173">
        <f>SUM(R1072:R1079)</f>
        <v>0.037328000000000007</v>
      </c>
      <c r="S1071" s="172"/>
      <c r="T1071" s="174">
        <f>SUM(T1072:T1079)</f>
        <v>0</v>
      </c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R1071" s="167" t="s">
        <v>76</v>
      </c>
      <c r="AT1071" s="175" t="s">
        <v>71</v>
      </c>
      <c r="AU1071" s="175" t="s">
        <v>79</v>
      </c>
      <c r="AY1071" s="167" t="s">
        <v>458</v>
      </c>
      <c r="BK1071" s="176">
        <f>SUM(BK1072:BK1079)</f>
        <v>0</v>
      </c>
    </row>
    <row r="1072" s="2" customFormat="1" ht="33" customHeight="1">
      <c r="A1072" s="41"/>
      <c r="B1072" s="179"/>
      <c r="C1072" s="180" t="s">
        <v>1850</v>
      </c>
      <c r="D1072" s="180" t="s">
        <v>462</v>
      </c>
      <c r="E1072" s="181" t="s">
        <v>1851</v>
      </c>
      <c r="F1072" s="182" t="s">
        <v>1852</v>
      </c>
      <c r="G1072" s="183" t="s">
        <v>140</v>
      </c>
      <c r="H1072" s="184">
        <v>8.0069999999999997</v>
      </c>
      <c r="I1072" s="185"/>
      <c r="J1072" s="186">
        <f>ROUND(I1072*H1072,2)</f>
        <v>0</v>
      </c>
      <c r="K1072" s="182" t="s">
        <v>465</v>
      </c>
      <c r="L1072" s="42"/>
      <c r="M1072" s="187" t="s">
        <v>3</v>
      </c>
      <c r="N1072" s="188" t="s">
        <v>43</v>
      </c>
      <c r="O1072" s="75"/>
      <c r="P1072" s="189">
        <f>O1072*H1072</f>
        <v>0</v>
      </c>
      <c r="Q1072" s="189">
        <v>0</v>
      </c>
      <c r="R1072" s="189">
        <f>Q1072*H1072</f>
        <v>0</v>
      </c>
      <c r="S1072" s="189">
        <v>0</v>
      </c>
      <c r="T1072" s="190">
        <f>S1072*H1072</f>
        <v>0</v>
      </c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R1072" s="191" t="s">
        <v>567</v>
      </c>
      <c r="AT1072" s="191" t="s">
        <v>462</v>
      </c>
      <c r="AU1072" s="191" t="s">
        <v>76</v>
      </c>
      <c r="AY1072" s="22" t="s">
        <v>458</v>
      </c>
      <c r="BE1072" s="192">
        <f>IF(N1072="základní",J1072,0)</f>
        <v>0</v>
      </c>
      <c r="BF1072" s="192">
        <f>IF(N1072="snížená",J1072,0)</f>
        <v>0</v>
      </c>
      <c r="BG1072" s="192">
        <f>IF(N1072="zákl. přenesená",J1072,0)</f>
        <v>0</v>
      </c>
      <c r="BH1072" s="192">
        <f>IF(N1072="sníž. přenesená",J1072,0)</f>
        <v>0</v>
      </c>
      <c r="BI1072" s="192">
        <f>IF(N1072="nulová",J1072,0)</f>
        <v>0</v>
      </c>
      <c r="BJ1072" s="22" t="s">
        <v>79</v>
      </c>
      <c r="BK1072" s="192">
        <f>ROUND(I1072*H1072,2)</f>
        <v>0</v>
      </c>
      <c r="BL1072" s="22" t="s">
        <v>567</v>
      </c>
      <c r="BM1072" s="191" t="s">
        <v>1853</v>
      </c>
    </row>
    <row r="1073" s="2" customFormat="1">
      <c r="A1073" s="41"/>
      <c r="B1073" s="42"/>
      <c r="C1073" s="41"/>
      <c r="D1073" s="193" t="s">
        <v>467</v>
      </c>
      <c r="E1073" s="41"/>
      <c r="F1073" s="194" t="s">
        <v>1854</v>
      </c>
      <c r="G1073" s="41"/>
      <c r="H1073" s="41"/>
      <c r="I1073" s="195"/>
      <c r="J1073" s="41"/>
      <c r="K1073" s="41"/>
      <c r="L1073" s="42"/>
      <c r="M1073" s="196"/>
      <c r="N1073" s="197"/>
      <c r="O1073" s="75"/>
      <c r="P1073" s="75"/>
      <c r="Q1073" s="75"/>
      <c r="R1073" s="75"/>
      <c r="S1073" s="75"/>
      <c r="T1073" s="76"/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T1073" s="22" t="s">
        <v>467</v>
      </c>
      <c r="AU1073" s="22" t="s">
        <v>76</v>
      </c>
    </row>
    <row r="1074" s="14" customFormat="1">
      <c r="A1074" s="14"/>
      <c r="B1074" s="208"/>
      <c r="C1074" s="14"/>
      <c r="D1074" s="199" t="s">
        <v>469</v>
      </c>
      <c r="E1074" s="209" t="s">
        <v>3</v>
      </c>
      <c r="F1074" s="210" t="s">
        <v>1855</v>
      </c>
      <c r="G1074" s="14"/>
      <c r="H1074" s="209" t="s">
        <v>3</v>
      </c>
      <c r="I1074" s="211"/>
      <c r="J1074" s="14"/>
      <c r="K1074" s="14"/>
      <c r="L1074" s="208"/>
      <c r="M1074" s="212"/>
      <c r="N1074" s="213"/>
      <c r="O1074" s="213"/>
      <c r="P1074" s="213"/>
      <c r="Q1074" s="213"/>
      <c r="R1074" s="213"/>
      <c r="S1074" s="213"/>
      <c r="T1074" s="2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09" t="s">
        <v>469</v>
      </c>
      <c r="AU1074" s="209" t="s">
        <v>76</v>
      </c>
      <c r="AV1074" s="14" t="s">
        <v>79</v>
      </c>
      <c r="AW1074" s="14" t="s">
        <v>33</v>
      </c>
      <c r="AX1074" s="14" t="s">
        <v>72</v>
      </c>
      <c r="AY1074" s="209" t="s">
        <v>458</v>
      </c>
    </row>
    <row r="1075" s="13" customFormat="1">
      <c r="A1075" s="13"/>
      <c r="B1075" s="198"/>
      <c r="C1075" s="13"/>
      <c r="D1075" s="199" t="s">
        <v>469</v>
      </c>
      <c r="E1075" s="200" t="s">
        <v>3</v>
      </c>
      <c r="F1075" s="201" t="s">
        <v>1856</v>
      </c>
      <c r="G1075" s="13"/>
      <c r="H1075" s="202">
        <v>8.0069999999999997</v>
      </c>
      <c r="I1075" s="203"/>
      <c r="J1075" s="13"/>
      <c r="K1075" s="13"/>
      <c r="L1075" s="198"/>
      <c r="M1075" s="204"/>
      <c r="N1075" s="205"/>
      <c r="O1075" s="205"/>
      <c r="P1075" s="205"/>
      <c r="Q1075" s="205"/>
      <c r="R1075" s="205"/>
      <c r="S1075" s="205"/>
      <c r="T1075" s="20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00" t="s">
        <v>469</v>
      </c>
      <c r="AU1075" s="200" t="s">
        <v>76</v>
      </c>
      <c r="AV1075" s="13" t="s">
        <v>76</v>
      </c>
      <c r="AW1075" s="13" t="s">
        <v>33</v>
      </c>
      <c r="AX1075" s="13" t="s">
        <v>79</v>
      </c>
      <c r="AY1075" s="200" t="s">
        <v>458</v>
      </c>
    </row>
    <row r="1076" s="2" customFormat="1" ht="49.05" customHeight="1">
      <c r="A1076" s="41"/>
      <c r="B1076" s="179"/>
      <c r="C1076" s="223" t="s">
        <v>1857</v>
      </c>
      <c r="D1076" s="223" t="s">
        <v>562</v>
      </c>
      <c r="E1076" s="224" t="s">
        <v>1858</v>
      </c>
      <c r="F1076" s="225" t="s">
        <v>1859</v>
      </c>
      <c r="G1076" s="226" t="s">
        <v>140</v>
      </c>
      <c r="H1076" s="227">
        <v>9.3320000000000007</v>
      </c>
      <c r="I1076" s="228"/>
      <c r="J1076" s="229">
        <f>ROUND(I1076*H1076,2)</f>
        <v>0</v>
      </c>
      <c r="K1076" s="225" t="s">
        <v>465</v>
      </c>
      <c r="L1076" s="230"/>
      <c r="M1076" s="231" t="s">
        <v>3</v>
      </c>
      <c r="N1076" s="232" t="s">
        <v>43</v>
      </c>
      <c r="O1076" s="75"/>
      <c r="P1076" s="189">
        <f>O1076*H1076</f>
        <v>0</v>
      </c>
      <c r="Q1076" s="189">
        <v>0.0040000000000000001</v>
      </c>
      <c r="R1076" s="189">
        <f>Q1076*H1076</f>
        <v>0.037328000000000007</v>
      </c>
      <c r="S1076" s="189">
        <v>0</v>
      </c>
      <c r="T1076" s="190">
        <f>S1076*H1076</f>
        <v>0</v>
      </c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R1076" s="191" t="s">
        <v>667</v>
      </c>
      <c r="AT1076" s="191" t="s">
        <v>562</v>
      </c>
      <c r="AU1076" s="191" t="s">
        <v>76</v>
      </c>
      <c r="AY1076" s="22" t="s">
        <v>458</v>
      </c>
      <c r="BE1076" s="192">
        <f>IF(N1076="základní",J1076,0)</f>
        <v>0</v>
      </c>
      <c r="BF1076" s="192">
        <f>IF(N1076="snížená",J1076,0)</f>
        <v>0</v>
      </c>
      <c r="BG1076" s="192">
        <f>IF(N1076="zákl. přenesená",J1076,0)</f>
        <v>0</v>
      </c>
      <c r="BH1076" s="192">
        <f>IF(N1076="sníž. přenesená",J1076,0)</f>
        <v>0</v>
      </c>
      <c r="BI1076" s="192">
        <f>IF(N1076="nulová",J1076,0)</f>
        <v>0</v>
      </c>
      <c r="BJ1076" s="22" t="s">
        <v>79</v>
      </c>
      <c r="BK1076" s="192">
        <f>ROUND(I1076*H1076,2)</f>
        <v>0</v>
      </c>
      <c r="BL1076" s="22" t="s">
        <v>567</v>
      </c>
      <c r="BM1076" s="191" t="s">
        <v>1860</v>
      </c>
    </row>
    <row r="1077" s="13" customFormat="1">
      <c r="A1077" s="13"/>
      <c r="B1077" s="198"/>
      <c r="C1077" s="13"/>
      <c r="D1077" s="199" t="s">
        <v>469</v>
      </c>
      <c r="E1077" s="13"/>
      <c r="F1077" s="201" t="s">
        <v>1861</v>
      </c>
      <c r="G1077" s="13"/>
      <c r="H1077" s="202">
        <v>9.3320000000000007</v>
      </c>
      <c r="I1077" s="203"/>
      <c r="J1077" s="13"/>
      <c r="K1077" s="13"/>
      <c r="L1077" s="198"/>
      <c r="M1077" s="204"/>
      <c r="N1077" s="205"/>
      <c r="O1077" s="205"/>
      <c r="P1077" s="205"/>
      <c r="Q1077" s="205"/>
      <c r="R1077" s="205"/>
      <c r="S1077" s="205"/>
      <c r="T1077" s="206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00" t="s">
        <v>469</v>
      </c>
      <c r="AU1077" s="200" t="s">
        <v>76</v>
      </c>
      <c r="AV1077" s="13" t="s">
        <v>76</v>
      </c>
      <c r="AW1077" s="13" t="s">
        <v>4</v>
      </c>
      <c r="AX1077" s="13" t="s">
        <v>79</v>
      </c>
      <c r="AY1077" s="200" t="s">
        <v>458</v>
      </c>
    </row>
    <row r="1078" s="2" customFormat="1" ht="49.05" customHeight="1">
      <c r="A1078" s="41"/>
      <c r="B1078" s="179"/>
      <c r="C1078" s="180" t="s">
        <v>1862</v>
      </c>
      <c r="D1078" s="180" t="s">
        <v>462</v>
      </c>
      <c r="E1078" s="181" t="s">
        <v>1863</v>
      </c>
      <c r="F1078" s="182" t="s">
        <v>1864</v>
      </c>
      <c r="G1078" s="183" t="s">
        <v>548</v>
      </c>
      <c r="H1078" s="184">
        <v>0.036999999999999998</v>
      </c>
      <c r="I1078" s="185"/>
      <c r="J1078" s="186">
        <f>ROUND(I1078*H1078,2)</f>
        <v>0</v>
      </c>
      <c r="K1078" s="182" t="s">
        <v>465</v>
      </c>
      <c r="L1078" s="42"/>
      <c r="M1078" s="187" t="s">
        <v>3</v>
      </c>
      <c r="N1078" s="188" t="s">
        <v>43</v>
      </c>
      <c r="O1078" s="75"/>
      <c r="P1078" s="189">
        <f>O1078*H1078</f>
        <v>0</v>
      </c>
      <c r="Q1078" s="189">
        <v>0</v>
      </c>
      <c r="R1078" s="189">
        <f>Q1078*H1078</f>
        <v>0</v>
      </c>
      <c r="S1078" s="189">
        <v>0</v>
      </c>
      <c r="T1078" s="190">
        <f>S1078*H1078</f>
        <v>0</v>
      </c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R1078" s="191" t="s">
        <v>567</v>
      </c>
      <c r="AT1078" s="191" t="s">
        <v>462</v>
      </c>
      <c r="AU1078" s="191" t="s">
        <v>76</v>
      </c>
      <c r="AY1078" s="22" t="s">
        <v>458</v>
      </c>
      <c r="BE1078" s="192">
        <f>IF(N1078="základní",J1078,0)</f>
        <v>0</v>
      </c>
      <c r="BF1078" s="192">
        <f>IF(N1078="snížená",J1078,0)</f>
        <v>0</v>
      </c>
      <c r="BG1078" s="192">
        <f>IF(N1078="zákl. přenesená",J1078,0)</f>
        <v>0</v>
      </c>
      <c r="BH1078" s="192">
        <f>IF(N1078="sníž. přenesená",J1078,0)</f>
        <v>0</v>
      </c>
      <c r="BI1078" s="192">
        <f>IF(N1078="nulová",J1078,0)</f>
        <v>0</v>
      </c>
      <c r="BJ1078" s="22" t="s">
        <v>79</v>
      </c>
      <c r="BK1078" s="192">
        <f>ROUND(I1078*H1078,2)</f>
        <v>0</v>
      </c>
      <c r="BL1078" s="22" t="s">
        <v>567</v>
      </c>
      <c r="BM1078" s="191" t="s">
        <v>1865</v>
      </c>
    </row>
    <row r="1079" s="2" customFormat="1">
      <c r="A1079" s="41"/>
      <c r="B1079" s="42"/>
      <c r="C1079" s="41"/>
      <c r="D1079" s="193" t="s">
        <v>467</v>
      </c>
      <c r="E1079" s="41"/>
      <c r="F1079" s="194" t="s">
        <v>1866</v>
      </c>
      <c r="G1079" s="41"/>
      <c r="H1079" s="41"/>
      <c r="I1079" s="195"/>
      <c r="J1079" s="41"/>
      <c r="K1079" s="41"/>
      <c r="L1079" s="42"/>
      <c r="M1079" s="196"/>
      <c r="N1079" s="197"/>
      <c r="O1079" s="75"/>
      <c r="P1079" s="75"/>
      <c r="Q1079" s="75"/>
      <c r="R1079" s="75"/>
      <c r="S1079" s="75"/>
      <c r="T1079" s="76"/>
      <c r="U1079" s="41"/>
      <c r="V1079" s="41"/>
      <c r="W1079" s="41"/>
      <c r="X1079" s="41"/>
      <c r="Y1079" s="41"/>
      <c r="Z1079" s="41"/>
      <c r="AA1079" s="41"/>
      <c r="AB1079" s="41"/>
      <c r="AC1079" s="41"/>
      <c r="AD1079" s="41"/>
      <c r="AE1079" s="41"/>
      <c r="AT1079" s="22" t="s">
        <v>467</v>
      </c>
      <c r="AU1079" s="22" t="s">
        <v>76</v>
      </c>
    </row>
    <row r="1080" s="12" customFormat="1" ht="22.8" customHeight="1">
      <c r="A1080" s="12"/>
      <c r="B1080" s="166"/>
      <c r="C1080" s="12"/>
      <c r="D1080" s="167" t="s">
        <v>71</v>
      </c>
      <c r="E1080" s="177" t="s">
        <v>1867</v>
      </c>
      <c r="F1080" s="177" t="s">
        <v>1868</v>
      </c>
      <c r="G1080" s="12"/>
      <c r="H1080" s="12"/>
      <c r="I1080" s="169"/>
      <c r="J1080" s="178">
        <f>BK1080</f>
        <v>0</v>
      </c>
      <c r="K1080" s="12"/>
      <c r="L1080" s="166"/>
      <c r="M1080" s="171"/>
      <c r="N1080" s="172"/>
      <c r="O1080" s="172"/>
      <c r="P1080" s="173">
        <f>P1081+SUM(P1082:P1089)+P1134+P1153</f>
        <v>0</v>
      </c>
      <c r="Q1080" s="172"/>
      <c r="R1080" s="173">
        <f>R1081+SUM(R1082:R1089)+R1134+R1153</f>
        <v>3.9227911025000002</v>
      </c>
      <c r="S1080" s="172"/>
      <c r="T1080" s="174">
        <f>T1081+SUM(T1082:T1089)+T1134+T1153</f>
        <v>0</v>
      </c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R1080" s="167" t="s">
        <v>76</v>
      </c>
      <c r="AT1080" s="175" t="s">
        <v>71</v>
      </c>
      <c r="AU1080" s="175" t="s">
        <v>79</v>
      </c>
      <c r="AY1080" s="167" t="s">
        <v>458</v>
      </c>
      <c r="BK1080" s="176">
        <f>BK1081+SUM(BK1082:BK1089)+BK1134+BK1153</f>
        <v>0</v>
      </c>
    </row>
    <row r="1081" s="2" customFormat="1" ht="37.8" customHeight="1">
      <c r="A1081" s="41"/>
      <c r="B1081" s="179"/>
      <c r="C1081" s="180" t="s">
        <v>1869</v>
      </c>
      <c r="D1081" s="180" t="s">
        <v>462</v>
      </c>
      <c r="E1081" s="181" t="s">
        <v>1870</v>
      </c>
      <c r="F1081" s="182" t="s">
        <v>1871</v>
      </c>
      <c r="G1081" s="183" t="s">
        <v>140</v>
      </c>
      <c r="H1081" s="184">
        <v>8.0069999999999997</v>
      </c>
      <c r="I1081" s="185"/>
      <c r="J1081" s="186">
        <f>ROUND(I1081*H1081,2)</f>
        <v>0</v>
      </c>
      <c r="K1081" s="182" t="s">
        <v>465</v>
      </c>
      <c r="L1081" s="42"/>
      <c r="M1081" s="187" t="s">
        <v>3</v>
      </c>
      <c r="N1081" s="188" t="s">
        <v>43</v>
      </c>
      <c r="O1081" s="75"/>
      <c r="P1081" s="189">
        <f>O1081*H1081</f>
        <v>0</v>
      </c>
      <c r="Q1081" s="189">
        <v>0.00012</v>
      </c>
      <c r="R1081" s="189">
        <f>Q1081*H1081</f>
        <v>0.00096084000000000002</v>
      </c>
      <c r="S1081" s="189">
        <v>0</v>
      </c>
      <c r="T1081" s="190">
        <f>S1081*H1081</f>
        <v>0</v>
      </c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R1081" s="191" t="s">
        <v>567</v>
      </c>
      <c r="AT1081" s="191" t="s">
        <v>462</v>
      </c>
      <c r="AU1081" s="191" t="s">
        <v>76</v>
      </c>
      <c r="AY1081" s="22" t="s">
        <v>458</v>
      </c>
      <c r="BE1081" s="192">
        <f>IF(N1081="základní",J1081,0)</f>
        <v>0</v>
      </c>
      <c r="BF1081" s="192">
        <f>IF(N1081="snížená",J1081,0)</f>
        <v>0</v>
      </c>
      <c r="BG1081" s="192">
        <f>IF(N1081="zákl. přenesená",J1081,0)</f>
        <v>0</v>
      </c>
      <c r="BH1081" s="192">
        <f>IF(N1081="sníž. přenesená",J1081,0)</f>
        <v>0</v>
      </c>
      <c r="BI1081" s="192">
        <f>IF(N1081="nulová",J1081,0)</f>
        <v>0</v>
      </c>
      <c r="BJ1081" s="22" t="s">
        <v>79</v>
      </c>
      <c r="BK1081" s="192">
        <f>ROUND(I1081*H1081,2)</f>
        <v>0</v>
      </c>
      <c r="BL1081" s="22" t="s">
        <v>567</v>
      </c>
      <c r="BM1081" s="191" t="s">
        <v>1872</v>
      </c>
    </row>
    <row r="1082" s="2" customFormat="1">
      <c r="A1082" s="41"/>
      <c r="B1082" s="42"/>
      <c r="C1082" s="41"/>
      <c r="D1082" s="193" t="s">
        <v>467</v>
      </c>
      <c r="E1082" s="41"/>
      <c r="F1082" s="194" t="s">
        <v>1873</v>
      </c>
      <c r="G1082" s="41"/>
      <c r="H1082" s="41"/>
      <c r="I1082" s="195"/>
      <c r="J1082" s="41"/>
      <c r="K1082" s="41"/>
      <c r="L1082" s="42"/>
      <c r="M1082" s="196"/>
      <c r="N1082" s="197"/>
      <c r="O1082" s="75"/>
      <c r="P1082" s="75"/>
      <c r="Q1082" s="75"/>
      <c r="R1082" s="75"/>
      <c r="S1082" s="75"/>
      <c r="T1082" s="76"/>
      <c r="U1082" s="41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T1082" s="22" t="s">
        <v>467</v>
      </c>
      <c r="AU1082" s="22" t="s">
        <v>76</v>
      </c>
    </row>
    <row r="1083" s="14" customFormat="1">
      <c r="A1083" s="14"/>
      <c r="B1083" s="208"/>
      <c r="C1083" s="14"/>
      <c r="D1083" s="199" t="s">
        <v>469</v>
      </c>
      <c r="E1083" s="209" t="s">
        <v>3</v>
      </c>
      <c r="F1083" s="210" t="s">
        <v>1855</v>
      </c>
      <c r="G1083" s="14"/>
      <c r="H1083" s="209" t="s">
        <v>3</v>
      </c>
      <c r="I1083" s="211"/>
      <c r="J1083" s="14"/>
      <c r="K1083" s="14"/>
      <c r="L1083" s="208"/>
      <c r="M1083" s="212"/>
      <c r="N1083" s="213"/>
      <c r="O1083" s="213"/>
      <c r="P1083" s="213"/>
      <c r="Q1083" s="213"/>
      <c r="R1083" s="213"/>
      <c r="S1083" s="213"/>
      <c r="T1083" s="2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09" t="s">
        <v>469</v>
      </c>
      <c r="AU1083" s="209" t="s">
        <v>76</v>
      </c>
      <c r="AV1083" s="14" t="s">
        <v>79</v>
      </c>
      <c r="AW1083" s="14" t="s">
        <v>33</v>
      </c>
      <c r="AX1083" s="14" t="s">
        <v>72</v>
      </c>
      <c r="AY1083" s="209" t="s">
        <v>458</v>
      </c>
    </row>
    <row r="1084" s="13" customFormat="1">
      <c r="A1084" s="13"/>
      <c r="B1084" s="198"/>
      <c r="C1084" s="13"/>
      <c r="D1084" s="199" t="s">
        <v>469</v>
      </c>
      <c r="E1084" s="200" t="s">
        <v>3</v>
      </c>
      <c r="F1084" s="201" t="s">
        <v>1856</v>
      </c>
      <c r="G1084" s="13"/>
      <c r="H1084" s="202">
        <v>8.0069999999999997</v>
      </c>
      <c r="I1084" s="203"/>
      <c r="J1084" s="13"/>
      <c r="K1084" s="13"/>
      <c r="L1084" s="198"/>
      <c r="M1084" s="204"/>
      <c r="N1084" s="205"/>
      <c r="O1084" s="205"/>
      <c r="P1084" s="205"/>
      <c r="Q1084" s="205"/>
      <c r="R1084" s="205"/>
      <c r="S1084" s="205"/>
      <c r="T1084" s="206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00" t="s">
        <v>469</v>
      </c>
      <c r="AU1084" s="200" t="s">
        <v>76</v>
      </c>
      <c r="AV1084" s="13" t="s">
        <v>76</v>
      </c>
      <c r="AW1084" s="13" t="s">
        <v>33</v>
      </c>
      <c r="AX1084" s="13" t="s">
        <v>79</v>
      </c>
      <c r="AY1084" s="200" t="s">
        <v>458</v>
      </c>
    </row>
    <row r="1085" s="2" customFormat="1" ht="16.5" customHeight="1">
      <c r="A1085" s="41"/>
      <c r="B1085" s="179"/>
      <c r="C1085" s="223" t="s">
        <v>1874</v>
      </c>
      <c r="D1085" s="223" t="s">
        <v>562</v>
      </c>
      <c r="E1085" s="224" t="s">
        <v>1875</v>
      </c>
      <c r="F1085" s="225" t="s">
        <v>1876</v>
      </c>
      <c r="G1085" s="226" t="s">
        <v>472</v>
      </c>
      <c r="H1085" s="227">
        <v>0.40000000000000002</v>
      </c>
      <c r="I1085" s="228"/>
      <c r="J1085" s="229">
        <f>ROUND(I1085*H1085,2)</f>
        <v>0</v>
      </c>
      <c r="K1085" s="225" t="s">
        <v>465</v>
      </c>
      <c r="L1085" s="230"/>
      <c r="M1085" s="231" t="s">
        <v>3</v>
      </c>
      <c r="N1085" s="232" t="s">
        <v>43</v>
      </c>
      <c r="O1085" s="75"/>
      <c r="P1085" s="189">
        <f>O1085*H1085</f>
        <v>0</v>
      </c>
      <c r="Q1085" s="189">
        <v>0.02</v>
      </c>
      <c r="R1085" s="189">
        <f>Q1085*H1085</f>
        <v>0.0080000000000000002</v>
      </c>
      <c r="S1085" s="189">
        <v>0</v>
      </c>
      <c r="T1085" s="190">
        <f>S1085*H1085</f>
        <v>0</v>
      </c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R1085" s="191" t="s">
        <v>667</v>
      </c>
      <c r="AT1085" s="191" t="s">
        <v>562</v>
      </c>
      <c r="AU1085" s="191" t="s">
        <v>76</v>
      </c>
      <c r="AY1085" s="22" t="s">
        <v>458</v>
      </c>
      <c r="BE1085" s="192">
        <f>IF(N1085="základní",J1085,0)</f>
        <v>0</v>
      </c>
      <c r="BF1085" s="192">
        <f>IF(N1085="snížená",J1085,0)</f>
        <v>0</v>
      </c>
      <c r="BG1085" s="192">
        <f>IF(N1085="zákl. přenesená",J1085,0)</f>
        <v>0</v>
      </c>
      <c r="BH1085" s="192">
        <f>IF(N1085="sníž. přenesená",J1085,0)</f>
        <v>0</v>
      </c>
      <c r="BI1085" s="192">
        <f>IF(N1085="nulová",J1085,0)</f>
        <v>0</v>
      </c>
      <c r="BJ1085" s="22" t="s">
        <v>79</v>
      </c>
      <c r="BK1085" s="192">
        <f>ROUND(I1085*H1085,2)</f>
        <v>0</v>
      </c>
      <c r="BL1085" s="22" t="s">
        <v>567</v>
      </c>
      <c r="BM1085" s="191" t="s">
        <v>1877</v>
      </c>
    </row>
    <row r="1086" s="13" customFormat="1">
      <c r="A1086" s="13"/>
      <c r="B1086" s="198"/>
      <c r="C1086" s="13"/>
      <c r="D1086" s="199" t="s">
        <v>469</v>
      </c>
      <c r="E1086" s="13"/>
      <c r="F1086" s="201" t="s">
        <v>1878</v>
      </c>
      <c r="G1086" s="13"/>
      <c r="H1086" s="202">
        <v>0.40000000000000002</v>
      </c>
      <c r="I1086" s="203"/>
      <c r="J1086" s="13"/>
      <c r="K1086" s="13"/>
      <c r="L1086" s="198"/>
      <c r="M1086" s="204"/>
      <c r="N1086" s="205"/>
      <c r="O1086" s="205"/>
      <c r="P1086" s="205"/>
      <c r="Q1086" s="205"/>
      <c r="R1086" s="205"/>
      <c r="S1086" s="205"/>
      <c r="T1086" s="20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00" t="s">
        <v>469</v>
      </c>
      <c r="AU1086" s="200" t="s">
        <v>76</v>
      </c>
      <c r="AV1086" s="13" t="s">
        <v>76</v>
      </c>
      <c r="AW1086" s="13" t="s">
        <v>4</v>
      </c>
      <c r="AX1086" s="13" t="s">
        <v>79</v>
      </c>
      <c r="AY1086" s="200" t="s">
        <v>458</v>
      </c>
    </row>
    <row r="1087" s="2" customFormat="1" ht="55.5" customHeight="1">
      <c r="A1087" s="41"/>
      <c r="B1087" s="179"/>
      <c r="C1087" s="180" t="s">
        <v>1879</v>
      </c>
      <c r="D1087" s="180" t="s">
        <v>462</v>
      </c>
      <c r="E1087" s="181" t="s">
        <v>1880</v>
      </c>
      <c r="F1087" s="182" t="s">
        <v>1881</v>
      </c>
      <c r="G1087" s="183" t="s">
        <v>548</v>
      </c>
      <c r="H1087" s="184">
        <v>3.7970000000000002</v>
      </c>
      <c r="I1087" s="185"/>
      <c r="J1087" s="186">
        <f>ROUND(I1087*H1087,2)</f>
        <v>0</v>
      </c>
      <c r="K1087" s="182" t="s">
        <v>465</v>
      </c>
      <c r="L1087" s="42"/>
      <c r="M1087" s="187" t="s">
        <v>3</v>
      </c>
      <c r="N1087" s="188" t="s">
        <v>43</v>
      </c>
      <c r="O1087" s="75"/>
      <c r="P1087" s="189">
        <f>O1087*H1087</f>
        <v>0</v>
      </c>
      <c r="Q1087" s="189">
        <v>0</v>
      </c>
      <c r="R1087" s="189">
        <f>Q1087*H1087</f>
        <v>0</v>
      </c>
      <c r="S1087" s="189">
        <v>0</v>
      </c>
      <c r="T1087" s="190">
        <f>S1087*H1087</f>
        <v>0</v>
      </c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R1087" s="191" t="s">
        <v>567</v>
      </c>
      <c r="AT1087" s="191" t="s">
        <v>462</v>
      </c>
      <c r="AU1087" s="191" t="s">
        <v>76</v>
      </c>
      <c r="AY1087" s="22" t="s">
        <v>458</v>
      </c>
      <c r="BE1087" s="192">
        <f>IF(N1087="základní",J1087,0)</f>
        <v>0</v>
      </c>
      <c r="BF1087" s="192">
        <f>IF(N1087="snížená",J1087,0)</f>
        <v>0</v>
      </c>
      <c r="BG1087" s="192">
        <f>IF(N1087="zákl. přenesená",J1087,0)</f>
        <v>0</v>
      </c>
      <c r="BH1087" s="192">
        <f>IF(N1087="sníž. přenesená",J1087,0)</f>
        <v>0</v>
      </c>
      <c r="BI1087" s="192">
        <f>IF(N1087="nulová",J1087,0)</f>
        <v>0</v>
      </c>
      <c r="BJ1087" s="22" t="s">
        <v>79</v>
      </c>
      <c r="BK1087" s="192">
        <f>ROUND(I1087*H1087,2)</f>
        <v>0</v>
      </c>
      <c r="BL1087" s="22" t="s">
        <v>567</v>
      </c>
      <c r="BM1087" s="191" t="s">
        <v>1882</v>
      </c>
    </row>
    <row r="1088" s="2" customFormat="1">
      <c r="A1088" s="41"/>
      <c r="B1088" s="42"/>
      <c r="C1088" s="41"/>
      <c r="D1088" s="193" t="s">
        <v>467</v>
      </c>
      <c r="E1088" s="41"/>
      <c r="F1088" s="194" t="s">
        <v>1883</v>
      </c>
      <c r="G1088" s="41"/>
      <c r="H1088" s="41"/>
      <c r="I1088" s="195"/>
      <c r="J1088" s="41"/>
      <c r="K1088" s="41"/>
      <c r="L1088" s="42"/>
      <c r="M1088" s="196"/>
      <c r="N1088" s="197"/>
      <c r="O1088" s="75"/>
      <c r="P1088" s="75"/>
      <c r="Q1088" s="75"/>
      <c r="R1088" s="75"/>
      <c r="S1088" s="75"/>
      <c r="T1088" s="76"/>
      <c r="U1088" s="41"/>
      <c r="V1088" s="41"/>
      <c r="W1088" s="41"/>
      <c r="X1088" s="41"/>
      <c r="Y1088" s="41"/>
      <c r="Z1088" s="41"/>
      <c r="AA1088" s="41"/>
      <c r="AB1088" s="41"/>
      <c r="AC1088" s="41"/>
      <c r="AD1088" s="41"/>
      <c r="AE1088" s="41"/>
      <c r="AT1088" s="22" t="s">
        <v>467</v>
      </c>
      <c r="AU1088" s="22" t="s">
        <v>76</v>
      </c>
    </row>
    <row r="1089" s="12" customFormat="1" ht="20.88" customHeight="1">
      <c r="A1089" s="12"/>
      <c r="B1089" s="166"/>
      <c r="C1089" s="12"/>
      <c r="D1089" s="167" t="s">
        <v>71</v>
      </c>
      <c r="E1089" s="177" t="s">
        <v>1884</v>
      </c>
      <c r="F1089" s="177" t="s">
        <v>1885</v>
      </c>
      <c r="G1089" s="12"/>
      <c r="H1089" s="12"/>
      <c r="I1089" s="169"/>
      <c r="J1089" s="178">
        <f>BK1089</f>
        <v>0</v>
      </c>
      <c r="K1089" s="12"/>
      <c r="L1089" s="166"/>
      <c r="M1089" s="171"/>
      <c r="N1089" s="172"/>
      <c r="O1089" s="172"/>
      <c r="P1089" s="173">
        <f>SUM(P1090:P1133)</f>
        <v>0</v>
      </c>
      <c r="Q1089" s="172"/>
      <c r="R1089" s="173">
        <f>SUM(R1090:R1133)</f>
        <v>1.6089998700000001</v>
      </c>
      <c r="S1089" s="172"/>
      <c r="T1089" s="174">
        <f>SUM(T1090:T1133)</f>
        <v>0</v>
      </c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R1089" s="167" t="s">
        <v>76</v>
      </c>
      <c r="AT1089" s="175" t="s">
        <v>71</v>
      </c>
      <c r="AU1089" s="175" t="s">
        <v>76</v>
      </c>
      <c r="AY1089" s="167" t="s">
        <v>458</v>
      </c>
      <c r="BK1089" s="176">
        <f>SUM(BK1090:BK1133)</f>
        <v>0</v>
      </c>
    </row>
    <row r="1090" s="2" customFormat="1" ht="37.8" customHeight="1">
      <c r="A1090" s="41"/>
      <c r="B1090" s="179"/>
      <c r="C1090" s="180" t="s">
        <v>1886</v>
      </c>
      <c r="D1090" s="180" t="s">
        <v>462</v>
      </c>
      <c r="E1090" s="181" t="s">
        <v>1887</v>
      </c>
      <c r="F1090" s="182" t="s">
        <v>1888</v>
      </c>
      <c r="G1090" s="183" t="s">
        <v>140</v>
      </c>
      <c r="H1090" s="184">
        <v>378.50599999999997</v>
      </c>
      <c r="I1090" s="185"/>
      <c r="J1090" s="186">
        <f>ROUND(I1090*H1090,2)</f>
        <v>0</v>
      </c>
      <c r="K1090" s="182" t="s">
        <v>465</v>
      </c>
      <c r="L1090" s="42"/>
      <c r="M1090" s="187" t="s">
        <v>3</v>
      </c>
      <c r="N1090" s="188" t="s">
        <v>43</v>
      </c>
      <c r="O1090" s="75"/>
      <c r="P1090" s="189">
        <f>O1090*H1090</f>
        <v>0</v>
      </c>
      <c r="Q1090" s="189">
        <v>0</v>
      </c>
      <c r="R1090" s="189">
        <f>Q1090*H1090</f>
        <v>0</v>
      </c>
      <c r="S1090" s="189">
        <v>0</v>
      </c>
      <c r="T1090" s="190">
        <f>S1090*H1090</f>
        <v>0</v>
      </c>
      <c r="U1090" s="41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R1090" s="191" t="s">
        <v>567</v>
      </c>
      <c r="AT1090" s="191" t="s">
        <v>462</v>
      </c>
      <c r="AU1090" s="191" t="s">
        <v>101</v>
      </c>
      <c r="AY1090" s="22" t="s">
        <v>458</v>
      </c>
      <c r="BE1090" s="192">
        <f>IF(N1090="základní",J1090,0)</f>
        <v>0</v>
      </c>
      <c r="BF1090" s="192">
        <f>IF(N1090="snížená",J1090,0)</f>
        <v>0</v>
      </c>
      <c r="BG1090" s="192">
        <f>IF(N1090="zákl. přenesená",J1090,0)</f>
        <v>0</v>
      </c>
      <c r="BH1090" s="192">
        <f>IF(N1090="sníž. přenesená",J1090,0)</f>
        <v>0</v>
      </c>
      <c r="BI1090" s="192">
        <f>IF(N1090="nulová",J1090,0)</f>
        <v>0</v>
      </c>
      <c r="BJ1090" s="22" t="s">
        <v>79</v>
      </c>
      <c r="BK1090" s="192">
        <f>ROUND(I1090*H1090,2)</f>
        <v>0</v>
      </c>
      <c r="BL1090" s="22" t="s">
        <v>567</v>
      </c>
      <c r="BM1090" s="191" t="s">
        <v>1889</v>
      </c>
    </row>
    <row r="1091" s="2" customFormat="1">
      <c r="A1091" s="41"/>
      <c r="B1091" s="42"/>
      <c r="C1091" s="41"/>
      <c r="D1091" s="193" t="s">
        <v>467</v>
      </c>
      <c r="E1091" s="41"/>
      <c r="F1091" s="194" t="s">
        <v>1890</v>
      </c>
      <c r="G1091" s="41"/>
      <c r="H1091" s="41"/>
      <c r="I1091" s="195"/>
      <c r="J1091" s="41"/>
      <c r="K1091" s="41"/>
      <c r="L1091" s="42"/>
      <c r="M1091" s="196"/>
      <c r="N1091" s="197"/>
      <c r="O1091" s="75"/>
      <c r="P1091" s="75"/>
      <c r="Q1091" s="75"/>
      <c r="R1091" s="75"/>
      <c r="S1091" s="75"/>
      <c r="T1091" s="76"/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T1091" s="22" t="s">
        <v>467</v>
      </c>
      <c r="AU1091" s="22" t="s">
        <v>101</v>
      </c>
    </row>
    <row r="1092" s="2" customFormat="1" ht="24.15" customHeight="1">
      <c r="A1092" s="41"/>
      <c r="B1092" s="179"/>
      <c r="C1092" s="223" t="s">
        <v>1891</v>
      </c>
      <c r="D1092" s="223" t="s">
        <v>562</v>
      </c>
      <c r="E1092" s="224" t="s">
        <v>1892</v>
      </c>
      <c r="F1092" s="225" t="s">
        <v>1893</v>
      </c>
      <c r="G1092" s="226" t="s">
        <v>140</v>
      </c>
      <c r="H1092" s="227">
        <v>198.71600000000001</v>
      </c>
      <c r="I1092" s="228"/>
      <c r="J1092" s="229">
        <f>ROUND(I1092*H1092,2)</f>
        <v>0</v>
      </c>
      <c r="K1092" s="225" t="s">
        <v>465</v>
      </c>
      <c r="L1092" s="230"/>
      <c r="M1092" s="231" t="s">
        <v>3</v>
      </c>
      <c r="N1092" s="232" t="s">
        <v>43</v>
      </c>
      <c r="O1092" s="75"/>
      <c r="P1092" s="189">
        <f>O1092*H1092</f>
        <v>0</v>
      </c>
      <c r="Q1092" s="189">
        <v>0.0028999999999999998</v>
      </c>
      <c r="R1092" s="189">
        <f>Q1092*H1092</f>
        <v>0.57627640000000002</v>
      </c>
      <c r="S1092" s="189">
        <v>0</v>
      </c>
      <c r="T1092" s="190">
        <f>S1092*H1092</f>
        <v>0</v>
      </c>
      <c r="U1092" s="41"/>
      <c r="V1092" s="41"/>
      <c r="W1092" s="41"/>
      <c r="X1092" s="41"/>
      <c r="Y1092" s="41"/>
      <c r="Z1092" s="41"/>
      <c r="AA1092" s="41"/>
      <c r="AB1092" s="41"/>
      <c r="AC1092" s="41"/>
      <c r="AD1092" s="41"/>
      <c r="AE1092" s="41"/>
      <c r="AR1092" s="191" t="s">
        <v>667</v>
      </c>
      <c r="AT1092" s="191" t="s">
        <v>562</v>
      </c>
      <c r="AU1092" s="191" t="s">
        <v>101</v>
      </c>
      <c r="AY1092" s="22" t="s">
        <v>458</v>
      </c>
      <c r="BE1092" s="192">
        <f>IF(N1092="základní",J1092,0)</f>
        <v>0</v>
      </c>
      <c r="BF1092" s="192">
        <f>IF(N1092="snížená",J1092,0)</f>
        <v>0</v>
      </c>
      <c r="BG1092" s="192">
        <f>IF(N1092="zákl. přenesená",J1092,0)</f>
        <v>0</v>
      </c>
      <c r="BH1092" s="192">
        <f>IF(N1092="sníž. přenesená",J1092,0)</f>
        <v>0</v>
      </c>
      <c r="BI1092" s="192">
        <f>IF(N1092="nulová",J1092,0)</f>
        <v>0</v>
      </c>
      <c r="BJ1092" s="22" t="s">
        <v>79</v>
      </c>
      <c r="BK1092" s="192">
        <f>ROUND(I1092*H1092,2)</f>
        <v>0</v>
      </c>
      <c r="BL1092" s="22" t="s">
        <v>567</v>
      </c>
      <c r="BM1092" s="191" t="s">
        <v>1894</v>
      </c>
    </row>
    <row r="1093" s="14" customFormat="1">
      <c r="A1093" s="14"/>
      <c r="B1093" s="208"/>
      <c r="C1093" s="14"/>
      <c r="D1093" s="199" t="s">
        <v>469</v>
      </c>
      <c r="E1093" s="209" t="s">
        <v>3</v>
      </c>
      <c r="F1093" s="210" t="s">
        <v>1895</v>
      </c>
      <c r="G1093" s="14"/>
      <c r="H1093" s="209" t="s">
        <v>3</v>
      </c>
      <c r="I1093" s="211"/>
      <c r="J1093" s="14"/>
      <c r="K1093" s="14"/>
      <c r="L1093" s="208"/>
      <c r="M1093" s="212"/>
      <c r="N1093" s="213"/>
      <c r="O1093" s="213"/>
      <c r="P1093" s="213"/>
      <c r="Q1093" s="213"/>
      <c r="R1093" s="213"/>
      <c r="S1093" s="213"/>
      <c r="T1093" s="2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09" t="s">
        <v>469</v>
      </c>
      <c r="AU1093" s="209" t="s">
        <v>101</v>
      </c>
      <c r="AV1093" s="14" t="s">
        <v>79</v>
      </c>
      <c r="AW1093" s="14" t="s">
        <v>33</v>
      </c>
      <c r="AX1093" s="14" t="s">
        <v>72</v>
      </c>
      <c r="AY1093" s="209" t="s">
        <v>458</v>
      </c>
    </row>
    <row r="1094" s="13" customFormat="1">
      <c r="A1094" s="13"/>
      <c r="B1094" s="198"/>
      <c r="C1094" s="13"/>
      <c r="D1094" s="199" t="s">
        <v>469</v>
      </c>
      <c r="E1094" s="200" t="s">
        <v>3</v>
      </c>
      <c r="F1094" s="201" t="s">
        <v>178</v>
      </c>
      <c r="G1094" s="13"/>
      <c r="H1094" s="202">
        <v>184.87899999999999</v>
      </c>
      <c r="I1094" s="203"/>
      <c r="J1094" s="13"/>
      <c r="K1094" s="13"/>
      <c r="L1094" s="198"/>
      <c r="M1094" s="204"/>
      <c r="N1094" s="205"/>
      <c r="O1094" s="205"/>
      <c r="P1094" s="205"/>
      <c r="Q1094" s="205"/>
      <c r="R1094" s="205"/>
      <c r="S1094" s="205"/>
      <c r="T1094" s="206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00" t="s">
        <v>469</v>
      </c>
      <c r="AU1094" s="200" t="s">
        <v>101</v>
      </c>
      <c r="AV1094" s="13" t="s">
        <v>76</v>
      </c>
      <c r="AW1094" s="13" t="s">
        <v>33</v>
      </c>
      <c r="AX1094" s="13" t="s">
        <v>72</v>
      </c>
      <c r="AY1094" s="200" t="s">
        <v>458</v>
      </c>
    </row>
    <row r="1095" s="14" customFormat="1">
      <c r="A1095" s="14"/>
      <c r="B1095" s="208"/>
      <c r="C1095" s="14"/>
      <c r="D1095" s="199" t="s">
        <v>469</v>
      </c>
      <c r="E1095" s="209" t="s">
        <v>3</v>
      </c>
      <c r="F1095" s="210" t="s">
        <v>1896</v>
      </c>
      <c r="G1095" s="14"/>
      <c r="H1095" s="209" t="s">
        <v>3</v>
      </c>
      <c r="I1095" s="211"/>
      <c r="J1095" s="14"/>
      <c r="K1095" s="14"/>
      <c r="L1095" s="208"/>
      <c r="M1095" s="212"/>
      <c r="N1095" s="213"/>
      <c r="O1095" s="213"/>
      <c r="P1095" s="213"/>
      <c r="Q1095" s="213"/>
      <c r="R1095" s="213"/>
      <c r="S1095" s="213"/>
      <c r="T1095" s="2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09" t="s">
        <v>469</v>
      </c>
      <c r="AU1095" s="209" t="s">
        <v>101</v>
      </c>
      <c r="AV1095" s="14" t="s">
        <v>79</v>
      </c>
      <c r="AW1095" s="14" t="s">
        <v>33</v>
      </c>
      <c r="AX1095" s="14" t="s">
        <v>72</v>
      </c>
      <c r="AY1095" s="209" t="s">
        <v>458</v>
      </c>
    </row>
    <row r="1096" s="13" customFormat="1">
      <c r="A1096" s="13"/>
      <c r="B1096" s="198"/>
      <c r="C1096" s="13"/>
      <c r="D1096" s="199" t="s">
        <v>469</v>
      </c>
      <c r="E1096" s="200" t="s">
        <v>3</v>
      </c>
      <c r="F1096" s="201" t="s">
        <v>1897</v>
      </c>
      <c r="G1096" s="13"/>
      <c r="H1096" s="202">
        <v>1.585</v>
      </c>
      <c r="I1096" s="203"/>
      <c r="J1096" s="13"/>
      <c r="K1096" s="13"/>
      <c r="L1096" s="198"/>
      <c r="M1096" s="204"/>
      <c r="N1096" s="205"/>
      <c r="O1096" s="205"/>
      <c r="P1096" s="205"/>
      <c r="Q1096" s="205"/>
      <c r="R1096" s="205"/>
      <c r="S1096" s="205"/>
      <c r="T1096" s="206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00" t="s">
        <v>469</v>
      </c>
      <c r="AU1096" s="200" t="s">
        <v>101</v>
      </c>
      <c r="AV1096" s="13" t="s">
        <v>76</v>
      </c>
      <c r="AW1096" s="13" t="s">
        <v>33</v>
      </c>
      <c r="AX1096" s="13" t="s">
        <v>72</v>
      </c>
      <c r="AY1096" s="200" t="s">
        <v>458</v>
      </c>
    </row>
    <row r="1097" s="13" customFormat="1">
      <c r="A1097" s="13"/>
      <c r="B1097" s="198"/>
      <c r="C1097" s="13"/>
      <c r="D1097" s="199" t="s">
        <v>469</v>
      </c>
      <c r="E1097" s="200" t="s">
        <v>3</v>
      </c>
      <c r="F1097" s="201" t="s">
        <v>1898</v>
      </c>
      <c r="G1097" s="13"/>
      <c r="H1097" s="202">
        <v>1.5009999999999999</v>
      </c>
      <c r="I1097" s="203"/>
      <c r="J1097" s="13"/>
      <c r="K1097" s="13"/>
      <c r="L1097" s="198"/>
      <c r="M1097" s="204"/>
      <c r="N1097" s="205"/>
      <c r="O1097" s="205"/>
      <c r="P1097" s="205"/>
      <c r="Q1097" s="205"/>
      <c r="R1097" s="205"/>
      <c r="S1097" s="205"/>
      <c r="T1097" s="206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00" t="s">
        <v>469</v>
      </c>
      <c r="AU1097" s="200" t="s">
        <v>101</v>
      </c>
      <c r="AV1097" s="13" t="s">
        <v>76</v>
      </c>
      <c r="AW1097" s="13" t="s">
        <v>33</v>
      </c>
      <c r="AX1097" s="13" t="s">
        <v>72</v>
      </c>
      <c r="AY1097" s="200" t="s">
        <v>458</v>
      </c>
    </row>
    <row r="1098" s="13" customFormat="1">
      <c r="A1098" s="13"/>
      <c r="B1098" s="198"/>
      <c r="C1098" s="13"/>
      <c r="D1098" s="199" t="s">
        <v>469</v>
      </c>
      <c r="E1098" s="200" t="s">
        <v>3</v>
      </c>
      <c r="F1098" s="201" t="s">
        <v>1899</v>
      </c>
      <c r="G1098" s="13"/>
      <c r="H1098" s="202">
        <v>1.288</v>
      </c>
      <c r="I1098" s="203"/>
      <c r="J1098" s="13"/>
      <c r="K1098" s="13"/>
      <c r="L1098" s="198"/>
      <c r="M1098" s="204"/>
      <c r="N1098" s="205"/>
      <c r="O1098" s="205"/>
      <c r="P1098" s="205"/>
      <c r="Q1098" s="205"/>
      <c r="R1098" s="205"/>
      <c r="S1098" s="205"/>
      <c r="T1098" s="206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00" t="s">
        <v>469</v>
      </c>
      <c r="AU1098" s="200" t="s">
        <v>101</v>
      </c>
      <c r="AV1098" s="13" t="s">
        <v>76</v>
      </c>
      <c r="AW1098" s="13" t="s">
        <v>33</v>
      </c>
      <c r="AX1098" s="13" t="s">
        <v>72</v>
      </c>
      <c r="AY1098" s="200" t="s">
        <v>458</v>
      </c>
    </row>
    <row r="1099" s="15" customFormat="1">
      <c r="A1099" s="15"/>
      <c r="B1099" s="215"/>
      <c r="C1099" s="15"/>
      <c r="D1099" s="199" t="s">
        <v>469</v>
      </c>
      <c r="E1099" s="216" t="s">
        <v>3</v>
      </c>
      <c r="F1099" s="217" t="s">
        <v>497</v>
      </c>
      <c r="G1099" s="15"/>
      <c r="H1099" s="218">
        <v>189.25299999999999</v>
      </c>
      <c r="I1099" s="219"/>
      <c r="J1099" s="15"/>
      <c r="K1099" s="15"/>
      <c r="L1099" s="215"/>
      <c r="M1099" s="220"/>
      <c r="N1099" s="221"/>
      <c r="O1099" s="221"/>
      <c r="P1099" s="221"/>
      <c r="Q1099" s="221"/>
      <c r="R1099" s="221"/>
      <c r="S1099" s="221"/>
      <c r="T1099" s="222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T1099" s="216" t="s">
        <v>469</v>
      </c>
      <c r="AU1099" s="216" t="s">
        <v>101</v>
      </c>
      <c r="AV1099" s="15" t="s">
        <v>104</v>
      </c>
      <c r="AW1099" s="15" t="s">
        <v>33</v>
      </c>
      <c r="AX1099" s="15" t="s">
        <v>79</v>
      </c>
      <c r="AY1099" s="216" t="s">
        <v>458</v>
      </c>
    </row>
    <row r="1100" s="13" customFormat="1">
      <c r="A1100" s="13"/>
      <c r="B1100" s="198"/>
      <c r="C1100" s="13"/>
      <c r="D1100" s="199" t="s">
        <v>469</v>
      </c>
      <c r="E1100" s="13"/>
      <c r="F1100" s="201" t="s">
        <v>1900</v>
      </c>
      <c r="G1100" s="13"/>
      <c r="H1100" s="202">
        <v>198.71600000000001</v>
      </c>
      <c r="I1100" s="203"/>
      <c r="J1100" s="13"/>
      <c r="K1100" s="13"/>
      <c r="L1100" s="198"/>
      <c r="M1100" s="204"/>
      <c r="N1100" s="205"/>
      <c r="O1100" s="205"/>
      <c r="P1100" s="205"/>
      <c r="Q1100" s="205"/>
      <c r="R1100" s="205"/>
      <c r="S1100" s="205"/>
      <c r="T1100" s="206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00" t="s">
        <v>469</v>
      </c>
      <c r="AU1100" s="200" t="s">
        <v>101</v>
      </c>
      <c r="AV1100" s="13" t="s">
        <v>76</v>
      </c>
      <c r="AW1100" s="13" t="s">
        <v>4</v>
      </c>
      <c r="AX1100" s="13" t="s">
        <v>79</v>
      </c>
      <c r="AY1100" s="200" t="s">
        <v>458</v>
      </c>
    </row>
    <row r="1101" s="2" customFormat="1" ht="24.15" customHeight="1">
      <c r="A1101" s="41"/>
      <c r="B1101" s="179"/>
      <c r="C1101" s="223" t="s">
        <v>1901</v>
      </c>
      <c r="D1101" s="223" t="s">
        <v>562</v>
      </c>
      <c r="E1101" s="224" t="s">
        <v>1902</v>
      </c>
      <c r="F1101" s="225" t="s">
        <v>1903</v>
      </c>
      <c r="G1101" s="226" t="s">
        <v>140</v>
      </c>
      <c r="H1101" s="227">
        <v>198.71600000000001</v>
      </c>
      <c r="I1101" s="228"/>
      <c r="J1101" s="229">
        <f>ROUND(I1101*H1101,2)</f>
        <v>0</v>
      </c>
      <c r="K1101" s="225" t="s">
        <v>465</v>
      </c>
      <c r="L1101" s="230"/>
      <c r="M1101" s="231" t="s">
        <v>3</v>
      </c>
      <c r="N1101" s="232" t="s">
        <v>43</v>
      </c>
      <c r="O1101" s="75"/>
      <c r="P1101" s="189">
        <f>O1101*H1101</f>
        <v>0</v>
      </c>
      <c r="Q1101" s="189">
        <v>0.0018</v>
      </c>
      <c r="R1101" s="189">
        <f>Q1101*H1101</f>
        <v>0.35768880000000003</v>
      </c>
      <c r="S1101" s="189">
        <v>0</v>
      </c>
      <c r="T1101" s="190">
        <f>S1101*H1101</f>
        <v>0</v>
      </c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R1101" s="191" t="s">
        <v>667</v>
      </c>
      <c r="AT1101" s="191" t="s">
        <v>562</v>
      </c>
      <c r="AU1101" s="191" t="s">
        <v>101</v>
      </c>
      <c r="AY1101" s="22" t="s">
        <v>458</v>
      </c>
      <c r="BE1101" s="192">
        <f>IF(N1101="základní",J1101,0)</f>
        <v>0</v>
      </c>
      <c r="BF1101" s="192">
        <f>IF(N1101="snížená",J1101,0)</f>
        <v>0</v>
      </c>
      <c r="BG1101" s="192">
        <f>IF(N1101="zákl. přenesená",J1101,0)</f>
        <v>0</v>
      </c>
      <c r="BH1101" s="192">
        <f>IF(N1101="sníž. přenesená",J1101,0)</f>
        <v>0</v>
      </c>
      <c r="BI1101" s="192">
        <f>IF(N1101="nulová",J1101,0)</f>
        <v>0</v>
      </c>
      <c r="BJ1101" s="22" t="s">
        <v>79</v>
      </c>
      <c r="BK1101" s="192">
        <f>ROUND(I1101*H1101,2)</f>
        <v>0</v>
      </c>
      <c r="BL1101" s="22" t="s">
        <v>567</v>
      </c>
      <c r="BM1101" s="191" t="s">
        <v>1904</v>
      </c>
    </row>
    <row r="1102" s="14" customFormat="1">
      <c r="A1102" s="14"/>
      <c r="B1102" s="208"/>
      <c r="C1102" s="14"/>
      <c r="D1102" s="199" t="s">
        <v>469</v>
      </c>
      <c r="E1102" s="209" t="s">
        <v>3</v>
      </c>
      <c r="F1102" s="210" t="s">
        <v>1895</v>
      </c>
      <c r="G1102" s="14"/>
      <c r="H1102" s="209" t="s">
        <v>3</v>
      </c>
      <c r="I1102" s="211"/>
      <c r="J1102" s="14"/>
      <c r="K1102" s="14"/>
      <c r="L1102" s="208"/>
      <c r="M1102" s="212"/>
      <c r="N1102" s="213"/>
      <c r="O1102" s="213"/>
      <c r="P1102" s="213"/>
      <c r="Q1102" s="213"/>
      <c r="R1102" s="213"/>
      <c r="S1102" s="213"/>
      <c r="T1102" s="2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09" t="s">
        <v>469</v>
      </c>
      <c r="AU1102" s="209" t="s">
        <v>101</v>
      </c>
      <c r="AV1102" s="14" t="s">
        <v>79</v>
      </c>
      <c r="AW1102" s="14" t="s">
        <v>33</v>
      </c>
      <c r="AX1102" s="14" t="s">
        <v>72</v>
      </c>
      <c r="AY1102" s="209" t="s">
        <v>458</v>
      </c>
    </row>
    <row r="1103" s="13" customFormat="1">
      <c r="A1103" s="13"/>
      <c r="B1103" s="198"/>
      <c r="C1103" s="13"/>
      <c r="D1103" s="199" t="s">
        <v>469</v>
      </c>
      <c r="E1103" s="200" t="s">
        <v>3</v>
      </c>
      <c r="F1103" s="201" t="s">
        <v>178</v>
      </c>
      <c r="G1103" s="13"/>
      <c r="H1103" s="202">
        <v>184.87899999999999</v>
      </c>
      <c r="I1103" s="203"/>
      <c r="J1103" s="13"/>
      <c r="K1103" s="13"/>
      <c r="L1103" s="198"/>
      <c r="M1103" s="204"/>
      <c r="N1103" s="205"/>
      <c r="O1103" s="205"/>
      <c r="P1103" s="205"/>
      <c r="Q1103" s="205"/>
      <c r="R1103" s="205"/>
      <c r="S1103" s="205"/>
      <c r="T1103" s="206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00" t="s">
        <v>469</v>
      </c>
      <c r="AU1103" s="200" t="s">
        <v>101</v>
      </c>
      <c r="AV1103" s="13" t="s">
        <v>76</v>
      </c>
      <c r="AW1103" s="13" t="s">
        <v>33</v>
      </c>
      <c r="AX1103" s="13" t="s">
        <v>72</v>
      </c>
      <c r="AY1103" s="200" t="s">
        <v>458</v>
      </c>
    </row>
    <row r="1104" s="14" customFormat="1">
      <c r="A1104" s="14"/>
      <c r="B1104" s="208"/>
      <c r="C1104" s="14"/>
      <c r="D1104" s="199" t="s">
        <v>469</v>
      </c>
      <c r="E1104" s="209" t="s">
        <v>3</v>
      </c>
      <c r="F1104" s="210" t="s">
        <v>1896</v>
      </c>
      <c r="G1104" s="14"/>
      <c r="H1104" s="209" t="s">
        <v>3</v>
      </c>
      <c r="I1104" s="211"/>
      <c r="J1104" s="14"/>
      <c r="K1104" s="14"/>
      <c r="L1104" s="208"/>
      <c r="M1104" s="212"/>
      <c r="N1104" s="213"/>
      <c r="O1104" s="213"/>
      <c r="P1104" s="213"/>
      <c r="Q1104" s="213"/>
      <c r="R1104" s="213"/>
      <c r="S1104" s="213"/>
      <c r="T1104" s="2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09" t="s">
        <v>469</v>
      </c>
      <c r="AU1104" s="209" t="s">
        <v>101</v>
      </c>
      <c r="AV1104" s="14" t="s">
        <v>79</v>
      </c>
      <c r="AW1104" s="14" t="s">
        <v>33</v>
      </c>
      <c r="AX1104" s="14" t="s">
        <v>72</v>
      </c>
      <c r="AY1104" s="209" t="s">
        <v>458</v>
      </c>
    </row>
    <row r="1105" s="13" customFormat="1">
      <c r="A1105" s="13"/>
      <c r="B1105" s="198"/>
      <c r="C1105" s="13"/>
      <c r="D1105" s="199" t="s">
        <v>469</v>
      </c>
      <c r="E1105" s="200" t="s">
        <v>3</v>
      </c>
      <c r="F1105" s="201" t="s">
        <v>1897</v>
      </c>
      <c r="G1105" s="13"/>
      <c r="H1105" s="202">
        <v>1.585</v>
      </c>
      <c r="I1105" s="203"/>
      <c r="J1105" s="13"/>
      <c r="K1105" s="13"/>
      <c r="L1105" s="198"/>
      <c r="M1105" s="204"/>
      <c r="N1105" s="205"/>
      <c r="O1105" s="205"/>
      <c r="P1105" s="205"/>
      <c r="Q1105" s="205"/>
      <c r="R1105" s="205"/>
      <c r="S1105" s="205"/>
      <c r="T1105" s="206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00" t="s">
        <v>469</v>
      </c>
      <c r="AU1105" s="200" t="s">
        <v>101</v>
      </c>
      <c r="AV1105" s="13" t="s">
        <v>76</v>
      </c>
      <c r="AW1105" s="13" t="s">
        <v>33</v>
      </c>
      <c r="AX1105" s="13" t="s">
        <v>72</v>
      </c>
      <c r="AY1105" s="200" t="s">
        <v>458</v>
      </c>
    </row>
    <row r="1106" s="13" customFormat="1">
      <c r="A1106" s="13"/>
      <c r="B1106" s="198"/>
      <c r="C1106" s="13"/>
      <c r="D1106" s="199" t="s">
        <v>469</v>
      </c>
      <c r="E1106" s="200" t="s">
        <v>3</v>
      </c>
      <c r="F1106" s="201" t="s">
        <v>1898</v>
      </c>
      <c r="G1106" s="13"/>
      <c r="H1106" s="202">
        <v>1.5009999999999999</v>
      </c>
      <c r="I1106" s="203"/>
      <c r="J1106" s="13"/>
      <c r="K1106" s="13"/>
      <c r="L1106" s="198"/>
      <c r="M1106" s="204"/>
      <c r="N1106" s="205"/>
      <c r="O1106" s="205"/>
      <c r="P1106" s="205"/>
      <c r="Q1106" s="205"/>
      <c r="R1106" s="205"/>
      <c r="S1106" s="205"/>
      <c r="T1106" s="206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00" t="s">
        <v>469</v>
      </c>
      <c r="AU1106" s="200" t="s">
        <v>101</v>
      </c>
      <c r="AV1106" s="13" t="s">
        <v>76</v>
      </c>
      <c r="AW1106" s="13" t="s">
        <v>33</v>
      </c>
      <c r="AX1106" s="13" t="s">
        <v>72</v>
      </c>
      <c r="AY1106" s="200" t="s">
        <v>458</v>
      </c>
    </row>
    <row r="1107" s="13" customFormat="1">
      <c r="A1107" s="13"/>
      <c r="B1107" s="198"/>
      <c r="C1107" s="13"/>
      <c r="D1107" s="199" t="s">
        <v>469</v>
      </c>
      <c r="E1107" s="200" t="s">
        <v>3</v>
      </c>
      <c r="F1107" s="201" t="s">
        <v>1899</v>
      </c>
      <c r="G1107" s="13"/>
      <c r="H1107" s="202">
        <v>1.288</v>
      </c>
      <c r="I1107" s="203"/>
      <c r="J1107" s="13"/>
      <c r="K1107" s="13"/>
      <c r="L1107" s="198"/>
      <c r="M1107" s="204"/>
      <c r="N1107" s="205"/>
      <c r="O1107" s="205"/>
      <c r="P1107" s="205"/>
      <c r="Q1107" s="205"/>
      <c r="R1107" s="205"/>
      <c r="S1107" s="205"/>
      <c r="T1107" s="20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00" t="s">
        <v>469</v>
      </c>
      <c r="AU1107" s="200" t="s">
        <v>101</v>
      </c>
      <c r="AV1107" s="13" t="s">
        <v>76</v>
      </c>
      <c r="AW1107" s="13" t="s">
        <v>33</v>
      </c>
      <c r="AX1107" s="13" t="s">
        <v>72</v>
      </c>
      <c r="AY1107" s="200" t="s">
        <v>458</v>
      </c>
    </row>
    <row r="1108" s="15" customFormat="1">
      <c r="A1108" s="15"/>
      <c r="B1108" s="215"/>
      <c r="C1108" s="15"/>
      <c r="D1108" s="199" t="s">
        <v>469</v>
      </c>
      <c r="E1108" s="216" t="s">
        <v>3</v>
      </c>
      <c r="F1108" s="217" t="s">
        <v>497</v>
      </c>
      <c r="G1108" s="15"/>
      <c r="H1108" s="218">
        <v>189.25299999999999</v>
      </c>
      <c r="I1108" s="219"/>
      <c r="J1108" s="15"/>
      <c r="K1108" s="15"/>
      <c r="L1108" s="215"/>
      <c r="M1108" s="220"/>
      <c r="N1108" s="221"/>
      <c r="O1108" s="221"/>
      <c r="P1108" s="221"/>
      <c r="Q1108" s="221"/>
      <c r="R1108" s="221"/>
      <c r="S1108" s="221"/>
      <c r="T1108" s="222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T1108" s="216" t="s">
        <v>469</v>
      </c>
      <c r="AU1108" s="216" t="s">
        <v>101</v>
      </c>
      <c r="AV1108" s="15" t="s">
        <v>104</v>
      </c>
      <c r="AW1108" s="15" t="s">
        <v>33</v>
      </c>
      <c r="AX1108" s="15" t="s">
        <v>79</v>
      </c>
      <c r="AY1108" s="216" t="s">
        <v>458</v>
      </c>
    </row>
    <row r="1109" s="13" customFormat="1">
      <c r="A1109" s="13"/>
      <c r="B1109" s="198"/>
      <c r="C1109" s="13"/>
      <c r="D1109" s="199" t="s">
        <v>469</v>
      </c>
      <c r="E1109" s="13"/>
      <c r="F1109" s="201" t="s">
        <v>1900</v>
      </c>
      <c r="G1109" s="13"/>
      <c r="H1109" s="202">
        <v>198.71600000000001</v>
      </c>
      <c r="I1109" s="203"/>
      <c r="J1109" s="13"/>
      <c r="K1109" s="13"/>
      <c r="L1109" s="198"/>
      <c r="M1109" s="204"/>
      <c r="N1109" s="205"/>
      <c r="O1109" s="205"/>
      <c r="P1109" s="205"/>
      <c r="Q1109" s="205"/>
      <c r="R1109" s="205"/>
      <c r="S1109" s="205"/>
      <c r="T1109" s="206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00" t="s">
        <v>469</v>
      </c>
      <c r="AU1109" s="200" t="s">
        <v>101</v>
      </c>
      <c r="AV1109" s="13" t="s">
        <v>76</v>
      </c>
      <c r="AW1109" s="13" t="s">
        <v>4</v>
      </c>
      <c r="AX1109" s="13" t="s">
        <v>79</v>
      </c>
      <c r="AY1109" s="200" t="s">
        <v>458</v>
      </c>
    </row>
    <row r="1110" s="2" customFormat="1" ht="37.8" customHeight="1">
      <c r="A1110" s="41"/>
      <c r="B1110" s="179"/>
      <c r="C1110" s="180" t="s">
        <v>1905</v>
      </c>
      <c r="D1110" s="180" t="s">
        <v>462</v>
      </c>
      <c r="E1110" s="181" t="s">
        <v>1887</v>
      </c>
      <c r="F1110" s="182" t="s">
        <v>1888</v>
      </c>
      <c r="G1110" s="183" t="s">
        <v>140</v>
      </c>
      <c r="H1110" s="184">
        <v>614.61599999999999</v>
      </c>
      <c r="I1110" s="185"/>
      <c r="J1110" s="186">
        <f>ROUND(I1110*H1110,2)</f>
        <v>0</v>
      </c>
      <c r="K1110" s="182" t="s">
        <v>465</v>
      </c>
      <c r="L1110" s="42"/>
      <c r="M1110" s="187" t="s">
        <v>3</v>
      </c>
      <c r="N1110" s="188" t="s">
        <v>43</v>
      </c>
      <c r="O1110" s="75"/>
      <c r="P1110" s="189">
        <f>O1110*H1110</f>
        <v>0</v>
      </c>
      <c r="Q1110" s="189">
        <v>0</v>
      </c>
      <c r="R1110" s="189">
        <f>Q1110*H1110</f>
        <v>0</v>
      </c>
      <c r="S1110" s="189">
        <v>0</v>
      </c>
      <c r="T1110" s="190">
        <f>S1110*H1110</f>
        <v>0</v>
      </c>
      <c r="U1110" s="41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R1110" s="191" t="s">
        <v>104</v>
      </c>
      <c r="AT1110" s="191" t="s">
        <v>462</v>
      </c>
      <c r="AU1110" s="191" t="s">
        <v>101</v>
      </c>
      <c r="AY1110" s="22" t="s">
        <v>458</v>
      </c>
      <c r="BE1110" s="192">
        <f>IF(N1110="základní",J1110,0)</f>
        <v>0</v>
      </c>
      <c r="BF1110" s="192">
        <f>IF(N1110="snížená",J1110,0)</f>
        <v>0</v>
      </c>
      <c r="BG1110" s="192">
        <f>IF(N1110="zákl. přenesená",J1110,0)</f>
        <v>0</v>
      </c>
      <c r="BH1110" s="192">
        <f>IF(N1110="sníž. přenesená",J1110,0)</f>
        <v>0</v>
      </c>
      <c r="BI1110" s="192">
        <f>IF(N1110="nulová",J1110,0)</f>
        <v>0</v>
      </c>
      <c r="BJ1110" s="22" t="s">
        <v>79</v>
      </c>
      <c r="BK1110" s="192">
        <f>ROUND(I1110*H1110,2)</f>
        <v>0</v>
      </c>
      <c r="BL1110" s="22" t="s">
        <v>104</v>
      </c>
      <c r="BM1110" s="191" t="s">
        <v>1906</v>
      </c>
    </row>
    <row r="1111" s="2" customFormat="1">
      <c r="A1111" s="41"/>
      <c r="B1111" s="42"/>
      <c r="C1111" s="41"/>
      <c r="D1111" s="193" t="s">
        <v>467</v>
      </c>
      <c r="E1111" s="41"/>
      <c r="F1111" s="194" t="s">
        <v>1890</v>
      </c>
      <c r="G1111" s="41"/>
      <c r="H1111" s="41"/>
      <c r="I1111" s="195"/>
      <c r="J1111" s="41"/>
      <c r="K1111" s="41"/>
      <c r="L1111" s="42"/>
      <c r="M1111" s="196"/>
      <c r="N1111" s="197"/>
      <c r="O1111" s="75"/>
      <c r="P1111" s="75"/>
      <c r="Q1111" s="75"/>
      <c r="R1111" s="75"/>
      <c r="S1111" s="75"/>
      <c r="T1111" s="76"/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T1111" s="22" t="s">
        <v>467</v>
      </c>
      <c r="AU1111" s="22" t="s">
        <v>101</v>
      </c>
    </row>
    <row r="1112" s="2" customFormat="1" ht="24.15" customHeight="1">
      <c r="A1112" s="41"/>
      <c r="B1112" s="179"/>
      <c r="C1112" s="223" t="s">
        <v>1907</v>
      </c>
      <c r="D1112" s="223" t="s">
        <v>562</v>
      </c>
      <c r="E1112" s="224" t="s">
        <v>1908</v>
      </c>
      <c r="F1112" s="225" t="s">
        <v>1909</v>
      </c>
      <c r="G1112" s="226" t="s">
        <v>140</v>
      </c>
      <c r="H1112" s="227">
        <v>322.673</v>
      </c>
      <c r="I1112" s="228"/>
      <c r="J1112" s="229">
        <f>ROUND(I1112*H1112,2)</f>
        <v>0</v>
      </c>
      <c r="K1112" s="225" t="s">
        <v>465</v>
      </c>
      <c r="L1112" s="230"/>
      <c r="M1112" s="231" t="s">
        <v>3</v>
      </c>
      <c r="N1112" s="232" t="s">
        <v>43</v>
      </c>
      <c r="O1112" s="75"/>
      <c r="P1112" s="189">
        <f>O1112*H1112</f>
        <v>0</v>
      </c>
      <c r="Q1112" s="189">
        <v>0.00038999999999999999</v>
      </c>
      <c r="R1112" s="189">
        <f>Q1112*H1112</f>
        <v>0.12584247000000001</v>
      </c>
      <c r="S1112" s="189">
        <v>0</v>
      </c>
      <c r="T1112" s="190">
        <f>S1112*H1112</f>
        <v>0</v>
      </c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R1112" s="191" t="s">
        <v>521</v>
      </c>
      <c r="AT1112" s="191" t="s">
        <v>562</v>
      </c>
      <c r="AU1112" s="191" t="s">
        <v>101</v>
      </c>
      <c r="AY1112" s="22" t="s">
        <v>458</v>
      </c>
      <c r="BE1112" s="192">
        <f>IF(N1112="základní",J1112,0)</f>
        <v>0</v>
      </c>
      <c r="BF1112" s="192">
        <f>IF(N1112="snížená",J1112,0)</f>
        <v>0</v>
      </c>
      <c r="BG1112" s="192">
        <f>IF(N1112="zákl. přenesená",J1112,0)</f>
        <v>0</v>
      </c>
      <c r="BH1112" s="192">
        <f>IF(N1112="sníž. přenesená",J1112,0)</f>
        <v>0</v>
      </c>
      <c r="BI1112" s="192">
        <f>IF(N1112="nulová",J1112,0)</f>
        <v>0</v>
      </c>
      <c r="BJ1112" s="22" t="s">
        <v>79</v>
      </c>
      <c r="BK1112" s="192">
        <f>ROUND(I1112*H1112,2)</f>
        <v>0</v>
      </c>
      <c r="BL1112" s="22" t="s">
        <v>104</v>
      </c>
      <c r="BM1112" s="191" t="s">
        <v>1910</v>
      </c>
    </row>
    <row r="1113" s="14" customFormat="1">
      <c r="A1113" s="14"/>
      <c r="B1113" s="208"/>
      <c r="C1113" s="14"/>
      <c r="D1113" s="199" t="s">
        <v>469</v>
      </c>
      <c r="E1113" s="209" t="s">
        <v>3</v>
      </c>
      <c r="F1113" s="210" t="s">
        <v>1911</v>
      </c>
      <c r="G1113" s="14"/>
      <c r="H1113" s="209" t="s">
        <v>3</v>
      </c>
      <c r="I1113" s="211"/>
      <c r="J1113" s="14"/>
      <c r="K1113" s="14"/>
      <c r="L1113" s="208"/>
      <c r="M1113" s="212"/>
      <c r="N1113" s="213"/>
      <c r="O1113" s="213"/>
      <c r="P1113" s="213"/>
      <c r="Q1113" s="213"/>
      <c r="R1113" s="213"/>
      <c r="S1113" s="213"/>
      <c r="T1113" s="2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09" t="s">
        <v>469</v>
      </c>
      <c r="AU1113" s="209" t="s">
        <v>101</v>
      </c>
      <c r="AV1113" s="14" t="s">
        <v>79</v>
      </c>
      <c r="AW1113" s="14" t="s">
        <v>33</v>
      </c>
      <c r="AX1113" s="14" t="s">
        <v>72</v>
      </c>
      <c r="AY1113" s="209" t="s">
        <v>458</v>
      </c>
    </row>
    <row r="1114" s="13" customFormat="1">
      <c r="A1114" s="13"/>
      <c r="B1114" s="198"/>
      <c r="C1114" s="13"/>
      <c r="D1114" s="199" t="s">
        <v>469</v>
      </c>
      <c r="E1114" s="200" t="s">
        <v>3</v>
      </c>
      <c r="F1114" s="201" t="s">
        <v>1912</v>
      </c>
      <c r="G1114" s="13"/>
      <c r="H1114" s="202">
        <v>361.87400000000002</v>
      </c>
      <c r="I1114" s="203"/>
      <c r="J1114" s="13"/>
      <c r="K1114" s="13"/>
      <c r="L1114" s="198"/>
      <c r="M1114" s="204"/>
      <c r="N1114" s="205"/>
      <c r="O1114" s="205"/>
      <c r="P1114" s="205"/>
      <c r="Q1114" s="205"/>
      <c r="R1114" s="205"/>
      <c r="S1114" s="205"/>
      <c r="T1114" s="206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00" t="s">
        <v>469</v>
      </c>
      <c r="AU1114" s="200" t="s">
        <v>101</v>
      </c>
      <c r="AV1114" s="13" t="s">
        <v>76</v>
      </c>
      <c r="AW1114" s="13" t="s">
        <v>33</v>
      </c>
      <c r="AX1114" s="13" t="s">
        <v>72</v>
      </c>
      <c r="AY1114" s="200" t="s">
        <v>458</v>
      </c>
    </row>
    <row r="1115" s="14" customFormat="1">
      <c r="A1115" s="14"/>
      <c r="B1115" s="208"/>
      <c r="C1115" s="14"/>
      <c r="D1115" s="199" t="s">
        <v>469</v>
      </c>
      <c r="E1115" s="209" t="s">
        <v>3</v>
      </c>
      <c r="F1115" s="210" t="s">
        <v>1913</v>
      </c>
      <c r="G1115" s="14"/>
      <c r="H1115" s="209" t="s">
        <v>3</v>
      </c>
      <c r="I1115" s="211"/>
      <c r="J1115" s="14"/>
      <c r="K1115" s="14"/>
      <c r="L1115" s="208"/>
      <c r="M1115" s="212"/>
      <c r="N1115" s="213"/>
      <c r="O1115" s="213"/>
      <c r="P1115" s="213"/>
      <c r="Q1115" s="213"/>
      <c r="R1115" s="213"/>
      <c r="S1115" s="213"/>
      <c r="T1115" s="2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09" t="s">
        <v>469</v>
      </c>
      <c r="AU1115" s="209" t="s">
        <v>101</v>
      </c>
      <c r="AV1115" s="14" t="s">
        <v>79</v>
      </c>
      <c r="AW1115" s="14" t="s">
        <v>33</v>
      </c>
      <c r="AX1115" s="14" t="s">
        <v>72</v>
      </c>
      <c r="AY1115" s="209" t="s">
        <v>458</v>
      </c>
    </row>
    <row r="1116" s="13" customFormat="1">
      <c r="A1116" s="13"/>
      <c r="B1116" s="198"/>
      <c r="C1116" s="13"/>
      <c r="D1116" s="199" t="s">
        <v>469</v>
      </c>
      <c r="E1116" s="200" t="s">
        <v>3</v>
      </c>
      <c r="F1116" s="201" t="s">
        <v>1914</v>
      </c>
      <c r="G1116" s="13"/>
      <c r="H1116" s="202">
        <v>-26.756</v>
      </c>
      <c r="I1116" s="203"/>
      <c r="J1116" s="13"/>
      <c r="K1116" s="13"/>
      <c r="L1116" s="198"/>
      <c r="M1116" s="204"/>
      <c r="N1116" s="205"/>
      <c r="O1116" s="205"/>
      <c r="P1116" s="205"/>
      <c r="Q1116" s="205"/>
      <c r="R1116" s="205"/>
      <c r="S1116" s="205"/>
      <c r="T1116" s="20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00" t="s">
        <v>469</v>
      </c>
      <c r="AU1116" s="200" t="s">
        <v>101</v>
      </c>
      <c r="AV1116" s="13" t="s">
        <v>76</v>
      </c>
      <c r="AW1116" s="13" t="s">
        <v>33</v>
      </c>
      <c r="AX1116" s="13" t="s">
        <v>72</v>
      </c>
      <c r="AY1116" s="200" t="s">
        <v>458</v>
      </c>
    </row>
    <row r="1117" s="13" customFormat="1">
      <c r="A1117" s="13"/>
      <c r="B1117" s="198"/>
      <c r="C1117" s="13"/>
      <c r="D1117" s="199" t="s">
        <v>469</v>
      </c>
      <c r="E1117" s="200" t="s">
        <v>3</v>
      </c>
      <c r="F1117" s="201" t="s">
        <v>1915</v>
      </c>
      <c r="G1117" s="13"/>
      <c r="H1117" s="202">
        <v>-27.809999999999999</v>
      </c>
      <c r="I1117" s="203"/>
      <c r="J1117" s="13"/>
      <c r="K1117" s="13"/>
      <c r="L1117" s="198"/>
      <c r="M1117" s="204"/>
      <c r="N1117" s="205"/>
      <c r="O1117" s="205"/>
      <c r="P1117" s="205"/>
      <c r="Q1117" s="205"/>
      <c r="R1117" s="205"/>
      <c r="S1117" s="205"/>
      <c r="T1117" s="20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00" t="s">
        <v>469</v>
      </c>
      <c r="AU1117" s="200" t="s">
        <v>101</v>
      </c>
      <c r="AV1117" s="13" t="s">
        <v>76</v>
      </c>
      <c r="AW1117" s="13" t="s">
        <v>33</v>
      </c>
      <c r="AX1117" s="13" t="s">
        <v>72</v>
      </c>
      <c r="AY1117" s="200" t="s">
        <v>458</v>
      </c>
    </row>
    <row r="1118" s="15" customFormat="1">
      <c r="A1118" s="15"/>
      <c r="B1118" s="215"/>
      <c r="C1118" s="15"/>
      <c r="D1118" s="199" t="s">
        <v>469</v>
      </c>
      <c r="E1118" s="216" t="s">
        <v>3</v>
      </c>
      <c r="F1118" s="217" t="s">
        <v>497</v>
      </c>
      <c r="G1118" s="15"/>
      <c r="H1118" s="218">
        <v>307.30799999999999</v>
      </c>
      <c r="I1118" s="219"/>
      <c r="J1118" s="15"/>
      <c r="K1118" s="15"/>
      <c r="L1118" s="215"/>
      <c r="M1118" s="220"/>
      <c r="N1118" s="221"/>
      <c r="O1118" s="221"/>
      <c r="P1118" s="221"/>
      <c r="Q1118" s="221"/>
      <c r="R1118" s="221"/>
      <c r="S1118" s="221"/>
      <c r="T1118" s="222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T1118" s="216" t="s">
        <v>469</v>
      </c>
      <c r="AU1118" s="216" t="s">
        <v>101</v>
      </c>
      <c r="AV1118" s="15" t="s">
        <v>104</v>
      </c>
      <c r="AW1118" s="15" t="s">
        <v>33</v>
      </c>
      <c r="AX1118" s="15" t="s">
        <v>79</v>
      </c>
      <c r="AY1118" s="216" t="s">
        <v>458</v>
      </c>
    </row>
    <row r="1119" s="13" customFormat="1">
      <c r="A1119" s="13"/>
      <c r="B1119" s="198"/>
      <c r="C1119" s="13"/>
      <c r="D1119" s="199" t="s">
        <v>469</v>
      </c>
      <c r="E1119" s="13"/>
      <c r="F1119" s="201" t="s">
        <v>1916</v>
      </c>
      <c r="G1119" s="13"/>
      <c r="H1119" s="202">
        <v>322.673</v>
      </c>
      <c r="I1119" s="203"/>
      <c r="J1119" s="13"/>
      <c r="K1119" s="13"/>
      <c r="L1119" s="198"/>
      <c r="M1119" s="204"/>
      <c r="N1119" s="205"/>
      <c r="O1119" s="205"/>
      <c r="P1119" s="205"/>
      <c r="Q1119" s="205"/>
      <c r="R1119" s="205"/>
      <c r="S1119" s="205"/>
      <c r="T1119" s="20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00" t="s">
        <v>469</v>
      </c>
      <c r="AU1119" s="200" t="s">
        <v>101</v>
      </c>
      <c r="AV1119" s="13" t="s">
        <v>76</v>
      </c>
      <c r="AW1119" s="13" t="s">
        <v>4</v>
      </c>
      <c r="AX1119" s="13" t="s">
        <v>79</v>
      </c>
      <c r="AY1119" s="200" t="s">
        <v>458</v>
      </c>
    </row>
    <row r="1120" s="2" customFormat="1" ht="24.15" customHeight="1">
      <c r="A1120" s="41"/>
      <c r="B1120" s="179"/>
      <c r="C1120" s="223" t="s">
        <v>1917</v>
      </c>
      <c r="D1120" s="223" t="s">
        <v>562</v>
      </c>
      <c r="E1120" s="224" t="s">
        <v>1918</v>
      </c>
      <c r="F1120" s="225" t="s">
        <v>1919</v>
      </c>
      <c r="G1120" s="226" t="s">
        <v>140</v>
      </c>
      <c r="H1120" s="227">
        <v>322.673</v>
      </c>
      <c r="I1120" s="228"/>
      <c r="J1120" s="229">
        <f>ROUND(I1120*H1120,2)</f>
        <v>0</v>
      </c>
      <c r="K1120" s="225" t="s">
        <v>465</v>
      </c>
      <c r="L1120" s="230"/>
      <c r="M1120" s="231" t="s">
        <v>3</v>
      </c>
      <c r="N1120" s="232" t="s">
        <v>43</v>
      </c>
      <c r="O1120" s="75"/>
      <c r="P1120" s="189">
        <f>O1120*H1120</f>
        <v>0</v>
      </c>
      <c r="Q1120" s="189">
        <v>0.00089999999999999998</v>
      </c>
      <c r="R1120" s="189">
        <f>Q1120*H1120</f>
        <v>0.29040569999999999</v>
      </c>
      <c r="S1120" s="189">
        <v>0</v>
      </c>
      <c r="T1120" s="190">
        <f>S1120*H1120</f>
        <v>0</v>
      </c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R1120" s="191" t="s">
        <v>667</v>
      </c>
      <c r="AT1120" s="191" t="s">
        <v>562</v>
      </c>
      <c r="AU1120" s="191" t="s">
        <v>101</v>
      </c>
      <c r="AY1120" s="22" t="s">
        <v>458</v>
      </c>
      <c r="BE1120" s="192">
        <f>IF(N1120="základní",J1120,0)</f>
        <v>0</v>
      </c>
      <c r="BF1120" s="192">
        <f>IF(N1120="snížená",J1120,0)</f>
        <v>0</v>
      </c>
      <c r="BG1120" s="192">
        <f>IF(N1120="zákl. přenesená",J1120,0)</f>
        <v>0</v>
      </c>
      <c r="BH1120" s="192">
        <f>IF(N1120="sníž. přenesená",J1120,0)</f>
        <v>0</v>
      </c>
      <c r="BI1120" s="192">
        <f>IF(N1120="nulová",J1120,0)</f>
        <v>0</v>
      </c>
      <c r="BJ1120" s="22" t="s">
        <v>79</v>
      </c>
      <c r="BK1120" s="192">
        <f>ROUND(I1120*H1120,2)</f>
        <v>0</v>
      </c>
      <c r="BL1120" s="22" t="s">
        <v>567</v>
      </c>
      <c r="BM1120" s="191" t="s">
        <v>1920</v>
      </c>
    </row>
    <row r="1121" s="14" customFormat="1">
      <c r="A1121" s="14"/>
      <c r="B1121" s="208"/>
      <c r="C1121" s="14"/>
      <c r="D1121" s="199" t="s">
        <v>469</v>
      </c>
      <c r="E1121" s="209" t="s">
        <v>3</v>
      </c>
      <c r="F1121" s="210" t="s">
        <v>1911</v>
      </c>
      <c r="G1121" s="14"/>
      <c r="H1121" s="209" t="s">
        <v>3</v>
      </c>
      <c r="I1121" s="211"/>
      <c r="J1121" s="14"/>
      <c r="K1121" s="14"/>
      <c r="L1121" s="208"/>
      <c r="M1121" s="212"/>
      <c r="N1121" s="213"/>
      <c r="O1121" s="213"/>
      <c r="P1121" s="213"/>
      <c r="Q1121" s="213"/>
      <c r="R1121" s="213"/>
      <c r="S1121" s="213"/>
      <c r="T1121" s="2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09" t="s">
        <v>469</v>
      </c>
      <c r="AU1121" s="209" t="s">
        <v>101</v>
      </c>
      <c r="AV1121" s="14" t="s">
        <v>79</v>
      </c>
      <c r="AW1121" s="14" t="s">
        <v>33</v>
      </c>
      <c r="AX1121" s="14" t="s">
        <v>72</v>
      </c>
      <c r="AY1121" s="209" t="s">
        <v>458</v>
      </c>
    </row>
    <row r="1122" s="13" customFormat="1">
      <c r="A1122" s="13"/>
      <c r="B1122" s="198"/>
      <c r="C1122" s="13"/>
      <c r="D1122" s="199" t="s">
        <v>469</v>
      </c>
      <c r="E1122" s="200" t="s">
        <v>3</v>
      </c>
      <c r="F1122" s="201" t="s">
        <v>1912</v>
      </c>
      <c r="G1122" s="13"/>
      <c r="H1122" s="202">
        <v>361.87400000000002</v>
      </c>
      <c r="I1122" s="203"/>
      <c r="J1122" s="13"/>
      <c r="K1122" s="13"/>
      <c r="L1122" s="198"/>
      <c r="M1122" s="204"/>
      <c r="N1122" s="205"/>
      <c r="O1122" s="205"/>
      <c r="P1122" s="205"/>
      <c r="Q1122" s="205"/>
      <c r="R1122" s="205"/>
      <c r="S1122" s="205"/>
      <c r="T1122" s="20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00" t="s">
        <v>469</v>
      </c>
      <c r="AU1122" s="200" t="s">
        <v>101</v>
      </c>
      <c r="AV1122" s="13" t="s">
        <v>76</v>
      </c>
      <c r="AW1122" s="13" t="s">
        <v>33</v>
      </c>
      <c r="AX1122" s="13" t="s">
        <v>72</v>
      </c>
      <c r="AY1122" s="200" t="s">
        <v>458</v>
      </c>
    </row>
    <row r="1123" s="14" customFormat="1">
      <c r="A1123" s="14"/>
      <c r="B1123" s="208"/>
      <c r="C1123" s="14"/>
      <c r="D1123" s="199" t="s">
        <v>469</v>
      </c>
      <c r="E1123" s="209" t="s">
        <v>3</v>
      </c>
      <c r="F1123" s="210" t="s">
        <v>1913</v>
      </c>
      <c r="G1123" s="14"/>
      <c r="H1123" s="209" t="s">
        <v>3</v>
      </c>
      <c r="I1123" s="211"/>
      <c r="J1123" s="14"/>
      <c r="K1123" s="14"/>
      <c r="L1123" s="208"/>
      <c r="M1123" s="212"/>
      <c r="N1123" s="213"/>
      <c r="O1123" s="213"/>
      <c r="P1123" s="213"/>
      <c r="Q1123" s="213"/>
      <c r="R1123" s="213"/>
      <c r="S1123" s="213"/>
      <c r="T1123" s="2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09" t="s">
        <v>469</v>
      </c>
      <c r="AU1123" s="209" t="s">
        <v>101</v>
      </c>
      <c r="AV1123" s="14" t="s">
        <v>79</v>
      </c>
      <c r="AW1123" s="14" t="s">
        <v>33</v>
      </c>
      <c r="AX1123" s="14" t="s">
        <v>72</v>
      </c>
      <c r="AY1123" s="209" t="s">
        <v>458</v>
      </c>
    </row>
    <row r="1124" s="13" customFormat="1">
      <c r="A1124" s="13"/>
      <c r="B1124" s="198"/>
      <c r="C1124" s="13"/>
      <c r="D1124" s="199" t="s">
        <v>469</v>
      </c>
      <c r="E1124" s="200" t="s">
        <v>3</v>
      </c>
      <c r="F1124" s="201" t="s">
        <v>1914</v>
      </c>
      <c r="G1124" s="13"/>
      <c r="H1124" s="202">
        <v>-26.756</v>
      </c>
      <c r="I1124" s="203"/>
      <c r="J1124" s="13"/>
      <c r="K1124" s="13"/>
      <c r="L1124" s="198"/>
      <c r="M1124" s="204"/>
      <c r="N1124" s="205"/>
      <c r="O1124" s="205"/>
      <c r="P1124" s="205"/>
      <c r="Q1124" s="205"/>
      <c r="R1124" s="205"/>
      <c r="S1124" s="205"/>
      <c r="T1124" s="206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00" t="s">
        <v>469</v>
      </c>
      <c r="AU1124" s="200" t="s">
        <v>101</v>
      </c>
      <c r="AV1124" s="13" t="s">
        <v>76</v>
      </c>
      <c r="AW1124" s="13" t="s">
        <v>33</v>
      </c>
      <c r="AX1124" s="13" t="s">
        <v>72</v>
      </c>
      <c r="AY1124" s="200" t="s">
        <v>458</v>
      </c>
    </row>
    <row r="1125" s="13" customFormat="1">
      <c r="A1125" s="13"/>
      <c r="B1125" s="198"/>
      <c r="C1125" s="13"/>
      <c r="D1125" s="199" t="s">
        <v>469</v>
      </c>
      <c r="E1125" s="200" t="s">
        <v>3</v>
      </c>
      <c r="F1125" s="201" t="s">
        <v>1915</v>
      </c>
      <c r="G1125" s="13"/>
      <c r="H1125" s="202">
        <v>-27.809999999999999</v>
      </c>
      <c r="I1125" s="203"/>
      <c r="J1125" s="13"/>
      <c r="K1125" s="13"/>
      <c r="L1125" s="198"/>
      <c r="M1125" s="204"/>
      <c r="N1125" s="205"/>
      <c r="O1125" s="205"/>
      <c r="P1125" s="205"/>
      <c r="Q1125" s="205"/>
      <c r="R1125" s="205"/>
      <c r="S1125" s="205"/>
      <c r="T1125" s="20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00" t="s">
        <v>469</v>
      </c>
      <c r="AU1125" s="200" t="s">
        <v>101</v>
      </c>
      <c r="AV1125" s="13" t="s">
        <v>76</v>
      </c>
      <c r="AW1125" s="13" t="s">
        <v>33</v>
      </c>
      <c r="AX1125" s="13" t="s">
        <v>72</v>
      </c>
      <c r="AY1125" s="200" t="s">
        <v>458</v>
      </c>
    </row>
    <row r="1126" s="15" customFormat="1">
      <c r="A1126" s="15"/>
      <c r="B1126" s="215"/>
      <c r="C1126" s="15"/>
      <c r="D1126" s="199" t="s">
        <v>469</v>
      </c>
      <c r="E1126" s="216" t="s">
        <v>3</v>
      </c>
      <c r="F1126" s="217" t="s">
        <v>497</v>
      </c>
      <c r="G1126" s="15"/>
      <c r="H1126" s="218">
        <v>307.30799999999999</v>
      </c>
      <c r="I1126" s="219"/>
      <c r="J1126" s="15"/>
      <c r="K1126" s="15"/>
      <c r="L1126" s="215"/>
      <c r="M1126" s="220"/>
      <c r="N1126" s="221"/>
      <c r="O1126" s="221"/>
      <c r="P1126" s="221"/>
      <c r="Q1126" s="221"/>
      <c r="R1126" s="221"/>
      <c r="S1126" s="221"/>
      <c r="T1126" s="222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T1126" s="216" t="s">
        <v>469</v>
      </c>
      <c r="AU1126" s="216" t="s">
        <v>101</v>
      </c>
      <c r="AV1126" s="15" t="s">
        <v>104</v>
      </c>
      <c r="AW1126" s="15" t="s">
        <v>33</v>
      </c>
      <c r="AX1126" s="15" t="s">
        <v>79</v>
      </c>
      <c r="AY1126" s="216" t="s">
        <v>458</v>
      </c>
    </row>
    <row r="1127" s="13" customFormat="1">
      <c r="A1127" s="13"/>
      <c r="B1127" s="198"/>
      <c r="C1127" s="13"/>
      <c r="D1127" s="199" t="s">
        <v>469</v>
      </c>
      <c r="E1127" s="13"/>
      <c r="F1127" s="201" t="s">
        <v>1916</v>
      </c>
      <c r="G1127" s="13"/>
      <c r="H1127" s="202">
        <v>322.673</v>
      </c>
      <c r="I1127" s="203"/>
      <c r="J1127" s="13"/>
      <c r="K1127" s="13"/>
      <c r="L1127" s="198"/>
      <c r="M1127" s="204"/>
      <c r="N1127" s="205"/>
      <c r="O1127" s="205"/>
      <c r="P1127" s="205"/>
      <c r="Q1127" s="205"/>
      <c r="R1127" s="205"/>
      <c r="S1127" s="205"/>
      <c r="T1127" s="206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00" t="s">
        <v>469</v>
      </c>
      <c r="AU1127" s="200" t="s">
        <v>101</v>
      </c>
      <c r="AV1127" s="13" t="s">
        <v>76</v>
      </c>
      <c r="AW1127" s="13" t="s">
        <v>4</v>
      </c>
      <c r="AX1127" s="13" t="s">
        <v>79</v>
      </c>
      <c r="AY1127" s="200" t="s">
        <v>458</v>
      </c>
    </row>
    <row r="1128" s="2" customFormat="1" ht="49.05" customHeight="1">
      <c r="A1128" s="41"/>
      <c r="B1128" s="179"/>
      <c r="C1128" s="180" t="s">
        <v>1921</v>
      </c>
      <c r="D1128" s="180" t="s">
        <v>462</v>
      </c>
      <c r="E1128" s="181" t="s">
        <v>1922</v>
      </c>
      <c r="F1128" s="182" t="s">
        <v>1923</v>
      </c>
      <c r="G1128" s="183" t="s">
        <v>140</v>
      </c>
      <c r="H1128" s="184">
        <v>14</v>
      </c>
      <c r="I1128" s="185"/>
      <c r="J1128" s="186">
        <f>ROUND(I1128*H1128,2)</f>
        <v>0</v>
      </c>
      <c r="K1128" s="182" t="s">
        <v>465</v>
      </c>
      <c r="L1128" s="42"/>
      <c r="M1128" s="187" t="s">
        <v>3</v>
      </c>
      <c r="N1128" s="188" t="s">
        <v>43</v>
      </c>
      <c r="O1128" s="75"/>
      <c r="P1128" s="189">
        <f>O1128*H1128</f>
        <v>0</v>
      </c>
      <c r="Q1128" s="189">
        <v>0.00216475</v>
      </c>
      <c r="R1128" s="189">
        <f>Q1128*H1128</f>
        <v>0.0303065</v>
      </c>
      <c r="S1128" s="189">
        <v>0</v>
      </c>
      <c r="T1128" s="190">
        <f>S1128*H1128</f>
        <v>0</v>
      </c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R1128" s="191" t="s">
        <v>567</v>
      </c>
      <c r="AT1128" s="191" t="s">
        <v>462</v>
      </c>
      <c r="AU1128" s="191" t="s">
        <v>101</v>
      </c>
      <c r="AY1128" s="22" t="s">
        <v>458</v>
      </c>
      <c r="BE1128" s="192">
        <f>IF(N1128="základní",J1128,0)</f>
        <v>0</v>
      </c>
      <c r="BF1128" s="192">
        <f>IF(N1128="snížená",J1128,0)</f>
        <v>0</v>
      </c>
      <c r="BG1128" s="192">
        <f>IF(N1128="zákl. přenesená",J1128,0)</f>
        <v>0</v>
      </c>
      <c r="BH1128" s="192">
        <f>IF(N1128="sníž. přenesená",J1128,0)</f>
        <v>0</v>
      </c>
      <c r="BI1128" s="192">
        <f>IF(N1128="nulová",J1128,0)</f>
        <v>0</v>
      </c>
      <c r="BJ1128" s="22" t="s">
        <v>79</v>
      </c>
      <c r="BK1128" s="192">
        <f>ROUND(I1128*H1128,2)</f>
        <v>0</v>
      </c>
      <c r="BL1128" s="22" t="s">
        <v>567</v>
      </c>
      <c r="BM1128" s="191" t="s">
        <v>1924</v>
      </c>
    </row>
    <row r="1129" s="2" customFormat="1">
      <c r="A1129" s="41"/>
      <c r="B1129" s="42"/>
      <c r="C1129" s="41"/>
      <c r="D1129" s="193" t="s">
        <v>467</v>
      </c>
      <c r="E1129" s="41"/>
      <c r="F1129" s="194" t="s">
        <v>1925</v>
      </c>
      <c r="G1129" s="41"/>
      <c r="H1129" s="41"/>
      <c r="I1129" s="195"/>
      <c r="J1129" s="41"/>
      <c r="K1129" s="41"/>
      <c r="L1129" s="42"/>
      <c r="M1129" s="196"/>
      <c r="N1129" s="197"/>
      <c r="O1129" s="75"/>
      <c r="P1129" s="75"/>
      <c r="Q1129" s="75"/>
      <c r="R1129" s="75"/>
      <c r="S1129" s="75"/>
      <c r="T1129" s="76"/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T1129" s="22" t="s">
        <v>467</v>
      </c>
      <c r="AU1129" s="22" t="s">
        <v>101</v>
      </c>
    </row>
    <row r="1130" s="14" customFormat="1">
      <c r="A1130" s="14"/>
      <c r="B1130" s="208"/>
      <c r="C1130" s="14"/>
      <c r="D1130" s="199" t="s">
        <v>469</v>
      </c>
      <c r="E1130" s="209" t="s">
        <v>3</v>
      </c>
      <c r="F1130" s="210" t="s">
        <v>1926</v>
      </c>
      <c r="G1130" s="14"/>
      <c r="H1130" s="209" t="s">
        <v>3</v>
      </c>
      <c r="I1130" s="211"/>
      <c r="J1130" s="14"/>
      <c r="K1130" s="14"/>
      <c r="L1130" s="208"/>
      <c r="M1130" s="212"/>
      <c r="N1130" s="213"/>
      <c r="O1130" s="213"/>
      <c r="P1130" s="213"/>
      <c r="Q1130" s="213"/>
      <c r="R1130" s="213"/>
      <c r="S1130" s="213"/>
      <c r="T1130" s="2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09" t="s">
        <v>469</v>
      </c>
      <c r="AU1130" s="209" t="s">
        <v>101</v>
      </c>
      <c r="AV1130" s="14" t="s">
        <v>79</v>
      </c>
      <c r="AW1130" s="14" t="s">
        <v>33</v>
      </c>
      <c r="AX1130" s="14" t="s">
        <v>72</v>
      </c>
      <c r="AY1130" s="209" t="s">
        <v>458</v>
      </c>
    </row>
    <row r="1131" s="13" customFormat="1">
      <c r="A1131" s="13"/>
      <c r="B1131" s="198"/>
      <c r="C1131" s="13"/>
      <c r="D1131" s="199" t="s">
        <v>469</v>
      </c>
      <c r="E1131" s="200" t="s">
        <v>3</v>
      </c>
      <c r="F1131" s="201" t="s">
        <v>1927</v>
      </c>
      <c r="G1131" s="13"/>
      <c r="H1131" s="202">
        <v>14</v>
      </c>
      <c r="I1131" s="203"/>
      <c r="J1131" s="13"/>
      <c r="K1131" s="13"/>
      <c r="L1131" s="198"/>
      <c r="M1131" s="204"/>
      <c r="N1131" s="205"/>
      <c r="O1131" s="205"/>
      <c r="P1131" s="205"/>
      <c r="Q1131" s="205"/>
      <c r="R1131" s="205"/>
      <c r="S1131" s="205"/>
      <c r="T1131" s="206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00" t="s">
        <v>469</v>
      </c>
      <c r="AU1131" s="200" t="s">
        <v>101</v>
      </c>
      <c r="AV1131" s="13" t="s">
        <v>76</v>
      </c>
      <c r="AW1131" s="13" t="s">
        <v>33</v>
      </c>
      <c r="AX1131" s="13" t="s">
        <v>79</v>
      </c>
      <c r="AY1131" s="200" t="s">
        <v>458</v>
      </c>
    </row>
    <row r="1132" s="2" customFormat="1" ht="37.8" customHeight="1">
      <c r="A1132" s="41"/>
      <c r="B1132" s="179"/>
      <c r="C1132" s="223" t="s">
        <v>1928</v>
      </c>
      <c r="D1132" s="223" t="s">
        <v>562</v>
      </c>
      <c r="E1132" s="224" t="s">
        <v>1929</v>
      </c>
      <c r="F1132" s="225" t="s">
        <v>1930</v>
      </c>
      <c r="G1132" s="226" t="s">
        <v>140</v>
      </c>
      <c r="H1132" s="227">
        <v>16.800000000000001</v>
      </c>
      <c r="I1132" s="228"/>
      <c r="J1132" s="229">
        <f>ROUND(I1132*H1132,2)</f>
        <v>0</v>
      </c>
      <c r="K1132" s="225" t="s">
        <v>465</v>
      </c>
      <c r="L1132" s="230"/>
      <c r="M1132" s="231" t="s">
        <v>3</v>
      </c>
      <c r="N1132" s="232" t="s">
        <v>43</v>
      </c>
      <c r="O1132" s="75"/>
      <c r="P1132" s="189">
        <f>O1132*H1132</f>
        <v>0</v>
      </c>
      <c r="Q1132" s="189">
        <v>0.013599999999999999</v>
      </c>
      <c r="R1132" s="189">
        <f>Q1132*H1132</f>
        <v>0.22847999999999999</v>
      </c>
      <c r="S1132" s="189">
        <v>0</v>
      </c>
      <c r="T1132" s="190">
        <f>S1132*H1132</f>
        <v>0</v>
      </c>
      <c r="U1132" s="41"/>
      <c r="V1132" s="41"/>
      <c r="W1132" s="41"/>
      <c r="X1132" s="41"/>
      <c r="Y1132" s="41"/>
      <c r="Z1132" s="41"/>
      <c r="AA1132" s="41"/>
      <c r="AB1132" s="41"/>
      <c r="AC1132" s="41"/>
      <c r="AD1132" s="41"/>
      <c r="AE1132" s="41"/>
      <c r="AR1132" s="191" t="s">
        <v>667</v>
      </c>
      <c r="AT1132" s="191" t="s">
        <v>562</v>
      </c>
      <c r="AU1132" s="191" t="s">
        <v>101</v>
      </c>
      <c r="AY1132" s="22" t="s">
        <v>458</v>
      </c>
      <c r="BE1132" s="192">
        <f>IF(N1132="základní",J1132,0)</f>
        <v>0</v>
      </c>
      <c r="BF1132" s="192">
        <f>IF(N1132="snížená",J1132,0)</f>
        <v>0</v>
      </c>
      <c r="BG1132" s="192">
        <f>IF(N1132="zákl. přenesená",J1132,0)</f>
        <v>0</v>
      </c>
      <c r="BH1132" s="192">
        <f>IF(N1132="sníž. přenesená",J1132,0)</f>
        <v>0</v>
      </c>
      <c r="BI1132" s="192">
        <f>IF(N1132="nulová",J1132,0)</f>
        <v>0</v>
      </c>
      <c r="BJ1132" s="22" t="s">
        <v>79</v>
      </c>
      <c r="BK1132" s="192">
        <f>ROUND(I1132*H1132,2)</f>
        <v>0</v>
      </c>
      <c r="BL1132" s="22" t="s">
        <v>567</v>
      </c>
      <c r="BM1132" s="191" t="s">
        <v>1931</v>
      </c>
    </row>
    <row r="1133" s="13" customFormat="1">
      <c r="A1133" s="13"/>
      <c r="B1133" s="198"/>
      <c r="C1133" s="13"/>
      <c r="D1133" s="199" t="s">
        <v>469</v>
      </c>
      <c r="E1133" s="13"/>
      <c r="F1133" s="201" t="s">
        <v>1932</v>
      </c>
      <c r="G1133" s="13"/>
      <c r="H1133" s="202">
        <v>16.800000000000001</v>
      </c>
      <c r="I1133" s="203"/>
      <c r="J1133" s="13"/>
      <c r="K1133" s="13"/>
      <c r="L1133" s="198"/>
      <c r="M1133" s="204"/>
      <c r="N1133" s="205"/>
      <c r="O1133" s="205"/>
      <c r="P1133" s="205"/>
      <c r="Q1133" s="205"/>
      <c r="R1133" s="205"/>
      <c r="S1133" s="205"/>
      <c r="T1133" s="206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00" t="s">
        <v>469</v>
      </c>
      <c r="AU1133" s="200" t="s">
        <v>101</v>
      </c>
      <c r="AV1133" s="13" t="s">
        <v>76</v>
      </c>
      <c r="AW1133" s="13" t="s">
        <v>4</v>
      </c>
      <c r="AX1133" s="13" t="s">
        <v>79</v>
      </c>
      <c r="AY1133" s="200" t="s">
        <v>458</v>
      </c>
    </row>
    <row r="1134" s="12" customFormat="1" ht="20.88" customHeight="1">
      <c r="A1134" s="12"/>
      <c r="B1134" s="166"/>
      <c r="C1134" s="12"/>
      <c r="D1134" s="167" t="s">
        <v>71</v>
      </c>
      <c r="E1134" s="177" t="s">
        <v>1933</v>
      </c>
      <c r="F1134" s="177" t="s">
        <v>1934</v>
      </c>
      <c r="G1134" s="12"/>
      <c r="H1134" s="12"/>
      <c r="I1134" s="169"/>
      <c r="J1134" s="178">
        <f>BK1134</f>
        <v>0</v>
      </c>
      <c r="K1134" s="12"/>
      <c r="L1134" s="166"/>
      <c r="M1134" s="171"/>
      <c r="N1134" s="172"/>
      <c r="O1134" s="172"/>
      <c r="P1134" s="173">
        <f>SUM(P1135:P1152)</f>
        <v>0</v>
      </c>
      <c r="Q1134" s="172"/>
      <c r="R1134" s="173">
        <f>SUM(R1135:R1152)</f>
        <v>2.2520303925</v>
      </c>
      <c r="S1134" s="172"/>
      <c r="T1134" s="174">
        <f>SUM(T1135:T1152)</f>
        <v>0</v>
      </c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R1134" s="167" t="s">
        <v>76</v>
      </c>
      <c r="AT1134" s="175" t="s">
        <v>71</v>
      </c>
      <c r="AU1134" s="175" t="s">
        <v>76</v>
      </c>
      <c r="AY1134" s="167" t="s">
        <v>458</v>
      </c>
      <c r="BK1134" s="176">
        <f>SUM(BK1135:BK1152)</f>
        <v>0</v>
      </c>
    </row>
    <row r="1135" s="2" customFormat="1" ht="37.8" customHeight="1">
      <c r="A1135" s="41"/>
      <c r="B1135" s="179"/>
      <c r="C1135" s="180" t="s">
        <v>1935</v>
      </c>
      <c r="D1135" s="180" t="s">
        <v>462</v>
      </c>
      <c r="E1135" s="181" t="s">
        <v>1936</v>
      </c>
      <c r="F1135" s="182" t="s">
        <v>1937</v>
      </c>
      <c r="G1135" s="183" t="s">
        <v>140</v>
      </c>
      <c r="H1135" s="184">
        <v>217.602</v>
      </c>
      <c r="I1135" s="185"/>
      <c r="J1135" s="186">
        <f>ROUND(I1135*H1135,2)</f>
        <v>0</v>
      </c>
      <c r="K1135" s="182" t="s">
        <v>465</v>
      </c>
      <c r="L1135" s="42"/>
      <c r="M1135" s="187" t="s">
        <v>3</v>
      </c>
      <c r="N1135" s="188" t="s">
        <v>43</v>
      </c>
      <c r="O1135" s="75"/>
      <c r="P1135" s="189">
        <f>O1135*H1135</f>
        <v>0</v>
      </c>
      <c r="Q1135" s="189">
        <v>9.6249999999999995E-05</v>
      </c>
      <c r="R1135" s="189">
        <f>Q1135*H1135</f>
        <v>0.0209441925</v>
      </c>
      <c r="S1135" s="189">
        <v>0</v>
      </c>
      <c r="T1135" s="190">
        <f>S1135*H1135</f>
        <v>0</v>
      </c>
      <c r="U1135" s="41"/>
      <c r="V1135" s="41"/>
      <c r="W1135" s="41"/>
      <c r="X1135" s="41"/>
      <c r="Y1135" s="41"/>
      <c r="Z1135" s="41"/>
      <c r="AA1135" s="41"/>
      <c r="AB1135" s="41"/>
      <c r="AC1135" s="41"/>
      <c r="AD1135" s="41"/>
      <c r="AE1135" s="41"/>
      <c r="AR1135" s="191" t="s">
        <v>567</v>
      </c>
      <c r="AT1135" s="191" t="s">
        <v>462</v>
      </c>
      <c r="AU1135" s="191" t="s">
        <v>101</v>
      </c>
      <c r="AY1135" s="22" t="s">
        <v>458</v>
      </c>
      <c r="BE1135" s="192">
        <f>IF(N1135="základní",J1135,0)</f>
        <v>0</v>
      </c>
      <c r="BF1135" s="192">
        <f>IF(N1135="snížená",J1135,0)</f>
        <v>0</v>
      </c>
      <c r="BG1135" s="192">
        <f>IF(N1135="zákl. přenesená",J1135,0)</f>
        <v>0</v>
      </c>
      <c r="BH1135" s="192">
        <f>IF(N1135="sníž. přenesená",J1135,0)</f>
        <v>0</v>
      </c>
      <c r="BI1135" s="192">
        <f>IF(N1135="nulová",J1135,0)</f>
        <v>0</v>
      </c>
      <c r="BJ1135" s="22" t="s">
        <v>79</v>
      </c>
      <c r="BK1135" s="192">
        <f>ROUND(I1135*H1135,2)</f>
        <v>0</v>
      </c>
      <c r="BL1135" s="22" t="s">
        <v>567</v>
      </c>
      <c r="BM1135" s="191" t="s">
        <v>1938</v>
      </c>
    </row>
    <row r="1136" s="2" customFormat="1">
      <c r="A1136" s="41"/>
      <c r="B1136" s="42"/>
      <c r="C1136" s="41"/>
      <c r="D1136" s="193" t="s">
        <v>467</v>
      </c>
      <c r="E1136" s="41"/>
      <c r="F1136" s="194" t="s">
        <v>1939</v>
      </c>
      <c r="G1136" s="41"/>
      <c r="H1136" s="41"/>
      <c r="I1136" s="195"/>
      <c r="J1136" s="41"/>
      <c r="K1136" s="41"/>
      <c r="L1136" s="42"/>
      <c r="M1136" s="196"/>
      <c r="N1136" s="197"/>
      <c r="O1136" s="75"/>
      <c r="P1136" s="75"/>
      <c r="Q1136" s="75"/>
      <c r="R1136" s="75"/>
      <c r="S1136" s="75"/>
      <c r="T1136" s="76"/>
      <c r="U1136" s="41"/>
      <c r="V1136" s="41"/>
      <c r="W1136" s="41"/>
      <c r="X1136" s="41"/>
      <c r="Y1136" s="41"/>
      <c r="Z1136" s="41"/>
      <c r="AA1136" s="41"/>
      <c r="AB1136" s="41"/>
      <c r="AC1136" s="41"/>
      <c r="AD1136" s="41"/>
      <c r="AE1136" s="41"/>
      <c r="AT1136" s="22" t="s">
        <v>467</v>
      </c>
      <c r="AU1136" s="22" t="s">
        <v>101</v>
      </c>
    </row>
    <row r="1137" s="13" customFormat="1">
      <c r="A1137" s="13"/>
      <c r="B1137" s="198"/>
      <c r="C1137" s="13"/>
      <c r="D1137" s="199" t="s">
        <v>469</v>
      </c>
      <c r="E1137" s="200" t="s">
        <v>3</v>
      </c>
      <c r="F1137" s="201" t="s">
        <v>1940</v>
      </c>
      <c r="G1137" s="13"/>
      <c r="H1137" s="202">
        <v>217.602</v>
      </c>
      <c r="I1137" s="203"/>
      <c r="J1137" s="13"/>
      <c r="K1137" s="13"/>
      <c r="L1137" s="198"/>
      <c r="M1137" s="204"/>
      <c r="N1137" s="205"/>
      <c r="O1137" s="205"/>
      <c r="P1137" s="205"/>
      <c r="Q1137" s="205"/>
      <c r="R1137" s="205"/>
      <c r="S1137" s="205"/>
      <c r="T1137" s="20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00" t="s">
        <v>469</v>
      </c>
      <c r="AU1137" s="200" t="s">
        <v>101</v>
      </c>
      <c r="AV1137" s="13" t="s">
        <v>76</v>
      </c>
      <c r="AW1137" s="13" t="s">
        <v>33</v>
      </c>
      <c r="AX1137" s="13" t="s">
        <v>79</v>
      </c>
      <c r="AY1137" s="200" t="s">
        <v>458</v>
      </c>
    </row>
    <row r="1138" s="2" customFormat="1" ht="37.8" customHeight="1">
      <c r="A1138" s="41"/>
      <c r="B1138" s="179"/>
      <c r="C1138" s="223" t="s">
        <v>1941</v>
      </c>
      <c r="D1138" s="223" t="s">
        <v>562</v>
      </c>
      <c r="E1138" s="224" t="s">
        <v>1942</v>
      </c>
      <c r="F1138" s="225" t="s">
        <v>1943</v>
      </c>
      <c r="G1138" s="226" t="s">
        <v>140</v>
      </c>
      <c r="H1138" s="227">
        <v>228.482</v>
      </c>
      <c r="I1138" s="228"/>
      <c r="J1138" s="229">
        <f>ROUND(I1138*H1138,2)</f>
        <v>0</v>
      </c>
      <c r="K1138" s="225" t="s">
        <v>465</v>
      </c>
      <c r="L1138" s="230"/>
      <c r="M1138" s="231" t="s">
        <v>3</v>
      </c>
      <c r="N1138" s="232" t="s">
        <v>43</v>
      </c>
      <c r="O1138" s="75"/>
      <c r="P1138" s="189">
        <f>O1138*H1138</f>
        <v>0</v>
      </c>
      <c r="Q1138" s="189">
        <v>0.0030000000000000001</v>
      </c>
      <c r="R1138" s="189">
        <f>Q1138*H1138</f>
        <v>0.685446</v>
      </c>
      <c r="S1138" s="189">
        <v>0</v>
      </c>
      <c r="T1138" s="190">
        <f>S1138*H1138</f>
        <v>0</v>
      </c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R1138" s="191" t="s">
        <v>667</v>
      </c>
      <c r="AT1138" s="191" t="s">
        <v>562</v>
      </c>
      <c r="AU1138" s="191" t="s">
        <v>101</v>
      </c>
      <c r="AY1138" s="22" t="s">
        <v>458</v>
      </c>
      <c r="BE1138" s="192">
        <f>IF(N1138="základní",J1138,0)</f>
        <v>0</v>
      </c>
      <c r="BF1138" s="192">
        <f>IF(N1138="snížená",J1138,0)</f>
        <v>0</v>
      </c>
      <c r="BG1138" s="192">
        <f>IF(N1138="zákl. přenesená",J1138,0)</f>
        <v>0</v>
      </c>
      <c r="BH1138" s="192">
        <f>IF(N1138="sníž. přenesená",J1138,0)</f>
        <v>0</v>
      </c>
      <c r="BI1138" s="192">
        <f>IF(N1138="nulová",J1138,0)</f>
        <v>0</v>
      </c>
      <c r="BJ1138" s="22" t="s">
        <v>79</v>
      </c>
      <c r="BK1138" s="192">
        <f>ROUND(I1138*H1138,2)</f>
        <v>0</v>
      </c>
      <c r="BL1138" s="22" t="s">
        <v>567</v>
      </c>
      <c r="BM1138" s="191" t="s">
        <v>1944</v>
      </c>
    </row>
    <row r="1139" s="13" customFormat="1">
      <c r="A1139" s="13"/>
      <c r="B1139" s="198"/>
      <c r="C1139" s="13"/>
      <c r="D1139" s="199" t="s">
        <v>469</v>
      </c>
      <c r="E1139" s="13"/>
      <c r="F1139" s="201" t="s">
        <v>1945</v>
      </c>
      <c r="G1139" s="13"/>
      <c r="H1139" s="202">
        <v>228.482</v>
      </c>
      <c r="I1139" s="203"/>
      <c r="J1139" s="13"/>
      <c r="K1139" s="13"/>
      <c r="L1139" s="198"/>
      <c r="M1139" s="204"/>
      <c r="N1139" s="205"/>
      <c r="O1139" s="205"/>
      <c r="P1139" s="205"/>
      <c r="Q1139" s="205"/>
      <c r="R1139" s="205"/>
      <c r="S1139" s="205"/>
      <c r="T1139" s="206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00" t="s">
        <v>469</v>
      </c>
      <c r="AU1139" s="200" t="s">
        <v>101</v>
      </c>
      <c r="AV1139" s="13" t="s">
        <v>76</v>
      </c>
      <c r="AW1139" s="13" t="s">
        <v>4</v>
      </c>
      <c r="AX1139" s="13" t="s">
        <v>79</v>
      </c>
      <c r="AY1139" s="200" t="s">
        <v>458</v>
      </c>
    </row>
    <row r="1140" s="2" customFormat="1" ht="44.25" customHeight="1">
      <c r="A1140" s="41"/>
      <c r="B1140" s="179"/>
      <c r="C1140" s="180" t="s">
        <v>1946</v>
      </c>
      <c r="D1140" s="180" t="s">
        <v>462</v>
      </c>
      <c r="E1140" s="181" t="s">
        <v>1947</v>
      </c>
      <c r="F1140" s="182" t="s">
        <v>1948</v>
      </c>
      <c r="G1140" s="183" t="s">
        <v>140</v>
      </c>
      <c r="H1140" s="184">
        <v>231.042</v>
      </c>
      <c r="I1140" s="185"/>
      <c r="J1140" s="186">
        <f>ROUND(I1140*H1140,2)</f>
        <v>0</v>
      </c>
      <c r="K1140" s="182" t="s">
        <v>465</v>
      </c>
      <c r="L1140" s="42"/>
      <c r="M1140" s="187" t="s">
        <v>3</v>
      </c>
      <c r="N1140" s="188" t="s">
        <v>43</v>
      </c>
      <c r="O1140" s="75"/>
      <c r="P1140" s="189">
        <f>O1140*H1140</f>
        <v>0</v>
      </c>
      <c r="Q1140" s="189">
        <v>0.00029999999999999997</v>
      </c>
      <c r="R1140" s="189">
        <f>Q1140*H1140</f>
        <v>0.069312599999999988</v>
      </c>
      <c r="S1140" s="189">
        <v>0</v>
      </c>
      <c r="T1140" s="190">
        <f>S1140*H1140</f>
        <v>0</v>
      </c>
      <c r="U1140" s="41"/>
      <c r="V1140" s="41"/>
      <c r="W1140" s="41"/>
      <c r="X1140" s="41"/>
      <c r="Y1140" s="41"/>
      <c r="Z1140" s="41"/>
      <c r="AA1140" s="41"/>
      <c r="AB1140" s="41"/>
      <c r="AC1140" s="41"/>
      <c r="AD1140" s="41"/>
      <c r="AE1140" s="41"/>
      <c r="AR1140" s="191" t="s">
        <v>567</v>
      </c>
      <c r="AT1140" s="191" t="s">
        <v>462</v>
      </c>
      <c r="AU1140" s="191" t="s">
        <v>101</v>
      </c>
      <c r="AY1140" s="22" t="s">
        <v>458</v>
      </c>
      <c r="BE1140" s="192">
        <f>IF(N1140="základní",J1140,0)</f>
        <v>0</v>
      </c>
      <c r="BF1140" s="192">
        <f>IF(N1140="snížená",J1140,0)</f>
        <v>0</v>
      </c>
      <c r="BG1140" s="192">
        <f>IF(N1140="zákl. přenesená",J1140,0)</f>
        <v>0</v>
      </c>
      <c r="BH1140" s="192">
        <f>IF(N1140="sníž. přenesená",J1140,0)</f>
        <v>0</v>
      </c>
      <c r="BI1140" s="192">
        <f>IF(N1140="nulová",J1140,0)</f>
        <v>0</v>
      </c>
      <c r="BJ1140" s="22" t="s">
        <v>79</v>
      </c>
      <c r="BK1140" s="192">
        <f>ROUND(I1140*H1140,2)</f>
        <v>0</v>
      </c>
      <c r="BL1140" s="22" t="s">
        <v>567</v>
      </c>
      <c r="BM1140" s="191" t="s">
        <v>1949</v>
      </c>
    </row>
    <row r="1141" s="2" customFormat="1">
      <c r="A1141" s="41"/>
      <c r="B1141" s="42"/>
      <c r="C1141" s="41"/>
      <c r="D1141" s="193" t="s">
        <v>467</v>
      </c>
      <c r="E1141" s="41"/>
      <c r="F1141" s="194" t="s">
        <v>1950</v>
      </c>
      <c r="G1141" s="41"/>
      <c r="H1141" s="41"/>
      <c r="I1141" s="195"/>
      <c r="J1141" s="41"/>
      <c r="K1141" s="41"/>
      <c r="L1141" s="42"/>
      <c r="M1141" s="196"/>
      <c r="N1141" s="197"/>
      <c r="O1141" s="75"/>
      <c r="P1141" s="75"/>
      <c r="Q1141" s="75"/>
      <c r="R1141" s="75"/>
      <c r="S1141" s="75"/>
      <c r="T1141" s="76"/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T1141" s="22" t="s">
        <v>467</v>
      </c>
      <c r="AU1141" s="22" t="s">
        <v>101</v>
      </c>
    </row>
    <row r="1142" s="2" customFormat="1" ht="24.15" customHeight="1">
      <c r="A1142" s="41"/>
      <c r="B1142" s="179"/>
      <c r="C1142" s="223" t="s">
        <v>1951</v>
      </c>
      <c r="D1142" s="223" t="s">
        <v>562</v>
      </c>
      <c r="E1142" s="224" t="s">
        <v>1952</v>
      </c>
      <c r="F1142" s="225" t="s">
        <v>1953</v>
      </c>
      <c r="G1142" s="226" t="s">
        <v>140</v>
      </c>
      <c r="H1142" s="227">
        <v>242.59399999999999</v>
      </c>
      <c r="I1142" s="228"/>
      <c r="J1142" s="229">
        <f>ROUND(I1142*H1142,2)</f>
        <v>0</v>
      </c>
      <c r="K1142" s="225" t="s">
        <v>465</v>
      </c>
      <c r="L1142" s="230"/>
      <c r="M1142" s="231" t="s">
        <v>3</v>
      </c>
      <c r="N1142" s="232" t="s">
        <v>43</v>
      </c>
      <c r="O1142" s="75"/>
      <c r="P1142" s="189">
        <f>O1142*H1142</f>
        <v>0</v>
      </c>
      <c r="Q1142" s="189">
        <v>0.0054000000000000003</v>
      </c>
      <c r="R1142" s="189">
        <f>Q1142*H1142</f>
        <v>1.3100076000000001</v>
      </c>
      <c r="S1142" s="189">
        <v>0</v>
      </c>
      <c r="T1142" s="190">
        <f>S1142*H1142</f>
        <v>0</v>
      </c>
      <c r="U1142" s="41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R1142" s="191" t="s">
        <v>667</v>
      </c>
      <c r="AT1142" s="191" t="s">
        <v>562</v>
      </c>
      <c r="AU1142" s="191" t="s">
        <v>101</v>
      </c>
      <c r="AY1142" s="22" t="s">
        <v>458</v>
      </c>
      <c r="BE1142" s="192">
        <f>IF(N1142="základní",J1142,0)</f>
        <v>0</v>
      </c>
      <c r="BF1142" s="192">
        <f>IF(N1142="snížená",J1142,0)</f>
        <v>0</v>
      </c>
      <c r="BG1142" s="192">
        <f>IF(N1142="zákl. přenesená",J1142,0)</f>
        <v>0</v>
      </c>
      <c r="BH1142" s="192">
        <f>IF(N1142="sníž. přenesená",J1142,0)</f>
        <v>0</v>
      </c>
      <c r="BI1142" s="192">
        <f>IF(N1142="nulová",J1142,0)</f>
        <v>0</v>
      </c>
      <c r="BJ1142" s="22" t="s">
        <v>79</v>
      </c>
      <c r="BK1142" s="192">
        <f>ROUND(I1142*H1142,2)</f>
        <v>0</v>
      </c>
      <c r="BL1142" s="22" t="s">
        <v>567</v>
      </c>
      <c r="BM1142" s="191" t="s">
        <v>1954</v>
      </c>
    </row>
    <row r="1143" s="13" customFormat="1">
      <c r="A1143" s="13"/>
      <c r="B1143" s="198"/>
      <c r="C1143" s="13"/>
      <c r="D1143" s="199" t="s">
        <v>469</v>
      </c>
      <c r="E1143" s="200" t="s">
        <v>3</v>
      </c>
      <c r="F1143" s="201" t="s">
        <v>332</v>
      </c>
      <c r="G1143" s="13"/>
      <c r="H1143" s="202">
        <v>199.59</v>
      </c>
      <c r="I1143" s="203"/>
      <c r="J1143" s="13"/>
      <c r="K1143" s="13"/>
      <c r="L1143" s="198"/>
      <c r="M1143" s="204"/>
      <c r="N1143" s="205"/>
      <c r="O1143" s="205"/>
      <c r="P1143" s="205"/>
      <c r="Q1143" s="205"/>
      <c r="R1143" s="205"/>
      <c r="S1143" s="205"/>
      <c r="T1143" s="20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00" t="s">
        <v>469</v>
      </c>
      <c r="AU1143" s="200" t="s">
        <v>101</v>
      </c>
      <c r="AV1143" s="13" t="s">
        <v>76</v>
      </c>
      <c r="AW1143" s="13" t="s">
        <v>33</v>
      </c>
      <c r="AX1143" s="13" t="s">
        <v>72</v>
      </c>
      <c r="AY1143" s="200" t="s">
        <v>458</v>
      </c>
    </row>
    <row r="1144" s="13" customFormat="1">
      <c r="A1144" s="13"/>
      <c r="B1144" s="198"/>
      <c r="C1144" s="13"/>
      <c r="D1144" s="199" t="s">
        <v>469</v>
      </c>
      <c r="E1144" s="200" t="s">
        <v>3</v>
      </c>
      <c r="F1144" s="201" t="s">
        <v>1955</v>
      </c>
      <c r="G1144" s="13"/>
      <c r="H1144" s="202">
        <v>18.012</v>
      </c>
      <c r="I1144" s="203"/>
      <c r="J1144" s="13"/>
      <c r="K1144" s="13"/>
      <c r="L1144" s="198"/>
      <c r="M1144" s="204"/>
      <c r="N1144" s="205"/>
      <c r="O1144" s="205"/>
      <c r="P1144" s="205"/>
      <c r="Q1144" s="205"/>
      <c r="R1144" s="205"/>
      <c r="S1144" s="205"/>
      <c r="T1144" s="206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00" t="s">
        <v>469</v>
      </c>
      <c r="AU1144" s="200" t="s">
        <v>101</v>
      </c>
      <c r="AV1144" s="13" t="s">
        <v>76</v>
      </c>
      <c r="AW1144" s="13" t="s">
        <v>33</v>
      </c>
      <c r="AX1144" s="13" t="s">
        <v>72</v>
      </c>
      <c r="AY1144" s="200" t="s">
        <v>458</v>
      </c>
    </row>
    <row r="1145" s="13" customFormat="1">
      <c r="A1145" s="13"/>
      <c r="B1145" s="198"/>
      <c r="C1145" s="13"/>
      <c r="D1145" s="199" t="s">
        <v>469</v>
      </c>
      <c r="E1145" s="200" t="s">
        <v>3</v>
      </c>
      <c r="F1145" s="201" t="s">
        <v>1956</v>
      </c>
      <c r="G1145" s="13"/>
      <c r="H1145" s="202">
        <v>13.44</v>
      </c>
      <c r="I1145" s="203"/>
      <c r="J1145" s="13"/>
      <c r="K1145" s="13"/>
      <c r="L1145" s="198"/>
      <c r="M1145" s="204"/>
      <c r="N1145" s="205"/>
      <c r="O1145" s="205"/>
      <c r="P1145" s="205"/>
      <c r="Q1145" s="205"/>
      <c r="R1145" s="205"/>
      <c r="S1145" s="205"/>
      <c r="T1145" s="206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00" t="s">
        <v>469</v>
      </c>
      <c r="AU1145" s="200" t="s">
        <v>101</v>
      </c>
      <c r="AV1145" s="13" t="s">
        <v>76</v>
      </c>
      <c r="AW1145" s="13" t="s">
        <v>33</v>
      </c>
      <c r="AX1145" s="13" t="s">
        <v>72</v>
      </c>
      <c r="AY1145" s="200" t="s">
        <v>458</v>
      </c>
    </row>
    <row r="1146" s="15" customFormat="1">
      <c r="A1146" s="15"/>
      <c r="B1146" s="215"/>
      <c r="C1146" s="15"/>
      <c r="D1146" s="199" t="s">
        <v>469</v>
      </c>
      <c r="E1146" s="216" t="s">
        <v>3</v>
      </c>
      <c r="F1146" s="217" t="s">
        <v>497</v>
      </c>
      <c r="G1146" s="15"/>
      <c r="H1146" s="218">
        <v>231.042</v>
      </c>
      <c r="I1146" s="219"/>
      <c r="J1146" s="15"/>
      <c r="K1146" s="15"/>
      <c r="L1146" s="215"/>
      <c r="M1146" s="220"/>
      <c r="N1146" s="221"/>
      <c r="O1146" s="221"/>
      <c r="P1146" s="221"/>
      <c r="Q1146" s="221"/>
      <c r="R1146" s="221"/>
      <c r="S1146" s="221"/>
      <c r="T1146" s="222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T1146" s="216" t="s">
        <v>469</v>
      </c>
      <c r="AU1146" s="216" t="s">
        <v>101</v>
      </c>
      <c r="AV1146" s="15" t="s">
        <v>104</v>
      </c>
      <c r="AW1146" s="15" t="s">
        <v>33</v>
      </c>
      <c r="AX1146" s="15" t="s">
        <v>79</v>
      </c>
      <c r="AY1146" s="216" t="s">
        <v>458</v>
      </c>
    </row>
    <row r="1147" s="13" customFormat="1">
      <c r="A1147" s="13"/>
      <c r="B1147" s="198"/>
      <c r="C1147" s="13"/>
      <c r="D1147" s="199" t="s">
        <v>469</v>
      </c>
      <c r="E1147" s="13"/>
      <c r="F1147" s="201" t="s">
        <v>1957</v>
      </c>
      <c r="G1147" s="13"/>
      <c r="H1147" s="202">
        <v>242.59399999999999</v>
      </c>
      <c r="I1147" s="203"/>
      <c r="J1147" s="13"/>
      <c r="K1147" s="13"/>
      <c r="L1147" s="198"/>
      <c r="M1147" s="204"/>
      <c r="N1147" s="205"/>
      <c r="O1147" s="205"/>
      <c r="P1147" s="205"/>
      <c r="Q1147" s="205"/>
      <c r="R1147" s="205"/>
      <c r="S1147" s="205"/>
      <c r="T1147" s="206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00" t="s">
        <v>469</v>
      </c>
      <c r="AU1147" s="200" t="s">
        <v>101</v>
      </c>
      <c r="AV1147" s="13" t="s">
        <v>76</v>
      </c>
      <c r="AW1147" s="13" t="s">
        <v>4</v>
      </c>
      <c r="AX1147" s="13" t="s">
        <v>79</v>
      </c>
      <c r="AY1147" s="200" t="s">
        <v>458</v>
      </c>
    </row>
    <row r="1148" s="2" customFormat="1" ht="49.05" customHeight="1">
      <c r="A1148" s="41"/>
      <c r="B1148" s="179"/>
      <c r="C1148" s="180" t="s">
        <v>1958</v>
      </c>
      <c r="D1148" s="180" t="s">
        <v>462</v>
      </c>
      <c r="E1148" s="181" t="s">
        <v>1959</v>
      </c>
      <c r="F1148" s="182" t="s">
        <v>1960</v>
      </c>
      <c r="G1148" s="183" t="s">
        <v>140</v>
      </c>
      <c r="H1148" s="184">
        <v>18</v>
      </c>
      <c r="I1148" s="185"/>
      <c r="J1148" s="186">
        <f>ROUND(I1148*H1148,2)</f>
        <v>0</v>
      </c>
      <c r="K1148" s="182" t="s">
        <v>465</v>
      </c>
      <c r="L1148" s="42"/>
      <c r="M1148" s="187" t="s">
        <v>3</v>
      </c>
      <c r="N1148" s="188" t="s">
        <v>43</v>
      </c>
      <c r="O1148" s="75"/>
      <c r="P1148" s="189">
        <f>O1148*H1148</f>
        <v>0</v>
      </c>
      <c r="Q1148" s="189">
        <v>0.0063</v>
      </c>
      <c r="R1148" s="189">
        <f>Q1148*H1148</f>
        <v>0.1134</v>
      </c>
      <c r="S1148" s="189">
        <v>0</v>
      </c>
      <c r="T1148" s="190">
        <f>S1148*H1148</f>
        <v>0</v>
      </c>
      <c r="U1148" s="41"/>
      <c r="V1148" s="41"/>
      <c r="W1148" s="41"/>
      <c r="X1148" s="41"/>
      <c r="Y1148" s="41"/>
      <c r="Z1148" s="41"/>
      <c r="AA1148" s="41"/>
      <c r="AB1148" s="41"/>
      <c r="AC1148" s="41"/>
      <c r="AD1148" s="41"/>
      <c r="AE1148" s="41"/>
      <c r="AR1148" s="191" t="s">
        <v>567</v>
      </c>
      <c r="AT1148" s="191" t="s">
        <v>462</v>
      </c>
      <c r="AU1148" s="191" t="s">
        <v>101</v>
      </c>
      <c r="AY1148" s="22" t="s">
        <v>458</v>
      </c>
      <c r="BE1148" s="192">
        <f>IF(N1148="základní",J1148,0)</f>
        <v>0</v>
      </c>
      <c r="BF1148" s="192">
        <f>IF(N1148="snížená",J1148,0)</f>
        <v>0</v>
      </c>
      <c r="BG1148" s="192">
        <f>IF(N1148="zákl. přenesená",J1148,0)</f>
        <v>0</v>
      </c>
      <c r="BH1148" s="192">
        <f>IF(N1148="sníž. přenesená",J1148,0)</f>
        <v>0</v>
      </c>
      <c r="BI1148" s="192">
        <f>IF(N1148="nulová",J1148,0)</f>
        <v>0</v>
      </c>
      <c r="BJ1148" s="22" t="s">
        <v>79</v>
      </c>
      <c r="BK1148" s="192">
        <f>ROUND(I1148*H1148,2)</f>
        <v>0</v>
      </c>
      <c r="BL1148" s="22" t="s">
        <v>567</v>
      </c>
      <c r="BM1148" s="191" t="s">
        <v>1961</v>
      </c>
    </row>
    <row r="1149" s="2" customFormat="1">
      <c r="A1149" s="41"/>
      <c r="B1149" s="42"/>
      <c r="C1149" s="41"/>
      <c r="D1149" s="193" t="s">
        <v>467</v>
      </c>
      <c r="E1149" s="41"/>
      <c r="F1149" s="194" t="s">
        <v>1962</v>
      </c>
      <c r="G1149" s="41"/>
      <c r="H1149" s="41"/>
      <c r="I1149" s="195"/>
      <c r="J1149" s="41"/>
      <c r="K1149" s="41"/>
      <c r="L1149" s="42"/>
      <c r="M1149" s="196"/>
      <c r="N1149" s="197"/>
      <c r="O1149" s="75"/>
      <c r="P1149" s="75"/>
      <c r="Q1149" s="75"/>
      <c r="R1149" s="75"/>
      <c r="S1149" s="75"/>
      <c r="T1149" s="76"/>
      <c r="U1149" s="41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T1149" s="22" t="s">
        <v>467</v>
      </c>
      <c r="AU1149" s="22" t="s">
        <v>101</v>
      </c>
    </row>
    <row r="1150" s="13" customFormat="1">
      <c r="A1150" s="13"/>
      <c r="B1150" s="198"/>
      <c r="C1150" s="13"/>
      <c r="D1150" s="199" t="s">
        <v>469</v>
      </c>
      <c r="E1150" s="200" t="s">
        <v>3</v>
      </c>
      <c r="F1150" s="201" t="s">
        <v>1963</v>
      </c>
      <c r="G1150" s="13"/>
      <c r="H1150" s="202">
        <v>18</v>
      </c>
      <c r="I1150" s="203"/>
      <c r="J1150" s="13"/>
      <c r="K1150" s="13"/>
      <c r="L1150" s="198"/>
      <c r="M1150" s="204"/>
      <c r="N1150" s="205"/>
      <c r="O1150" s="205"/>
      <c r="P1150" s="205"/>
      <c r="Q1150" s="205"/>
      <c r="R1150" s="205"/>
      <c r="S1150" s="205"/>
      <c r="T1150" s="206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00" t="s">
        <v>469</v>
      </c>
      <c r="AU1150" s="200" t="s">
        <v>101</v>
      </c>
      <c r="AV1150" s="13" t="s">
        <v>76</v>
      </c>
      <c r="AW1150" s="13" t="s">
        <v>33</v>
      </c>
      <c r="AX1150" s="13" t="s">
        <v>79</v>
      </c>
      <c r="AY1150" s="200" t="s">
        <v>458</v>
      </c>
    </row>
    <row r="1151" s="2" customFormat="1" ht="16.5" customHeight="1">
      <c r="A1151" s="41"/>
      <c r="B1151" s="179"/>
      <c r="C1151" s="223" t="s">
        <v>1964</v>
      </c>
      <c r="D1151" s="223" t="s">
        <v>562</v>
      </c>
      <c r="E1151" s="224" t="s">
        <v>1343</v>
      </c>
      <c r="F1151" s="225" t="s">
        <v>1344</v>
      </c>
      <c r="G1151" s="226" t="s">
        <v>140</v>
      </c>
      <c r="H1151" s="227">
        <v>18.899999999999999</v>
      </c>
      <c r="I1151" s="228"/>
      <c r="J1151" s="229">
        <f>ROUND(I1151*H1151,2)</f>
        <v>0</v>
      </c>
      <c r="K1151" s="225" t="s">
        <v>465</v>
      </c>
      <c r="L1151" s="230"/>
      <c r="M1151" s="231" t="s">
        <v>3</v>
      </c>
      <c r="N1151" s="232" t="s">
        <v>43</v>
      </c>
      <c r="O1151" s="75"/>
      <c r="P1151" s="189">
        <f>O1151*H1151</f>
        <v>0</v>
      </c>
      <c r="Q1151" s="189">
        <v>0.0028</v>
      </c>
      <c r="R1151" s="189">
        <f>Q1151*H1151</f>
        <v>0.052919999999999995</v>
      </c>
      <c r="S1151" s="189">
        <v>0</v>
      </c>
      <c r="T1151" s="190">
        <f>S1151*H1151</f>
        <v>0</v>
      </c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R1151" s="191" t="s">
        <v>667</v>
      </c>
      <c r="AT1151" s="191" t="s">
        <v>562</v>
      </c>
      <c r="AU1151" s="191" t="s">
        <v>101</v>
      </c>
      <c r="AY1151" s="22" t="s">
        <v>458</v>
      </c>
      <c r="BE1151" s="192">
        <f>IF(N1151="základní",J1151,0)</f>
        <v>0</v>
      </c>
      <c r="BF1151" s="192">
        <f>IF(N1151="snížená",J1151,0)</f>
        <v>0</v>
      </c>
      <c r="BG1151" s="192">
        <f>IF(N1151="zákl. přenesená",J1151,0)</f>
        <v>0</v>
      </c>
      <c r="BH1151" s="192">
        <f>IF(N1151="sníž. přenesená",J1151,0)</f>
        <v>0</v>
      </c>
      <c r="BI1151" s="192">
        <f>IF(N1151="nulová",J1151,0)</f>
        <v>0</v>
      </c>
      <c r="BJ1151" s="22" t="s">
        <v>79</v>
      </c>
      <c r="BK1151" s="192">
        <f>ROUND(I1151*H1151,2)</f>
        <v>0</v>
      </c>
      <c r="BL1151" s="22" t="s">
        <v>567</v>
      </c>
      <c r="BM1151" s="191" t="s">
        <v>1965</v>
      </c>
    </row>
    <row r="1152" s="13" customFormat="1">
      <c r="A1152" s="13"/>
      <c r="B1152" s="198"/>
      <c r="C1152" s="13"/>
      <c r="D1152" s="199" t="s">
        <v>469</v>
      </c>
      <c r="E1152" s="13"/>
      <c r="F1152" s="201" t="s">
        <v>1966</v>
      </c>
      <c r="G1152" s="13"/>
      <c r="H1152" s="202">
        <v>18.899999999999999</v>
      </c>
      <c r="I1152" s="203"/>
      <c r="J1152" s="13"/>
      <c r="K1152" s="13"/>
      <c r="L1152" s="198"/>
      <c r="M1152" s="204"/>
      <c r="N1152" s="205"/>
      <c r="O1152" s="205"/>
      <c r="P1152" s="205"/>
      <c r="Q1152" s="205"/>
      <c r="R1152" s="205"/>
      <c r="S1152" s="205"/>
      <c r="T1152" s="206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00" t="s">
        <v>469</v>
      </c>
      <c r="AU1152" s="200" t="s">
        <v>101</v>
      </c>
      <c r="AV1152" s="13" t="s">
        <v>76</v>
      </c>
      <c r="AW1152" s="13" t="s">
        <v>4</v>
      </c>
      <c r="AX1152" s="13" t="s">
        <v>79</v>
      </c>
      <c r="AY1152" s="200" t="s">
        <v>458</v>
      </c>
    </row>
    <row r="1153" s="12" customFormat="1" ht="20.88" customHeight="1">
      <c r="A1153" s="12"/>
      <c r="B1153" s="166"/>
      <c r="C1153" s="12"/>
      <c r="D1153" s="167" t="s">
        <v>71</v>
      </c>
      <c r="E1153" s="177" t="s">
        <v>1967</v>
      </c>
      <c r="F1153" s="177" t="s">
        <v>1968</v>
      </c>
      <c r="G1153" s="12"/>
      <c r="H1153" s="12"/>
      <c r="I1153" s="169"/>
      <c r="J1153" s="178">
        <f>BK1153</f>
        <v>0</v>
      </c>
      <c r="K1153" s="12"/>
      <c r="L1153" s="166"/>
      <c r="M1153" s="171"/>
      <c r="N1153" s="172"/>
      <c r="O1153" s="172"/>
      <c r="P1153" s="173">
        <f>SUM(P1154:P1158)</f>
        <v>0</v>
      </c>
      <c r="Q1153" s="172"/>
      <c r="R1153" s="173">
        <f>SUM(R1154:R1158)</f>
        <v>0.0528</v>
      </c>
      <c r="S1153" s="172"/>
      <c r="T1153" s="174">
        <f>SUM(T1154:T1158)</f>
        <v>0</v>
      </c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R1153" s="167" t="s">
        <v>76</v>
      </c>
      <c r="AT1153" s="175" t="s">
        <v>71</v>
      </c>
      <c r="AU1153" s="175" t="s">
        <v>76</v>
      </c>
      <c r="AY1153" s="167" t="s">
        <v>458</v>
      </c>
      <c r="BK1153" s="176">
        <f>SUM(BK1154:BK1158)</f>
        <v>0</v>
      </c>
    </row>
    <row r="1154" s="2" customFormat="1" ht="37.8" customHeight="1">
      <c r="A1154" s="41"/>
      <c r="B1154" s="179"/>
      <c r="C1154" s="180" t="s">
        <v>1969</v>
      </c>
      <c r="D1154" s="180" t="s">
        <v>462</v>
      </c>
      <c r="E1154" s="181" t="s">
        <v>1970</v>
      </c>
      <c r="F1154" s="182" t="s">
        <v>1971</v>
      </c>
      <c r="G1154" s="183" t="s">
        <v>140</v>
      </c>
      <c r="H1154" s="184">
        <v>6</v>
      </c>
      <c r="I1154" s="185"/>
      <c r="J1154" s="186">
        <f>ROUND(I1154*H1154,2)</f>
        <v>0</v>
      </c>
      <c r="K1154" s="182" t="s">
        <v>465</v>
      </c>
      <c r="L1154" s="42"/>
      <c r="M1154" s="187" t="s">
        <v>3</v>
      </c>
      <c r="N1154" s="188" t="s">
        <v>43</v>
      </c>
      <c r="O1154" s="75"/>
      <c r="P1154" s="189">
        <f>O1154*H1154</f>
        <v>0</v>
      </c>
      <c r="Q1154" s="189">
        <v>0</v>
      </c>
      <c r="R1154" s="189">
        <f>Q1154*H1154</f>
        <v>0</v>
      </c>
      <c r="S1154" s="189">
        <v>0</v>
      </c>
      <c r="T1154" s="190">
        <f>S1154*H1154</f>
        <v>0</v>
      </c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R1154" s="191" t="s">
        <v>567</v>
      </c>
      <c r="AT1154" s="191" t="s">
        <v>462</v>
      </c>
      <c r="AU1154" s="191" t="s">
        <v>101</v>
      </c>
      <c r="AY1154" s="22" t="s">
        <v>458</v>
      </c>
      <c r="BE1154" s="192">
        <f>IF(N1154="základní",J1154,0)</f>
        <v>0</v>
      </c>
      <c r="BF1154" s="192">
        <f>IF(N1154="snížená",J1154,0)</f>
        <v>0</v>
      </c>
      <c r="BG1154" s="192">
        <f>IF(N1154="zákl. přenesená",J1154,0)</f>
        <v>0</v>
      </c>
      <c r="BH1154" s="192">
        <f>IF(N1154="sníž. přenesená",J1154,0)</f>
        <v>0</v>
      </c>
      <c r="BI1154" s="192">
        <f>IF(N1154="nulová",J1154,0)</f>
        <v>0</v>
      </c>
      <c r="BJ1154" s="22" t="s">
        <v>79</v>
      </c>
      <c r="BK1154" s="192">
        <f>ROUND(I1154*H1154,2)</f>
        <v>0</v>
      </c>
      <c r="BL1154" s="22" t="s">
        <v>567</v>
      </c>
      <c r="BM1154" s="191" t="s">
        <v>1972</v>
      </c>
    </row>
    <row r="1155" s="2" customFormat="1">
      <c r="A1155" s="41"/>
      <c r="B1155" s="42"/>
      <c r="C1155" s="41"/>
      <c r="D1155" s="193" t="s">
        <v>467</v>
      </c>
      <c r="E1155" s="41"/>
      <c r="F1155" s="194" t="s">
        <v>1973</v>
      </c>
      <c r="G1155" s="41"/>
      <c r="H1155" s="41"/>
      <c r="I1155" s="195"/>
      <c r="J1155" s="41"/>
      <c r="K1155" s="41"/>
      <c r="L1155" s="42"/>
      <c r="M1155" s="196"/>
      <c r="N1155" s="197"/>
      <c r="O1155" s="75"/>
      <c r="P1155" s="75"/>
      <c r="Q1155" s="75"/>
      <c r="R1155" s="75"/>
      <c r="S1155" s="75"/>
      <c r="T1155" s="76"/>
      <c r="U1155" s="41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T1155" s="22" t="s">
        <v>467</v>
      </c>
      <c r="AU1155" s="22" t="s">
        <v>101</v>
      </c>
    </row>
    <row r="1156" s="2" customFormat="1" ht="33" customHeight="1">
      <c r="A1156" s="41"/>
      <c r="B1156" s="179"/>
      <c r="C1156" s="223" t="s">
        <v>1974</v>
      </c>
      <c r="D1156" s="223" t="s">
        <v>562</v>
      </c>
      <c r="E1156" s="224" t="s">
        <v>1975</v>
      </c>
      <c r="F1156" s="225" t="s">
        <v>1976</v>
      </c>
      <c r="G1156" s="226" t="s">
        <v>140</v>
      </c>
      <c r="H1156" s="227">
        <v>6.5999999999999996</v>
      </c>
      <c r="I1156" s="228"/>
      <c r="J1156" s="229">
        <f>ROUND(I1156*H1156,2)</f>
        <v>0</v>
      </c>
      <c r="K1156" s="225" t="s">
        <v>465</v>
      </c>
      <c r="L1156" s="230"/>
      <c r="M1156" s="231" t="s">
        <v>3</v>
      </c>
      <c r="N1156" s="232" t="s">
        <v>43</v>
      </c>
      <c r="O1156" s="75"/>
      <c r="P1156" s="189">
        <f>O1156*H1156</f>
        <v>0</v>
      </c>
      <c r="Q1156" s="189">
        <v>0.0080000000000000002</v>
      </c>
      <c r="R1156" s="189">
        <f>Q1156*H1156</f>
        <v>0.0528</v>
      </c>
      <c r="S1156" s="189">
        <v>0</v>
      </c>
      <c r="T1156" s="190">
        <f>S1156*H1156</f>
        <v>0</v>
      </c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R1156" s="191" t="s">
        <v>667</v>
      </c>
      <c r="AT1156" s="191" t="s">
        <v>562</v>
      </c>
      <c r="AU1156" s="191" t="s">
        <v>101</v>
      </c>
      <c r="AY1156" s="22" t="s">
        <v>458</v>
      </c>
      <c r="BE1156" s="192">
        <f>IF(N1156="základní",J1156,0)</f>
        <v>0</v>
      </c>
      <c r="BF1156" s="192">
        <f>IF(N1156="snížená",J1156,0)</f>
        <v>0</v>
      </c>
      <c r="BG1156" s="192">
        <f>IF(N1156="zákl. přenesená",J1156,0)</f>
        <v>0</v>
      </c>
      <c r="BH1156" s="192">
        <f>IF(N1156="sníž. přenesená",J1156,0)</f>
        <v>0</v>
      </c>
      <c r="BI1156" s="192">
        <f>IF(N1156="nulová",J1156,0)</f>
        <v>0</v>
      </c>
      <c r="BJ1156" s="22" t="s">
        <v>79</v>
      </c>
      <c r="BK1156" s="192">
        <f>ROUND(I1156*H1156,2)</f>
        <v>0</v>
      </c>
      <c r="BL1156" s="22" t="s">
        <v>567</v>
      </c>
      <c r="BM1156" s="191" t="s">
        <v>1977</v>
      </c>
    </row>
    <row r="1157" s="13" customFormat="1">
      <c r="A1157" s="13"/>
      <c r="B1157" s="198"/>
      <c r="C1157" s="13"/>
      <c r="D1157" s="199" t="s">
        <v>469</v>
      </c>
      <c r="E1157" s="200" t="s">
        <v>3</v>
      </c>
      <c r="F1157" s="201" t="s">
        <v>382</v>
      </c>
      <c r="G1157" s="13"/>
      <c r="H1157" s="202">
        <v>6</v>
      </c>
      <c r="I1157" s="203"/>
      <c r="J1157" s="13"/>
      <c r="K1157" s="13"/>
      <c r="L1157" s="198"/>
      <c r="M1157" s="204"/>
      <c r="N1157" s="205"/>
      <c r="O1157" s="205"/>
      <c r="P1157" s="205"/>
      <c r="Q1157" s="205"/>
      <c r="R1157" s="205"/>
      <c r="S1157" s="205"/>
      <c r="T1157" s="20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00" t="s">
        <v>469</v>
      </c>
      <c r="AU1157" s="200" t="s">
        <v>101</v>
      </c>
      <c r="AV1157" s="13" t="s">
        <v>76</v>
      </c>
      <c r="AW1157" s="13" t="s">
        <v>33</v>
      </c>
      <c r="AX1157" s="13" t="s">
        <v>79</v>
      </c>
      <c r="AY1157" s="200" t="s">
        <v>458</v>
      </c>
    </row>
    <row r="1158" s="13" customFormat="1">
      <c r="A1158" s="13"/>
      <c r="B1158" s="198"/>
      <c r="C1158" s="13"/>
      <c r="D1158" s="199" t="s">
        <v>469</v>
      </c>
      <c r="E1158" s="13"/>
      <c r="F1158" s="201" t="s">
        <v>1978</v>
      </c>
      <c r="G1158" s="13"/>
      <c r="H1158" s="202">
        <v>6.5999999999999996</v>
      </c>
      <c r="I1158" s="203"/>
      <c r="J1158" s="13"/>
      <c r="K1158" s="13"/>
      <c r="L1158" s="198"/>
      <c r="M1158" s="204"/>
      <c r="N1158" s="205"/>
      <c r="O1158" s="205"/>
      <c r="P1158" s="205"/>
      <c r="Q1158" s="205"/>
      <c r="R1158" s="205"/>
      <c r="S1158" s="205"/>
      <c r="T1158" s="20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00" t="s">
        <v>469</v>
      </c>
      <c r="AU1158" s="200" t="s">
        <v>101</v>
      </c>
      <c r="AV1158" s="13" t="s">
        <v>76</v>
      </c>
      <c r="AW1158" s="13" t="s">
        <v>4</v>
      </c>
      <c r="AX1158" s="13" t="s">
        <v>79</v>
      </c>
      <c r="AY1158" s="200" t="s">
        <v>458</v>
      </c>
    </row>
    <row r="1159" s="12" customFormat="1" ht="22.8" customHeight="1">
      <c r="A1159" s="12"/>
      <c r="B1159" s="166"/>
      <c r="C1159" s="12"/>
      <c r="D1159" s="167" t="s">
        <v>71</v>
      </c>
      <c r="E1159" s="177" t="s">
        <v>1979</v>
      </c>
      <c r="F1159" s="177" t="s">
        <v>1980</v>
      </c>
      <c r="G1159" s="12"/>
      <c r="H1159" s="12"/>
      <c r="I1159" s="169"/>
      <c r="J1159" s="178">
        <f>BK1159</f>
        <v>0</v>
      </c>
      <c r="K1159" s="12"/>
      <c r="L1159" s="166"/>
      <c r="M1159" s="171"/>
      <c r="N1159" s="172"/>
      <c r="O1159" s="172"/>
      <c r="P1159" s="173">
        <f>SUM(P1160:P1166)</f>
        <v>0</v>
      </c>
      <c r="Q1159" s="172"/>
      <c r="R1159" s="173">
        <f>SUM(R1160:R1166)</f>
        <v>0.28988999999999998</v>
      </c>
      <c r="S1159" s="172"/>
      <c r="T1159" s="174">
        <f>SUM(T1160:T1166)</f>
        <v>0</v>
      </c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R1159" s="167" t="s">
        <v>76</v>
      </c>
      <c r="AT1159" s="175" t="s">
        <v>71</v>
      </c>
      <c r="AU1159" s="175" t="s">
        <v>79</v>
      </c>
      <c r="AY1159" s="167" t="s">
        <v>458</v>
      </c>
      <c r="BK1159" s="176">
        <f>SUM(BK1160:BK1166)</f>
        <v>0</v>
      </c>
    </row>
    <row r="1160" s="2" customFormat="1" ht="33" customHeight="1">
      <c r="A1160" s="41"/>
      <c r="B1160" s="179"/>
      <c r="C1160" s="180" t="s">
        <v>1981</v>
      </c>
      <c r="D1160" s="180" t="s">
        <v>462</v>
      </c>
      <c r="E1160" s="181" t="s">
        <v>1982</v>
      </c>
      <c r="F1160" s="182" t="s">
        <v>1983</v>
      </c>
      <c r="G1160" s="183" t="s">
        <v>140</v>
      </c>
      <c r="H1160" s="184">
        <v>2.3999999999999999</v>
      </c>
      <c r="I1160" s="185"/>
      <c r="J1160" s="186">
        <f>ROUND(I1160*H1160,2)</f>
        <v>0</v>
      </c>
      <c r="K1160" s="182" t="s">
        <v>465</v>
      </c>
      <c r="L1160" s="42"/>
      <c r="M1160" s="187" t="s">
        <v>3</v>
      </c>
      <c r="N1160" s="188" t="s">
        <v>43</v>
      </c>
      <c r="O1160" s="75"/>
      <c r="P1160" s="189">
        <f>O1160*H1160</f>
        <v>0</v>
      </c>
      <c r="Q1160" s="189">
        <v>0.097850000000000006</v>
      </c>
      <c r="R1160" s="189">
        <f>Q1160*H1160</f>
        <v>0.23483999999999999</v>
      </c>
      <c r="S1160" s="189">
        <v>0</v>
      </c>
      <c r="T1160" s="190">
        <f>S1160*H1160</f>
        <v>0</v>
      </c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R1160" s="191" t="s">
        <v>567</v>
      </c>
      <c r="AT1160" s="191" t="s">
        <v>462</v>
      </c>
      <c r="AU1160" s="191" t="s">
        <v>76</v>
      </c>
      <c r="AY1160" s="22" t="s">
        <v>458</v>
      </c>
      <c r="BE1160" s="192">
        <f>IF(N1160="základní",J1160,0)</f>
        <v>0</v>
      </c>
      <c r="BF1160" s="192">
        <f>IF(N1160="snížená",J1160,0)</f>
        <v>0</v>
      </c>
      <c r="BG1160" s="192">
        <f>IF(N1160="zákl. přenesená",J1160,0)</f>
        <v>0</v>
      </c>
      <c r="BH1160" s="192">
        <f>IF(N1160="sníž. přenesená",J1160,0)</f>
        <v>0</v>
      </c>
      <c r="BI1160" s="192">
        <f>IF(N1160="nulová",J1160,0)</f>
        <v>0</v>
      </c>
      <c r="BJ1160" s="22" t="s">
        <v>79</v>
      </c>
      <c r="BK1160" s="192">
        <f>ROUND(I1160*H1160,2)</f>
        <v>0</v>
      </c>
      <c r="BL1160" s="22" t="s">
        <v>567</v>
      </c>
      <c r="BM1160" s="191" t="s">
        <v>1984</v>
      </c>
    </row>
    <row r="1161" s="2" customFormat="1">
      <c r="A1161" s="41"/>
      <c r="B1161" s="42"/>
      <c r="C1161" s="41"/>
      <c r="D1161" s="193" t="s">
        <v>467</v>
      </c>
      <c r="E1161" s="41"/>
      <c r="F1161" s="194" t="s">
        <v>1985</v>
      </c>
      <c r="G1161" s="41"/>
      <c r="H1161" s="41"/>
      <c r="I1161" s="195"/>
      <c r="J1161" s="41"/>
      <c r="K1161" s="41"/>
      <c r="L1161" s="42"/>
      <c r="M1161" s="196"/>
      <c r="N1161" s="197"/>
      <c r="O1161" s="75"/>
      <c r="P1161" s="75"/>
      <c r="Q1161" s="75"/>
      <c r="R1161" s="75"/>
      <c r="S1161" s="75"/>
      <c r="T1161" s="76"/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T1161" s="22" t="s">
        <v>467</v>
      </c>
      <c r="AU1161" s="22" t="s">
        <v>76</v>
      </c>
    </row>
    <row r="1162" s="13" customFormat="1">
      <c r="A1162" s="13"/>
      <c r="B1162" s="198"/>
      <c r="C1162" s="13"/>
      <c r="D1162" s="199" t="s">
        <v>469</v>
      </c>
      <c r="E1162" s="200" t="s">
        <v>3</v>
      </c>
      <c r="F1162" s="201" t="s">
        <v>1986</v>
      </c>
      <c r="G1162" s="13"/>
      <c r="H1162" s="202">
        <v>2.3999999999999999</v>
      </c>
      <c r="I1162" s="203"/>
      <c r="J1162" s="13"/>
      <c r="K1162" s="13"/>
      <c r="L1162" s="198"/>
      <c r="M1162" s="204"/>
      <c r="N1162" s="205"/>
      <c r="O1162" s="205"/>
      <c r="P1162" s="205"/>
      <c r="Q1162" s="205"/>
      <c r="R1162" s="205"/>
      <c r="S1162" s="205"/>
      <c r="T1162" s="206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00" t="s">
        <v>469</v>
      </c>
      <c r="AU1162" s="200" t="s">
        <v>76</v>
      </c>
      <c r="AV1162" s="13" t="s">
        <v>76</v>
      </c>
      <c r="AW1162" s="13" t="s">
        <v>33</v>
      </c>
      <c r="AX1162" s="13" t="s">
        <v>79</v>
      </c>
      <c r="AY1162" s="200" t="s">
        <v>458</v>
      </c>
    </row>
    <row r="1163" s="2" customFormat="1" ht="33" customHeight="1">
      <c r="A1163" s="41"/>
      <c r="B1163" s="179"/>
      <c r="C1163" s="180" t="s">
        <v>1987</v>
      </c>
      <c r="D1163" s="180" t="s">
        <v>462</v>
      </c>
      <c r="E1163" s="181" t="s">
        <v>1988</v>
      </c>
      <c r="F1163" s="182" t="s">
        <v>1989</v>
      </c>
      <c r="G1163" s="183" t="s">
        <v>694</v>
      </c>
      <c r="H1163" s="184">
        <v>3</v>
      </c>
      <c r="I1163" s="185"/>
      <c r="J1163" s="186">
        <f>ROUND(I1163*H1163,2)</f>
        <v>0</v>
      </c>
      <c r="K1163" s="182" t="s">
        <v>465</v>
      </c>
      <c r="L1163" s="42"/>
      <c r="M1163" s="187" t="s">
        <v>3</v>
      </c>
      <c r="N1163" s="188" t="s">
        <v>43</v>
      </c>
      <c r="O1163" s="75"/>
      <c r="P1163" s="189">
        <f>O1163*H1163</f>
        <v>0</v>
      </c>
      <c r="Q1163" s="189">
        <v>0.018350000000000002</v>
      </c>
      <c r="R1163" s="189">
        <f>Q1163*H1163</f>
        <v>0.055050000000000002</v>
      </c>
      <c r="S1163" s="189">
        <v>0</v>
      </c>
      <c r="T1163" s="190">
        <f>S1163*H1163</f>
        <v>0</v>
      </c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R1163" s="191" t="s">
        <v>567</v>
      </c>
      <c r="AT1163" s="191" t="s">
        <v>462</v>
      </c>
      <c r="AU1163" s="191" t="s">
        <v>76</v>
      </c>
      <c r="AY1163" s="22" t="s">
        <v>458</v>
      </c>
      <c r="BE1163" s="192">
        <f>IF(N1163="základní",J1163,0)</f>
        <v>0</v>
      </c>
      <c r="BF1163" s="192">
        <f>IF(N1163="snížená",J1163,0)</f>
        <v>0</v>
      </c>
      <c r="BG1163" s="192">
        <f>IF(N1163="zákl. přenesená",J1163,0)</f>
        <v>0</v>
      </c>
      <c r="BH1163" s="192">
        <f>IF(N1163="sníž. přenesená",J1163,0)</f>
        <v>0</v>
      </c>
      <c r="BI1163" s="192">
        <f>IF(N1163="nulová",J1163,0)</f>
        <v>0</v>
      </c>
      <c r="BJ1163" s="22" t="s">
        <v>79</v>
      </c>
      <c r="BK1163" s="192">
        <f>ROUND(I1163*H1163,2)</f>
        <v>0</v>
      </c>
      <c r="BL1163" s="22" t="s">
        <v>567</v>
      </c>
      <c r="BM1163" s="191" t="s">
        <v>1990</v>
      </c>
    </row>
    <row r="1164" s="2" customFormat="1">
      <c r="A1164" s="41"/>
      <c r="B1164" s="42"/>
      <c r="C1164" s="41"/>
      <c r="D1164" s="193" t="s">
        <v>467</v>
      </c>
      <c r="E1164" s="41"/>
      <c r="F1164" s="194" t="s">
        <v>1991</v>
      </c>
      <c r="G1164" s="41"/>
      <c r="H1164" s="41"/>
      <c r="I1164" s="195"/>
      <c r="J1164" s="41"/>
      <c r="K1164" s="41"/>
      <c r="L1164" s="42"/>
      <c r="M1164" s="196"/>
      <c r="N1164" s="197"/>
      <c r="O1164" s="75"/>
      <c r="P1164" s="75"/>
      <c r="Q1164" s="75"/>
      <c r="R1164" s="75"/>
      <c r="S1164" s="75"/>
      <c r="T1164" s="76"/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T1164" s="22" t="s">
        <v>467</v>
      </c>
      <c r="AU1164" s="22" t="s">
        <v>76</v>
      </c>
    </row>
    <row r="1165" s="2" customFormat="1" ht="49.05" customHeight="1">
      <c r="A1165" s="41"/>
      <c r="B1165" s="179"/>
      <c r="C1165" s="180" t="s">
        <v>1992</v>
      </c>
      <c r="D1165" s="180" t="s">
        <v>462</v>
      </c>
      <c r="E1165" s="181" t="s">
        <v>1993</v>
      </c>
      <c r="F1165" s="182" t="s">
        <v>1994</v>
      </c>
      <c r="G1165" s="183" t="s">
        <v>548</v>
      </c>
      <c r="H1165" s="184">
        <v>0.28999999999999998</v>
      </c>
      <c r="I1165" s="185"/>
      <c r="J1165" s="186">
        <f>ROUND(I1165*H1165,2)</f>
        <v>0</v>
      </c>
      <c r="K1165" s="182" t="s">
        <v>465</v>
      </c>
      <c r="L1165" s="42"/>
      <c r="M1165" s="187" t="s">
        <v>3</v>
      </c>
      <c r="N1165" s="188" t="s">
        <v>43</v>
      </c>
      <c r="O1165" s="75"/>
      <c r="P1165" s="189">
        <f>O1165*H1165</f>
        <v>0</v>
      </c>
      <c r="Q1165" s="189">
        <v>0</v>
      </c>
      <c r="R1165" s="189">
        <f>Q1165*H1165</f>
        <v>0</v>
      </c>
      <c r="S1165" s="189">
        <v>0</v>
      </c>
      <c r="T1165" s="190">
        <f>S1165*H1165</f>
        <v>0</v>
      </c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R1165" s="191" t="s">
        <v>567</v>
      </c>
      <c r="AT1165" s="191" t="s">
        <v>462</v>
      </c>
      <c r="AU1165" s="191" t="s">
        <v>76</v>
      </c>
      <c r="AY1165" s="22" t="s">
        <v>458</v>
      </c>
      <c r="BE1165" s="192">
        <f>IF(N1165="základní",J1165,0)</f>
        <v>0</v>
      </c>
      <c r="BF1165" s="192">
        <f>IF(N1165="snížená",J1165,0)</f>
        <v>0</v>
      </c>
      <c r="BG1165" s="192">
        <f>IF(N1165="zákl. přenesená",J1165,0)</f>
        <v>0</v>
      </c>
      <c r="BH1165" s="192">
        <f>IF(N1165="sníž. přenesená",J1165,0)</f>
        <v>0</v>
      </c>
      <c r="BI1165" s="192">
        <f>IF(N1165="nulová",J1165,0)</f>
        <v>0</v>
      </c>
      <c r="BJ1165" s="22" t="s">
        <v>79</v>
      </c>
      <c r="BK1165" s="192">
        <f>ROUND(I1165*H1165,2)</f>
        <v>0</v>
      </c>
      <c r="BL1165" s="22" t="s">
        <v>567</v>
      </c>
      <c r="BM1165" s="191" t="s">
        <v>1995</v>
      </c>
    </row>
    <row r="1166" s="2" customFormat="1">
      <c r="A1166" s="41"/>
      <c r="B1166" s="42"/>
      <c r="C1166" s="41"/>
      <c r="D1166" s="193" t="s">
        <v>467</v>
      </c>
      <c r="E1166" s="41"/>
      <c r="F1166" s="194" t="s">
        <v>1996</v>
      </c>
      <c r="G1166" s="41"/>
      <c r="H1166" s="41"/>
      <c r="I1166" s="195"/>
      <c r="J1166" s="41"/>
      <c r="K1166" s="41"/>
      <c r="L1166" s="42"/>
      <c r="M1166" s="196"/>
      <c r="N1166" s="197"/>
      <c r="O1166" s="75"/>
      <c r="P1166" s="75"/>
      <c r="Q1166" s="75"/>
      <c r="R1166" s="75"/>
      <c r="S1166" s="75"/>
      <c r="T1166" s="76"/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T1166" s="22" t="s">
        <v>467</v>
      </c>
      <c r="AU1166" s="22" t="s">
        <v>76</v>
      </c>
    </row>
    <row r="1167" s="12" customFormat="1" ht="22.8" customHeight="1">
      <c r="A1167" s="12"/>
      <c r="B1167" s="166"/>
      <c r="C1167" s="12"/>
      <c r="D1167" s="167" t="s">
        <v>71</v>
      </c>
      <c r="E1167" s="177" t="s">
        <v>1997</v>
      </c>
      <c r="F1167" s="177" t="s">
        <v>1998</v>
      </c>
      <c r="G1167" s="12"/>
      <c r="H1167" s="12"/>
      <c r="I1167" s="169"/>
      <c r="J1167" s="178">
        <f>BK1167</f>
        <v>0</v>
      </c>
      <c r="K1167" s="12"/>
      <c r="L1167" s="166"/>
      <c r="M1167" s="171"/>
      <c r="N1167" s="172"/>
      <c r="O1167" s="172"/>
      <c r="P1167" s="173">
        <f>P1168+SUM(P1169:P1174)+P1231</f>
        <v>0</v>
      </c>
      <c r="Q1167" s="172"/>
      <c r="R1167" s="173">
        <f>R1168+SUM(R1169:R1174)+R1231</f>
        <v>17.868346909459003</v>
      </c>
      <c r="S1167" s="172"/>
      <c r="T1167" s="174">
        <f>T1168+SUM(T1169:T1174)+T1231</f>
        <v>0</v>
      </c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R1167" s="167" t="s">
        <v>76</v>
      </c>
      <c r="AT1167" s="175" t="s">
        <v>71</v>
      </c>
      <c r="AU1167" s="175" t="s">
        <v>79</v>
      </c>
      <c r="AY1167" s="167" t="s">
        <v>458</v>
      </c>
      <c r="BK1167" s="176">
        <f>BK1168+SUM(BK1169:BK1174)+BK1231</f>
        <v>0</v>
      </c>
    </row>
    <row r="1168" s="2" customFormat="1" ht="49.05" customHeight="1">
      <c r="A1168" s="41"/>
      <c r="B1168" s="179"/>
      <c r="C1168" s="180" t="s">
        <v>1999</v>
      </c>
      <c r="D1168" s="180" t="s">
        <v>462</v>
      </c>
      <c r="E1168" s="181" t="s">
        <v>2000</v>
      </c>
      <c r="F1168" s="182" t="s">
        <v>2001</v>
      </c>
      <c r="G1168" s="183" t="s">
        <v>140</v>
      </c>
      <c r="H1168" s="184">
        <v>8.0069999999999997</v>
      </c>
      <c r="I1168" s="185"/>
      <c r="J1168" s="186">
        <f>ROUND(I1168*H1168,2)</f>
        <v>0</v>
      </c>
      <c r="K1168" s="182" t="s">
        <v>465</v>
      </c>
      <c r="L1168" s="42"/>
      <c r="M1168" s="187" t="s">
        <v>3</v>
      </c>
      <c r="N1168" s="188" t="s">
        <v>43</v>
      </c>
      <c r="O1168" s="75"/>
      <c r="P1168" s="189">
        <f>O1168*H1168</f>
        <v>0</v>
      </c>
      <c r="Q1168" s="189">
        <v>0.01136</v>
      </c>
      <c r="R1168" s="189">
        <f>Q1168*H1168</f>
        <v>0.090959520000000002</v>
      </c>
      <c r="S1168" s="189">
        <v>0</v>
      </c>
      <c r="T1168" s="190">
        <f>S1168*H1168</f>
        <v>0</v>
      </c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R1168" s="191" t="s">
        <v>567</v>
      </c>
      <c r="AT1168" s="191" t="s">
        <v>462</v>
      </c>
      <c r="AU1168" s="191" t="s">
        <v>76</v>
      </c>
      <c r="AY1168" s="22" t="s">
        <v>458</v>
      </c>
      <c r="BE1168" s="192">
        <f>IF(N1168="základní",J1168,0)</f>
        <v>0</v>
      </c>
      <c r="BF1168" s="192">
        <f>IF(N1168="snížená",J1168,0)</f>
        <v>0</v>
      </c>
      <c r="BG1168" s="192">
        <f>IF(N1168="zákl. přenesená",J1168,0)</f>
        <v>0</v>
      </c>
      <c r="BH1168" s="192">
        <f>IF(N1168="sníž. přenesená",J1168,0)</f>
        <v>0</v>
      </c>
      <c r="BI1168" s="192">
        <f>IF(N1168="nulová",J1168,0)</f>
        <v>0</v>
      </c>
      <c r="BJ1168" s="22" t="s">
        <v>79</v>
      </c>
      <c r="BK1168" s="192">
        <f>ROUND(I1168*H1168,2)</f>
        <v>0</v>
      </c>
      <c r="BL1168" s="22" t="s">
        <v>567</v>
      </c>
      <c r="BM1168" s="191" t="s">
        <v>2002</v>
      </c>
    </row>
    <row r="1169" s="2" customFormat="1">
      <c r="A1169" s="41"/>
      <c r="B1169" s="42"/>
      <c r="C1169" s="41"/>
      <c r="D1169" s="193" t="s">
        <v>467</v>
      </c>
      <c r="E1169" s="41"/>
      <c r="F1169" s="194" t="s">
        <v>2003</v>
      </c>
      <c r="G1169" s="41"/>
      <c r="H1169" s="41"/>
      <c r="I1169" s="195"/>
      <c r="J1169" s="41"/>
      <c r="K1169" s="41"/>
      <c r="L1169" s="42"/>
      <c r="M1169" s="196"/>
      <c r="N1169" s="197"/>
      <c r="O1169" s="75"/>
      <c r="P1169" s="75"/>
      <c r="Q1169" s="75"/>
      <c r="R1169" s="75"/>
      <c r="S1169" s="75"/>
      <c r="T1169" s="76"/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T1169" s="22" t="s">
        <v>467</v>
      </c>
      <c r="AU1169" s="22" t="s">
        <v>76</v>
      </c>
    </row>
    <row r="1170" s="14" customFormat="1">
      <c r="A1170" s="14"/>
      <c r="B1170" s="208"/>
      <c r="C1170" s="14"/>
      <c r="D1170" s="199" t="s">
        <v>469</v>
      </c>
      <c r="E1170" s="209" t="s">
        <v>3</v>
      </c>
      <c r="F1170" s="210" t="s">
        <v>1855</v>
      </c>
      <c r="G1170" s="14"/>
      <c r="H1170" s="209" t="s">
        <v>3</v>
      </c>
      <c r="I1170" s="211"/>
      <c r="J1170" s="14"/>
      <c r="K1170" s="14"/>
      <c r="L1170" s="208"/>
      <c r="M1170" s="212"/>
      <c r="N1170" s="213"/>
      <c r="O1170" s="213"/>
      <c r="P1170" s="213"/>
      <c r="Q1170" s="213"/>
      <c r="R1170" s="213"/>
      <c r="S1170" s="213"/>
      <c r="T1170" s="2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09" t="s">
        <v>469</v>
      </c>
      <c r="AU1170" s="209" t="s">
        <v>76</v>
      </c>
      <c r="AV1170" s="14" t="s">
        <v>79</v>
      </c>
      <c r="AW1170" s="14" t="s">
        <v>33</v>
      </c>
      <c r="AX1170" s="14" t="s">
        <v>72</v>
      </c>
      <c r="AY1170" s="209" t="s">
        <v>458</v>
      </c>
    </row>
    <row r="1171" s="13" customFormat="1">
      <c r="A1171" s="13"/>
      <c r="B1171" s="198"/>
      <c r="C1171" s="13"/>
      <c r="D1171" s="199" t="s">
        <v>469</v>
      </c>
      <c r="E1171" s="200" t="s">
        <v>3</v>
      </c>
      <c r="F1171" s="201" t="s">
        <v>1856</v>
      </c>
      <c r="G1171" s="13"/>
      <c r="H1171" s="202">
        <v>8.0069999999999997</v>
      </c>
      <c r="I1171" s="203"/>
      <c r="J1171" s="13"/>
      <c r="K1171" s="13"/>
      <c r="L1171" s="198"/>
      <c r="M1171" s="204"/>
      <c r="N1171" s="205"/>
      <c r="O1171" s="205"/>
      <c r="P1171" s="205"/>
      <c r="Q1171" s="205"/>
      <c r="R1171" s="205"/>
      <c r="S1171" s="205"/>
      <c r="T1171" s="206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00" t="s">
        <v>469</v>
      </c>
      <c r="AU1171" s="200" t="s">
        <v>76</v>
      </c>
      <c r="AV1171" s="13" t="s">
        <v>76</v>
      </c>
      <c r="AW1171" s="13" t="s">
        <v>33</v>
      </c>
      <c r="AX1171" s="13" t="s">
        <v>79</v>
      </c>
      <c r="AY1171" s="200" t="s">
        <v>458</v>
      </c>
    </row>
    <row r="1172" s="2" customFormat="1" ht="49.05" customHeight="1">
      <c r="A1172" s="41"/>
      <c r="B1172" s="179"/>
      <c r="C1172" s="180" t="s">
        <v>2004</v>
      </c>
      <c r="D1172" s="180" t="s">
        <v>462</v>
      </c>
      <c r="E1172" s="181" t="s">
        <v>2005</v>
      </c>
      <c r="F1172" s="182" t="s">
        <v>2006</v>
      </c>
      <c r="G1172" s="183" t="s">
        <v>548</v>
      </c>
      <c r="H1172" s="184">
        <v>17.867999999999999</v>
      </c>
      <c r="I1172" s="185"/>
      <c r="J1172" s="186">
        <f>ROUND(I1172*H1172,2)</f>
        <v>0</v>
      </c>
      <c r="K1172" s="182" t="s">
        <v>465</v>
      </c>
      <c r="L1172" s="42"/>
      <c r="M1172" s="187" t="s">
        <v>3</v>
      </c>
      <c r="N1172" s="188" t="s">
        <v>43</v>
      </c>
      <c r="O1172" s="75"/>
      <c r="P1172" s="189">
        <f>O1172*H1172</f>
        <v>0</v>
      </c>
      <c r="Q1172" s="189">
        <v>0</v>
      </c>
      <c r="R1172" s="189">
        <f>Q1172*H1172</f>
        <v>0</v>
      </c>
      <c r="S1172" s="189">
        <v>0</v>
      </c>
      <c r="T1172" s="190">
        <f>S1172*H1172</f>
        <v>0</v>
      </c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R1172" s="191" t="s">
        <v>567</v>
      </c>
      <c r="AT1172" s="191" t="s">
        <v>462</v>
      </c>
      <c r="AU1172" s="191" t="s">
        <v>76</v>
      </c>
      <c r="AY1172" s="22" t="s">
        <v>458</v>
      </c>
      <c r="BE1172" s="192">
        <f>IF(N1172="základní",J1172,0)</f>
        <v>0</v>
      </c>
      <c r="BF1172" s="192">
        <f>IF(N1172="snížená",J1172,0)</f>
        <v>0</v>
      </c>
      <c r="BG1172" s="192">
        <f>IF(N1172="zákl. přenesená",J1172,0)</f>
        <v>0</v>
      </c>
      <c r="BH1172" s="192">
        <f>IF(N1172="sníž. přenesená",J1172,0)</f>
        <v>0</v>
      </c>
      <c r="BI1172" s="192">
        <f>IF(N1172="nulová",J1172,0)</f>
        <v>0</v>
      </c>
      <c r="BJ1172" s="22" t="s">
        <v>79</v>
      </c>
      <c r="BK1172" s="192">
        <f>ROUND(I1172*H1172,2)</f>
        <v>0</v>
      </c>
      <c r="BL1172" s="22" t="s">
        <v>567</v>
      </c>
      <c r="BM1172" s="191" t="s">
        <v>2007</v>
      </c>
    </row>
    <row r="1173" s="2" customFormat="1">
      <c r="A1173" s="41"/>
      <c r="B1173" s="42"/>
      <c r="C1173" s="41"/>
      <c r="D1173" s="193" t="s">
        <v>467</v>
      </c>
      <c r="E1173" s="41"/>
      <c r="F1173" s="194" t="s">
        <v>2008</v>
      </c>
      <c r="G1173" s="41"/>
      <c r="H1173" s="41"/>
      <c r="I1173" s="195"/>
      <c r="J1173" s="41"/>
      <c r="K1173" s="41"/>
      <c r="L1173" s="42"/>
      <c r="M1173" s="196"/>
      <c r="N1173" s="197"/>
      <c r="O1173" s="75"/>
      <c r="P1173" s="75"/>
      <c r="Q1173" s="75"/>
      <c r="R1173" s="75"/>
      <c r="S1173" s="75"/>
      <c r="T1173" s="76"/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T1173" s="22" t="s">
        <v>467</v>
      </c>
      <c r="AU1173" s="22" t="s">
        <v>76</v>
      </c>
    </row>
    <row r="1174" s="12" customFormat="1" ht="20.88" customHeight="1">
      <c r="A1174" s="12"/>
      <c r="B1174" s="166"/>
      <c r="C1174" s="12"/>
      <c r="D1174" s="167" t="s">
        <v>71</v>
      </c>
      <c r="E1174" s="177" t="s">
        <v>2009</v>
      </c>
      <c r="F1174" s="177" t="s">
        <v>2010</v>
      </c>
      <c r="G1174" s="12"/>
      <c r="H1174" s="12"/>
      <c r="I1174" s="169"/>
      <c r="J1174" s="178">
        <f>BK1174</f>
        <v>0</v>
      </c>
      <c r="K1174" s="12"/>
      <c r="L1174" s="166"/>
      <c r="M1174" s="171"/>
      <c r="N1174" s="172"/>
      <c r="O1174" s="172"/>
      <c r="P1174" s="173">
        <f>SUM(P1175:P1230)</f>
        <v>0</v>
      </c>
      <c r="Q1174" s="172"/>
      <c r="R1174" s="173">
        <f>SUM(R1175:R1230)</f>
        <v>7.7655559817490012</v>
      </c>
      <c r="S1174" s="172"/>
      <c r="T1174" s="174">
        <f>SUM(T1175:T1230)</f>
        <v>0</v>
      </c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R1174" s="167" t="s">
        <v>76</v>
      </c>
      <c r="AT1174" s="175" t="s">
        <v>71</v>
      </c>
      <c r="AU1174" s="175" t="s">
        <v>76</v>
      </c>
      <c r="AY1174" s="167" t="s">
        <v>458</v>
      </c>
      <c r="BK1174" s="176">
        <f>SUM(BK1175:BK1230)</f>
        <v>0</v>
      </c>
    </row>
    <row r="1175" s="2" customFormat="1" ht="37.8" customHeight="1">
      <c r="A1175" s="41"/>
      <c r="B1175" s="179"/>
      <c r="C1175" s="180" t="s">
        <v>2011</v>
      </c>
      <c r="D1175" s="180" t="s">
        <v>462</v>
      </c>
      <c r="E1175" s="181" t="s">
        <v>2012</v>
      </c>
      <c r="F1175" s="182" t="s">
        <v>2013</v>
      </c>
      <c r="G1175" s="183" t="s">
        <v>629</v>
      </c>
      <c r="H1175" s="184">
        <v>68</v>
      </c>
      <c r="I1175" s="185"/>
      <c r="J1175" s="186">
        <f>ROUND(I1175*H1175,2)</f>
        <v>0</v>
      </c>
      <c r="K1175" s="182" t="s">
        <v>465</v>
      </c>
      <c r="L1175" s="42"/>
      <c r="M1175" s="187" t="s">
        <v>3</v>
      </c>
      <c r="N1175" s="188" t="s">
        <v>43</v>
      </c>
      <c r="O1175" s="75"/>
      <c r="P1175" s="189">
        <f>O1175*H1175</f>
        <v>0</v>
      </c>
      <c r="Q1175" s="189">
        <v>0</v>
      </c>
      <c r="R1175" s="189">
        <f>Q1175*H1175</f>
        <v>0</v>
      </c>
      <c r="S1175" s="189">
        <v>0</v>
      </c>
      <c r="T1175" s="190">
        <f>S1175*H1175</f>
        <v>0</v>
      </c>
      <c r="U1175" s="41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R1175" s="191" t="s">
        <v>567</v>
      </c>
      <c r="AT1175" s="191" t="s">
        <v>462</v>
      </c>
      <c r="AU1175" s="191" t="s">
        <v>101</v>
      </c>
      <c r="AY1175" s="22" t="s">
        <v>458</v>
      </c>
      <c r="BE1175" s="192">
        <f>IF(N1175="základní",J1175,0)</f>
        <v>0</v>
      </c>
      <c r="BF1175" s="192">
        <f>IF(N1175="snížená",J1175,0)</f>
        <v>0</v>
      </c>
      <c r="BG1175" s="192">
        <f>IF(N1175="zákl. přenesená",J1175,0)</f>
        <v>0</v>
      </c>
      <c r="BH1175" s="192">
        <f>IF(N1175="sníž. přenesená",J1175,0)</f>
        <v>0</v>
      </c>
      <c r="BI1175" s="192">
        <f>IF(N1175="nulová",J1175,0)</f>
        <v>0</v>
      </c>
      <c r="BJ1175" s="22" t="s">
        <v>79</v>
      </c>
      <c r="BK1175" s="192">
        <f>ROUND(I1175*H1175,2)</f>
        <v>0</v>
      </c>
      <c r="BL1175" s="22" t="s">
        <v>567</v>
      </c>
      <c r="BM1175" s="191" t="s">
        <v>2014</v>
      </c>
    </row>
    <row r="1176" s="2" customFormat="1">
      <c r="A1176" s="41"/>
      <c r="B1176" s="42"/>
      <c r="C1176" s="41"/>
      <c r="D1176" s="193" t="s">
        <v>467</v>
      </c>
      <c r="E1176" s="41"/>
      <c r="F1176" s="194" t="s">
        <v>2015</v>
      </c>
      <c r="G1176" s="41"/>
      <c r="H1176" s="41"/>
      <c r="I1176" s="195"/>
      <c r="J1176" s="41"/>
      <c r="K1176" s="41"/>
      <c r="L1176" s="42"/>
      <c r="M1176" s="196"/>
      <c r="N1176" s="197"/>
      <c r="O1176" s="75"/>
      <c r="P1176" s="75"/>
      <c r="Q1176" s="75"/>
      <c r="R1176" s="75"/>
      <c r="S1176" s="75"/>
      <c r="T1176" s="76"/>
      <c r="U1176" s="41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T1176" s="22" t="s">
        <v>467</v>
      </c>
      <c r="AU1176" s="22" t="s">
        <v>101</v>
      </c>
    </row>
    <row r="1177" s="13" customFormat="1">
      <c r="A1177" s="13"/>
      <c r="B1177" s="198"/>
      <c r="C1177" s="13"/>
      <c r="D1177" s="199" t="s">
        <v>469</v>
      </c>
      <c r="E1177" s="200" t="s">
        <v>3</v>
      </c>
      <c r="F1177" s="201" t="s">
        <v>2016</v>
      </c>
      <c r="G1177" s="13"/>
      <c r="H1177" s="202">
        <v>68</v>
      </c>
      <c r="I1177" s="203"/>
      <c r="J1177" s="13"/>
      <c r="K1177" s="13"/>
      <c r="L1177" s="198"/>
      <c r="M1177" s="204"/>
      <c r="N1177" s="205"/>
      <c r="O1177" s="205"/>
      <c r="P1177" s="205"/>
      <c r="Q1177" s="205"/>
      <c r="R1177" s="205"/>
      <c r="S1177" s="205"/>
      <c r="T1177" s="206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T1177" s="200" t="s">
        <v>469</v>
      </c>
      <c r="AU1177" s="200" t="s">
        <v>101</v>
      </c>
      <c r="AV1177" s="13" t="s">
        <v>76</v>
      </c>
      <c r="AW1177" s="13" t="s">
        <v>33</v>
      </c>
      <c r="AX1177" s="13" t="s">
        <v>79</v>
      </c>
      <c r="AY1177" s="200" t="s">
        <v>458</v>
      </c>
    </row>
    <row r="1178" s="2" customFormat="1" ht="33" customHeight="1">
      <c r="A1178" s="41"/>
      <c r="B1178" s="179"/>
      <c r="C1178" s="180" t="s">
        <v>2017</v>
      </c>
      <c r="D1178" s="180" t="s">
        <v>462</v>
      </c>
      <c r="E1178" s="181" t="s">
        <v>2018</v>
      </c>
      <c r="F1178" s="182" t="s">
        <v>2019</v>
      </c>
      <c r="G1178" s="183" t="s">
        <v>629</v>
      </c>
      <c r="H1178" s="184">
        <v>72</v>
      </c>
      <c r="I1178" s="185"/>
      <c r="J1178" s="186">
        <f>ROUND(I1178*H1178,2)</f>
        <v>0</v>
      </c>
      <c r="K1178" s="182" t="s">
        <v>465</v>
      </c>
      <c r="L1178" s="42"/>
      <c r="M1178" s="187" t="s">
        <v>3</v>
      </c>
      <c r="N1178" s="188" t="s">
        <v>43</v>
      </c>
      <c r="O1178" s="75"/>
      <c r="P1178" s="189">
        <f>O1178*H1178</f>
        <v>0</v>
      </c>
      <c r="Q1178" s="189">
        <v>0</v>
      </c>
      <c r="R1178" s="189">
        <f>Q1178*H1178</f>
        <v>0</v>
      </c>
      <c r="S1178" s="189">
        <v>0</v>
      </c>
      <c r="T1178" s="190">
        <f>S1178*H1178</f>
        <v>0</v>
      </c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R1178" s="191" t="s">
        <v>567</v>
      </c>
      <c r="AT1178" s="191" t="s">
        <v>462</v>
      </c>
      <c r="AU1178" s="191" t="s">
        <v>101</v>
      </c>
      <c r="AY1178" s="22" t="s">
        <v>458</v>
      </c>
      <c r="BE1178" s="192">
        <f>IF(N1178="základní",J1178,0)</f>
        <v>0</v>
      </c>
      <c r="BF1178" s="192">
        <f>IF(N1178="snížená",J1178,0)</f>
        <v>0</v>
      </c>
      <c r="BG1178" s="192">
        <f>IF(N1178="zákl. přenesená",J1178,0)</f>
        <v>0</v>
      </c>
      <c r="BH1178" s="192">
        <f>IF(N1178="sníž. přenesená",J1178,0)</f>
        <v>0</v>
      </c>
      <c r="BI1178" s="192">
        <f>IF(N1178="nulová",J1178,0)</f>
        <v>0</v>
      </c>
      <c r="BJ1178" s="22" t="s">
        <v>79</v>
      </c>
      <c r="BK1178" s="192">
        <f>ROUND(I1178*H1178,2)</f>
        <v>0</v>
      </c>
      <c r="BL1178" s="22" t="s">
        <v>567</v>
      </c>
      <c r="BM1178" s="191" t="s">
        <v>2020</v>
      </c>
    </row>
    <row r="1179" s="2" customFormat="1">
      <c r="A1179" s="41"/>
      <c r="B1179" s="42"/>
      <c r="C1179" s="41"/>
      <c r="D1179" s="193" t="s">
        <v>467</v>
      </c>
      <c r="E1179" s="41"/>
      <c r="F1179" s="194" t="s">
        <v>2021</v>
      </c>
      <c r="G1179" s="41"/>
      <c r="H1179" s="41"/>
      <c r="I1179" s="195"/>
      <c r="J1179" s="41"/>
      <c r="K1179" s="41"/>
      <c r="L1179" s="42"/>
      <c r="M1179" s="196"/>
      <c r="N1179" s="197"/>
      <c r="O1179" s="75"/>
      <c r="P1179" s="75"/>
      <c r="Q1179" s="75"/>
      <c r="R1179" s="75"/>
      <c r="S1179" s="75"/>
      <c r="T1179" s="76"/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T1179" s="22" t="s">
        <v>467</v>
      </c>
      <c r="AU1179" s="22" t="s">
        <v>101</v>
      </c>
    </row>
    <row r="1180" s="13" customFormat="1">
      <c r="A1180" s="13"/>
      <c r="B1180" s="198"/>
      <c r="C1180" s="13"/>
      <c r="D1180" s="199" t="s">
        <v>469</v>
      </c>
      <c r="E1180" s="200" t="s">
        <v>3</v>
      </c>
      <c r="F1180" s="201" t="s">
        <v>2022</v>
      </c>
      <c r="G1180" s="13"/>
      <c r="H1180" s="202">
        <v>72</v>
      </c>
      <c r="I1180" s="203"/>
      <c r="J1180" s="13"/>
      <c r="K1180" s="13"/>
      <c r="L1180" s="198"/>
      <c r="M1180" s="204"/>
      <c r="N1180" s="205"/>
      <c r="O1180" s="205"/>
      <c r="P1180" s="205"/>
      <c r="Q1180" s="205"/>
      <c r="R1180" s="205"/>
      <c r="S1180" s="205"/>
      <c r="T1180" s="206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00" t="s">
        <v>469</v>
      </c>
      <c r="AU1180" s="200" t="s">
        <v>101</v>
      </c>
      <c r="AV1180" s="13" t="s">
        <v>76</v>
      </c>
      <c r="AW1180" s="13" t="s">
        <v>33</v>
      </c>
      <c r="AX1180" s="13" t="s">
        <v>79</v>
      </c>
      <c r="AY1180" s="200" t="s">
        <v>458</v>
      </c>
    </row>
    <row r="1181" s="2" customFormat="1" ht="37.8" customHeight="1">
      <c r="A1181" s="41"/>
      <c r="B1181" s="179"/>
      <c r="C1181" s="180" t="s">
        <v>2023</v>
      </c>
      <c r="D1181" s="180" t="s">
        <v>462</v>
      </c>
      <c r="E1181" s="181" t="s">
        <v>2024</v>
      </c>
      <c r="F1181" s="182" t="s">
        <v>2025</v>
      </c>
      <c r="G1181" s="183" t="s">
        <v>629</v>
      </c>
      <c r="H1181" s="184">
        <v>216</v>
      </c>
      <c r="I1181" s="185"/>
      <c r="J1181" s="186">
        <f>ROUND(I1181*H1181,2)</f>
        <v>0</v>
      </c>
      <c r="K1181" s="182" t="s">
        <v>465</v>
      </c>
      <c r="L1181" s="42"/>
      <c r="M1181" s="187" t="s">
        <v>3</v>
      </c>
      <c r="N1181" s="188" t="s">
        <v>43</v>
      </c>
      <c r="O1181" s="75"/>
      <c r="P1181" s="189">
        <f>O1181*H1181</f>
        <v>0</v>
      </c>
      <c r="Q1181" s="189">
        <v>0</v>
      </c>
      <c r="R1181" s="189">
        <f>Q1181*H1181</f>
        <v>0</v>
      </c>
      <c r="S1181" s="189">
        <v>0</v>
      </c>
      <c r="T1181" s="190">
        <f>S1181*H1181</f>
        <v>0</v>
      </c>
      <c r="U1181" s="41"/>
      <c r="V1181" s="41"/>
      <c r="W1181" s="41"/>
      <c r="X1181" s="41"/>
      <c r="Y1181" s="41"/>
      <c r="Z1181" s="41"/>
      <c r="AA1181" s="41"/>
      <c r="AB1181" s="41"/>
      <c r="AC1181" s="41"/>
      <c r="AD1181" s="41"/>
      <c r="AE1181" s="41"/>
      <c r="AR1181" s="191" t="s">
        <v>567</v>
      </c>
      <c r="AT1181" s="191" t="s">
        <v>462</v>
      </c>
      <c r="AU1181" s="191" t="s">
        <v>101</v>
      </c>
      <c r="AY1181" s="22" t="s">
        <v>458</v>
      </c>
      <c r="BE1181" s="192">
        <f>IF(N1181="základní",J1181,0)</f>
        <v>0</v>
      </c>
      <c r="BF1181" s="192">
        <f>IF(N1181="snížená",J1181,0)</f>
        <v>0</v>
      </c>
      <c r="BG1181" s="192">
        <f>IF(N1181="zákl. přenesená",J1181,0)</f>
        <v>0</v>
      </c>
      <c r="BH1181" s="192">
        <f>IF(N1181="sníž. přenesená",J1181,0)</f>
        <v>0</v>
      </c>
      <c r="BI1181" s="192">
        <f>IF(N1181="nulová",J1181,0)</f>
        <v>0</v>
      </c>
      <c r="BJ1181" s="22" t="s">
        <v>79</v>
      </c>
      <c r="BK1181" s="192">
        <f>ROUND(I1181*H1181,2)</f>
        <v>0</v>
      </c>
      <c r="BL1181" s="22" t="s">
        <v>567</v>
      </c>
      <c r="BM1181" s="191" t="s">
        <v>2026</v>
      </c>
    </row>
    <row r="1182" s="2" customFormat="1">
      <c r="A1182" s="41"/>
      <c r="B1182" s="42"/>
      <c r="C1182" s="41"/>
      <c r="D1182" s="193" t="s">
        <v>467</v>
      </c>
      <c r="E1182" s="41"/>
      <c r="F1182" s="194" t="s">
        <v>2027</v>
      </c>
      <c r="G1182" s="41"/>
      <c r="H1182" s="41"/>
      <c r="I1182" s="195"/>
      <c r="J1182" s="41"/>
      <c r="K1182" s="41"/>
      <c r="L1182" s="42"/>
      <c r="M1182" s="196"/>
      <c r="N1182" s="197"/>
      <c r="O1182" s="75"/>
      <c r="P1182" s="75"/>
      <c r="Q1182" s="75"/>
      <c r="R1182" s="75"/>
      <c r="S1182" s="75"/>
      <c r="T1182" s="76"/>
      <c r="U1182" s="41"/>
      <c r="V1182" s="41"/>
      <c r="W1182" s="41"/>
      <c r="X1182" s="41"/>
      <c r="Y1182" s="41"/>
      <c r="Z1182" s="41"/>
      <c r="AA1182" s="41"/>
      <c r="AB1182" s="41"/>
      <c r="AC1182" s="41"/>
      <c r="AD1182" s="41"/>
      <c r="AE1182" s="41"/>
      <c r="AT1182" s="22" t="s">
        <v>467</v>
      </c>
      <c r="AU1182" s="22" t="s">
        <v>101</v>
      </c>
    </row>
    <row r="1183" s="13" customFormat="1">
      <c r="A1183" s="13"/>
      <c r="B1183" s="198"/>
      <c r="C1183" s="13"/>
      <c r="D1183" s="199" t="s">
        <v>469</v>
      </c>
      <c r="E1183" s="200" t="s">
        <v>3</v>
      </c>
      <c r="F1183" s="201" t="s">
        <v>2028</v>
      </c>
      <c r="G1183" s="13"/>
      <c r="H1183" s="202">
        <v>36</v>
      </c>
      <c r="I1183" s="203"/>
      <c r="J1183" s="13"/>
      <c r="K1183" s="13"/>
      <c r="L1183" s="198"/>
      <c r="M1183" s="204"/>
      <c r="N1183" s="205"/>
      <c r="O1183" s="205"/>
      <c r="P1183" s="205"/>
      <c r="Q1183" s="205"/>
      <c r="R1183" s="205"/>
      <c r="S1183" s="205"/>
      <c r="T1183" s="206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00" t="s">
        <v>469</v>
      </c>
      <c r="AU1183" s="200" t="s">
        <v>101</v>
      </c>
      <c r="AV1183" s="13" t="s">
        <v>76</v>
      </c>
      <c r="AW1183" s="13" t="s">
        <v>33</v>
      </c>
      <c r="AX1183" s="13" t="s">
        <v>72</v>
      </c>
      <c r="AY1183" s="200" t="s">
        <v>458</v>
      </c>
    </row>
    <row r="1184" s="13" customFormat="1">
      <c r="A1184" s="13"/>
      <c r="B1184" s="198"/>
      <c r="C1184" s="13"/>
      <c r="D1184" s="199" t="s">
        <v>469</v>
      </c>
      <c r="E1184" s="200" t="s">
        <v>3</v>
      </c>
      <c r="F1184" s="201" t="s">
        <v>2029</v>
      </c>
      <c r="G1184" s="13"/>
      <c r="H1184" s="202">
        <v>136</v>
      </c>
      <c r="I1184" s="203"/>
      <c r="J1184" s="13"/>
      <c r="K1184" s="13"/>
      <c r="L1184" s="198"/>
      <c r="M1184" s="204"/>
      <c r="N1184" s="205"/>
      <c r="O1184" s="205"/>
      <c r="P1184" s="205"/>
      <c r="Q1184" s="205"/>
      <c r="R1184" s="205"/>
      <c r="S1184" s="205"/>
      <c r="T1184" s="206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00" t="s">
        <v>469</v>
      </c>
      <c r="AU1184" s="200" t="s">
        <v>101</v>
      </c>
      <c r="AV1184" s="13" t="s">
        <v>76</v>
      </c>
      <c r="AW1184" s="13" t="s">
        <v>33</v>
      </c>
      <c r="AX1184" s="13" t="s">
        <v>72</v>
      </c>
      <c r="AY1184" s="200" t="s">
        <v>458</v>
      </c>
    </row>
    <row r="1185" s="13" customFormat="1">
      <c r="A1185" s="13"/>
      <c r="B1185" s="198"/>
      <c r="C1185" s="13"/>
      <c r="D1185" s="199" t="s">
        <v>469</v>
      </c>
      <c r="E1185" s="200" t="s">
        <v>3</v>
      </c>
      <c r="F1185" s="201" t="s">
        <v>2030</v>
      </c>
      <c r="G1185" s="13"/>
      <c r="H1185" s="202">
        <v>44</v>
      </c>
      <c r="I1185" s="203"/>
      <c r="J1185" s="13"/>
      <c r="K1185" s="13"/>
      <c r="L1185" s="198"/>
      <c r="M1185" s="204"/>
      <c r="N1185" s="205"/>
      <c r="O1185" s="205"/>
      <c r="P1185" s="205"/>
      <c r="Q1185" s="205"/>
      <c r="R1185" s="205"/>
      <c r="S1185" s="205"/>
      <c r="T1185" s="206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00" t="s">
        <v>469</v>
      </c>
      <c r="AU1185" s="200" t="s">
        <v>101</v>
      </c>
      <c r="AV1185" s="13" t="s">
        <v>76</v>
      </c>
      <c r="AW1185" s="13" t="s">
        <v>33</v>
      </c>
      <c r="AX1185" s="13" t="s">
        <v>72</v>
      </c>
      <c r="AY1185" s="200" t="s">
        <v>458</v>
      </c>
    </row>
    <row r="1186" s="15" customFormat="1">
      <c r="A1186" s="15"/>
      <c r="B1186" s="215"/>
      <c r="C1186" s="15"/>
      <c r="D1186" s="199" t="s">
        <v>469</v>
      </c>
      <c r="E1186" s="216" t="s">
        <v>3</v>
      </c>
      <c r="F1186" s="217" t="s">
        <v>497</v>
      </c>
      <c r="G1186" s="15"/>
      <c r="H1186" s="218">
        <v>216</v>
      </c>
      <c r="I1186" s="219"/>
      <c r="J1186" s="15"/>
      <c r="K1186" s="15"/>
      <c r="L1186" s="215"/>
      <c r="M1186" s="220"/>
      <c r="N1186" s="221"/>
      <c r="O1186" s="221"/>
      <c r="P1186" s="221"/>
      <c r="Q1186" s="221"/>
      <c r="R1186" s="221"/>
      <c r="S1186" s="221"/>
      <c r="T1186" s="222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T1186" s="216" t="s">
        <v>469</v>
      </c>
      <c r="AU1186" s="216" t="s">
        <v>101</v>
      </c>
      <c r="AV1186" s="15" t="s">
        <v>104</v>
      </c>
      <c r="AW1186" s="15" t="s">
        <v>33</v>
      </c>
      <c r="AX1186" s="15" t="s">
        <v>79</v>
      </c>
      <c r="AY1186" s="216" t="s">
        <v>458</v>
      </c>
    </row>
    <row r="1187" s="2" customFormat="1" ht="16.5" customHeight="1">
      <c r="A1187" s="41"/>
      <c r="B1187" s="179"/>
      <c r="C1187" s="223" t="s">
        <v>2031</v>
      </c>
      <c r="D1187" s="223" t="s">
        <v>562</v>
      </c>
      <c r="E1187" s="224" t="s">
        <v>2032</v>
      </c>
      <c r="F1187" s="225" t="s">
        <v>2033</v>
      </c>
      <c r="G1187" s="226" t="s">
        <v>694</v>
      </c>
      <c r="H1187" s="227">
        <v>86.400000000000006</v>
      </c>
      <c r="I1187" s="228"/>
      <c r="J1187" s="229">
        <f>ROUND(I1187*H1187,2)</f>
        <v>0</v>
      </c>
      <c r="K1187" s="225" t="s">
        <v>465</v>
      </c>
      <c r="L1187" s="230"/>
      <c r="M1187" s="231" t="s">
        <v>3</v>
      </c>
      <c r="N1187" s="232" t="s">
        <v>43</v>
      </c>
      <c r="O1187" s="75"/>
      <c r="P1187" s="189">
        <f>O1187*H1187</f>
        <v>0</v>
      </c>
      <c r="Q1187" s="189">
        <v>0.00046000000000000001</v>
      </c>
      <c r="R1187" s="189">
        <f>Q1187*H1187</f>
        <v>0.039744000000000002</v>
      </c>
      <c r="S1187" s="189">
        <v>0</v>
      </c>
      <c r="T1187" s="190">
        <f>S1187*H1187</f>
        <v>0</v>
      </c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R1187" s="191" t="s">
        <v>667</v>
      </c>
      <c r="AT1187" s="191" t="s">
        <v>562</v>
      </c>
      <c r="AU1187" s="191" t="s">
        <v>101</v>
      </c>
      <c r="AY1187" s="22" t="s">
        <v>458</v>
      </c>
      <c r="BE1187" s="192">
        <f>IF(N1187="základní",J1187,0)</f>
        <v>0</v>
      </c>
      <c r="BF1187" s="192">
        <f>IF(N1187="snížená",J1187,0)</f>
        <v>0</v>
      </c>
      <c r="BG1187" s="192">
        <f>IF(N1187="zákl. přenesená",J1187,0)</f>
        <v>0</v>
      </c>
      <c r="BH1187" s="192">
        <f>IF(N1187="sníž. přenesená",J1187,0)</f>
        <v>0</v>
      </c>
      <c r="BI1187" s="192">
        <f>IF(N1187="nulová",J1187,0)</f>
        <v>0</v>
      </c>
      <c r="BJ1187" s="22" t="s">
        <v>79</v>
      </c>
      <c r="BK1187" s="192">
        <f>ROUND(I1187*H1187,2)</f>
        <v>0</v>
      </c>
      <c r="BL1187" s="22" t="s">
        <v>567</v>
      </c>
      <c r="BM1187" s="191" t="s">
        <v>2034</v>
      </c>
    </row>
    <row r="1188" s="13" customFormat="1">
      <c r="A1188" s="13"/>
      <c r="B1188" s="198"/>
      <c r="C1188" s="13"/>
      <c r="D1188" s="199" t="s">
        <v>469</v>
      </c>
      <c r="E1188" s="13"/>
      <c r="F1188" s="201" t="s">
        <v>2035</v>
      </c>
      <c r="G1188" s="13"/>
      <c r="H1188" s="202">
        <v>86.400000000000006</v>
      </c>
      <c r="I1188" s="203"/>
      <c r="J1188" s="13"/>
      <c r="K1188" s="13"/>
      <c r="L1188" s="198"/>
      <c r="M1188" s="204"/>
      <c r="N1188" s="205"/>
      <c r="O1188" s="205"/>
      <c r="P1188" s="205"/>
      <c r="Q1188" s="205"/>
      <c r="R1188" s="205"/>
      <c r="S1188" s="205"/>
      <c r="T1188" s="20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00" t="s">
        <v>469</v>
      </c>
      <c r="AU1188" s="200" t="s">
        <v>101</v>
      </c>
      <c r="AV1188" s="13" t="s">
        <v>76</v>
      </c>
      <c r="AW1188" s="13" t="s">
        <v>4</v>
      </c>
      <c r="AX1188" s="13" t="s">
        <v>79</v>
      </c>
      <c r="AY1188" s="200" t="s">
        <v>458</v>
      </c>
    </row>
    <row r="1189" s="2" customFormat="1" ht="24.15" customHeight="1">
      <c r="A1189" s="41"/>
      <c r="B1189" s="179"/>
      <c r="C1189" s="223" t="s">
        <v>2036</v>
      </c>
      <c r="D1189" s="223" t="s">
        <v>562</v>
      </c>
      <c r="E1189" s="224" t="s">
        <v>2037</v>
      </c>
      <c r="F1189" s="225" t="s">
        <v>2038</v>
      </c>
      <c r="G1189" s="226" t="s">
        <v>2039</v>
      </c>
      <c r="H1189" s="227">
        <v>4.3200000000000003</v>
      </c>
      <c r="I1189" s="228"/>
      <c r="J1189" s="229">
        <f>ROUND(I1189*H1189,2)</f>
        <v>0</v>
      </c>
      <c r="K1189" s="225" t="s">
        <v>465</v>
      </c>
      <c r="L1189" s="230"/>
      <c r="M1189" s="231" t="s">
        <v>3</v>
      </c>
      <c r="N1189" s="232" t="s">
        <v>43</v>
      </c>
      <c r="O1189" s="75"/>
      <c r="P1189" s="189">
        <f>O1189*H1189</f>
        <v>0</v>
      </c>
      <c r="Q1189" s="189">
        <v>0.00040999999999999999</v>
      </c>
      <c r="R1189" s="189">
        <f>Q1189*H1189</f>
        <v>0.0017712000000000001</v>
      </c>
      <c r="S1189" s="189">
        <v>0</v>
      </c>
      <c r="T1189" s="190">
        <f>S1189*H1189</f>
        <v>0</v>
      </c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R1189" s="191" t="s">
        <v>667</v>
      </c>
      <c r="AT1189" s="191" t="s">
        <v>562</v>
      </c>
      <c r="AU1189" s="191" t="s">
        <v>101</v>
      </c>
      <c r="AY1189" s="22" t="s">
        <v>458</v>
      </c>
      <c r="BE1189" s="192">
        <f>IF(N1189="základní",J1189,0)</f>
        <v>0</v>
      </c>
      <c r="BF1189" s="192">
        <f>IF(N1189="snížená",J1189,0)</f>
        <v>0</v>
      </c>
      <c r="BG1189" s="192">
        <f>IF(N1189="zákl. přenesená",J1189,0)</f>
        <v>0</v>
      </c>
      <c r="BH1189" s="192">
        <f>IF(N1189="sníž. přenesená",J1189,0)</f>
        <v>0</v>
      </c>
      <c r="BI1189" s="192">
        <f>IF(N1189="nulová",J1189,0)</f>
        <v>0</v>
      </c>
      <c r="BJ1189" s="22" t="s">
        <v>79</v>
      </c>
      <c r="BK1189" s="192">
        <f>ROUND(I1189*H1189,2)</f>
        <v>0</v>
      </c>
      <c r="BL1189" s="22" t="s">
        <v>567</v>
      </c>
      <c r="BM1189" s="191" t="s">
        <v>2040</v>
      </c>
    </row>
    <row r="1190" s="13" customFormat="1">
      <c r="A1190" s="13"/>
      <c r="B1190" s="198"/>
      <c r="C1190" s="13"/>
      <c r="D1190" s="199" t="s">
        <v>469</v>
      </c>
      <c r="E1190" s="13"/>
      <c r="F1190" s="201" t="s">
        <v>2041</v>
      </c>
      <c r="G1190" s="13"/>
      <c r="H1190" s="202">
        <v>4.3200000000000003</v>
      </c>
      <c r="I1190" s="203"/>
      <c r="J1190" s="13"/>
      <c r="K1190" s="13"/>
      <c r="L1190" s="198"/>
      <c r="M1190" s="204"/>
      <c r="N1190" s="205"/>
      <c r="O1190" s="205"/>
      <c r="P1190" s="205"/>
      <c r="Q1190" s="205"/>
      <c r="R1190" s="205"/>
      <c r="S1190" s="205"/>
      <c r="T1190" s="206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00" t="s">
        <v>469</v>
      </c>
      <c r="AU1190" s="200" t="s">
        <v>101</v>
      </c>
      <c r="AV1190" s="13" t="s">
        <v>76</v>
      </c>
      <c r="AW1190" s="13" t="s">
        <v>4</v>
      </c>
      <c r="AX1190" s="13" t="s">
        <v>79</v>
      </c>
      <c r="AY1190" s="200" t="s">
        <v>458</v>
      </c>
    </row>
    <row r="1191" s="2" customFormat="1" ht="24.15" customHeight="1">
      <c r="A1191" s="41"/>
      <c r="B1191" s="179"/>
      <c r="C1191" s="223" t="s">
        <v>2042</v>
      </c>
      <c r="D1191" s="223" t="s">
        <v>562</v>
      </c>
      <c r="E1191" s="224" t="s">
        <v>2043</v>
      </c>
      <c r="F1191" s="225" t="s">
        <v>2044</v>
      </c>
      <c r="G1191" s="226" t="s">
        <v>2039</v>
      </c>
      <c r="H1191" s="227">
        <v>4.3200000000000003</v>
      </c>
      <c r="I1191" s="228"/>
      <c r="J1191" s="229">
        <f>ROUND(I1191*H1191,2)</f>
        <v>0</v>
      </c>
      <c r="K1191" s="225" t="s">
        <v>465</v>
      </c>
      <c r="L1191" s="230"/>
      <c r="M1191" s="231" t="s">
        <v>3</v>
      </c>
      <c r="N1191" s="232" t="s">
        <v>43</v>
      </c>
      <c r="O1191" s="75"/>
      <c r="P1191" s="189">
        <f>O1191*H1191</f>
        <v>0</v>
      </c>
      <c r="Q1191" s="189">
        <v>0.00040999999999999999</v>
      </c>
      <c r="R1191" s="189">
        <f>Q1191*H1191</f>
        <v>0.0017712000000000001</v>
      </c>
      <c r="S1191" s="189">
        <v>0</v>
      </c>
      <c r="T1191" s="190">
        <f>S1191*H1191</f>
        <v>0</v>
      </c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R1191" s="191" t="s">
        <v>667</v>
      </c>
      <c r="AT1191" s="191" t="s">
        <v>562</v>
      </c>
      <c r="AU1191" s="191" t="s">
        <v>101</v>
      </c>
      <c r="AY1191" s="22" t="s">
        <v>458</v>
      </c>
      <c r="BE1191" s="192">
        <f>IF(N1191="základní",J1191,0)</f>
        <v>0</v>
      </c>
      <c r="BF1191" s="192">
        <f>IF(N1191="snížená",J1191,0)</f>
        <v>0</v>
      </c>
      <c r="BG1191" s="192">
        <f>IF(N1191="zákl. přenesená",J1191,0)</f>
        <v>0</v>
      </c>
      <c r="BH1191" s="192">
        <f>IF(N1191="sníž. přenesená",J1191,0)</f>
        <v>0</v>
      </c>
      <c r="BI1191" s="192">
        <f>IF(N1191="nulová",J1191,0)</f>
        <v>0</v>
      </c>
      <c r="BJ1191" s="22" t="s">
        <v>79</v>
      </c>
      <c r="BK1191" s="192">
        <f>ROUND(I1191*H1191,2)</f>
        <v>0</v>
      </c>
      <c r="BL1191" s="22" t="s">
        <v>567</v>
      </c>
      <c r="BM1191" s="191" t="s">
        <v>2045</v>
      </c>
    </row>
    <row r="1192" s="13" customFormat="1">
      <c r="A1192" s="13"/>
      <c r="B1192" s="198"/>
      <c r="C1192" s="13"/>
      <c r="D1192" s="199" t="s">
        <v>469</v>
      </c>
      <c r="E1192" s="13"/>
      <c r="F1192" s="201" t="s">
        <v>2041</v>
      </c>
      <c r="G1192" s="13"/>
      <c r="H1192" s="202">
        <v>4.3200000000000003</v>
      </c>
      <c r="I1192" s="203"/>
      <c r="J1192" s="13"/>
      <c r="K1192" s="13"/>
      <c r="L1192" s="198"/>
      <c r="M1192" s="204"/>
      <c r="N1192" s="205"/>
      <c r="O1192" s="205"/>
      <c r="P1192" s="205"/>
      <c r="Q1192" s="205"/>
      <c r="R1192" s="205"/>
      <c r="S1192" s="205"/>
      <c r="T1192" s="20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00" t="s">
        <v>469</v>
      </c>
      <c r="AU1192" s="200" t="s">
        <v>101</v>
      </c>
      <c r="AV1192" s="13" t="s">
        <v>76</v>
      </c>
      <c r="AW1192" s="13" t="s">
        <v>4</v>
      </c>
      <c r="AX1192" s="13" t="s">
        <v>79</v>
      </c>
      <c r="AY1192" s="200" t="s">
        <v>458</v>
      </c>
    </row>
    <row r="1193" s="2" customFormat="1" ht="55.5" customHeight="1">
      <c r="A1193" s="41"/>
      <c r="B1193" s="179"/>
      <c r="C1193" s="180" t="s">
        <v>2046</v>
      </c>
      <c r="D1193" s="180" t="s">
        <v>462</v>
      </c>
      <c r="E1193" s="181" t="s">
        <v>2047</v>
      </c>
      <c r="F1193" s="182" t="s">
        <v>2048</v>
      </c>
      <c r="G1193" s="183" t="s">
        <v>694</v>
      </c>
      <c r="H1193" s="184">
        <v>249.09999999999999</v>
      </c>
      <c r="I1193" s="185"/>
      <c r="J1193" s="186">
        <f>ROUND(I1193*H1193,2)</f>
        <v>0</v>
      </c>
      <c r="K1193" s="182" t="s">
        <v>465</v>
      </c>
      <c r="L1193" s="42"/>
      <c r="M1193" s="187" t="s">
        <v>3</v>
      </c>
      <c r="N1193" s="188" t="s">
        <v>43</v>
      </c>
      <c r="O1193" s="75"/>
      <c r="P1193" s="189">
        <f>O1193*H1193</f>
        <v>0</v>
      </c>
      <c r="Q1193" s="189">
        <v>0</v>
      </c>
      <c r="R1193" s="189">
        <f>Q1193*H1193</f>
        <v>0</v>
      </c>
      <c r="S1193" s="189">
        <v>0</v>
      </c>
      <c r="T1193" s="190">
        <f>S1193*H1193</f>
        <v>0</v>
      </c>
      <c r="U1193" s="41"/>
      <c r="V1193" s="41"/>
      <c r="W1193" s="41"/>
      <c r="X1193" s="41"/>
      <c r="Y1193" s="41"/>
      <c r="Z1193" s="41"/>
      <c r="AA1193" s="41"/>
      <c r="AB1193" s="41"/>
      <c r="AC1193" s="41"/>
      <c r="AD1193" s="41"/>
      <c r="AE1193" s="41"/>
      <c r="AR1193" s="191" t="s">
        <v>567</v>
      </c>
      <c r="AT1193" s="191" t="s">
        <v>462</v>
      </c>
      <c r="AU1193" s="191" t="s">
        <v>101</v>
      </c>
      <c r="AY1193" s="22" t="s">
        <v>458</v>
      </c>
      <c r="BE1193" s="192">
        <f>IF(N1193="základní",J1193,0)</f>
        <v>0</v>
      </c>
      <c r="BF1193" s="192">
        <f>IF(N1193="snížená",J1193,0)</f>
        <v>0</v>
      </c>
      <c r="BG1193" s="192">
        <f>IF(N1193="zákl. přenesená",J1193,0)</f>
        <v>0</v>
      </c>
      <c r="BH1193" s="192">
        <f>IF(N1193="sníž. přenesená",J1193,0)</f>
        <v>0</v>
      </c>
      <c r="BI1193" s="192">
        <f>IF(N1193="nulová",J1193,0)</f>
        <v>0</v>
      </c>
      <c r="BJ1193" s="22" t="s">
        <v>79</v>
      </c>
      <c r="BK1193" s="192">
        <f>ROUND(I1193*H1193,2)</f>
        <v>0</v>
      </c>
      <c r="BL1193" s="22" t="s">
        <v>567</v>
      </c>
      <c r="BM1193" s="191" t="s">
        <v>2049</v>
      </c>
    </row>
    <row r="1194" s="2" customFormat="1">
      <c r="A1194" s="41"/>
      <c r="B1194" s="42"/>
      <c r="C1194" s="41"/>
      <c r="D1194" s="193" t="s">
        <v>467</v>
      </c>
      <c r="E1194" s="41"/>
      <c r="F1194" s="194" t="s">
        <v>2050</v>
      </c>
      <c r="G1194" s="41"/>
      <c r="H1194" s="41"/>
      <c r="I1194" s="195"/>
      <c r="J1194" s="41"/>
      <c r="K1194" s="41"/>
      <c r="L1194" s="42"/>
      <c r="M1194" s="196"/>
      <c r="N1194" s="197"/>
      <c r="O1194" s="75"/>
      <c r="P1194" s="75"/>
      <c r="Q1194" s="75"/>
      <c r="R1194" s="75"/>
      <c r="S1194" s="75"/>
      <c r="T1194" s="76"/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T1194" s="22" t="s">
        <v>467</v>
      </c>
      <c r="AU1194" s="22" t="s">
        <v>101</v>
      </c>
    </row>
    <row r="1195" s="13" customFormat="1">
      <c r="A1195" s="13"/>
      <c r="B1195" s="198"/>
      <c r="C1195" s="13"/>
      <c r="D1195" s="199" t="s">
        <v>469</v>
      </c>
      <c r="E1195" s="200" t="s">
        <v>3</v>
      </c>
      <c r="F1195" s="201" t="s">
        <v>2051</v>
      </c>
      <c r="G1195" s="13"/>
      <c r="H1195" s="202">
        <v>60.5</v>
      </c>
      <c r="I1195" s="203"/>
      <c r="J1195" s="13"/>
      <c r="K1195" s="13"/>
      <c r="L1195" s="198"/>
      <c r="M1195" s="204"/>
      <c r="N1195" s="205"/>
      <c r="O1195" s="205"/>
      <c r="P1195" s="205"/>
      <c r="Q1195" s="205"/>
      <c r="R1195" s="205"/>
      <c r="S1195" s="205"/>
      <c r="T1195" s="206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00" t="s">
        <v>469</v>
      </c>
      <c r="AU1195" s="200" t="s">
        <v>101</v>
      </c>
      <c r="AV1195" s="13" t="s">
        <v>76</v>
      </c>
      <c r="AW1195" s="13" t="s">
        <v>33</v>
      </c>
      <c r="AX1195" s="13" t="s">
        <v>72</v>
      </c>
      <c r="AY1195" s="200" t="s">
        <v>458</v>
      </c>
    </row>
    <row r="1196" s="13" customFormat="1">
      <c r="A1196" s="13"/>
      <c r="B1196" s="198"/>
      <c r="C1196" s="13"/>
      <c r="D1196" s="199" t="s">
        <v>469</v>
      </c>
      <c r="E1196" s="200" t="s">
        <v>3</v>
      </c>
      <c r="F1196" s="201" t="s">
        <v>2052</v>
      </c>
      <c r="G1196" s="13"/>
      <c r="H1196" s="202">
        <v>188.59999999999999</v>
      </c>
      <c r="I1196" s="203"/>
      <c r="J1196" s="13"/>
      <c r="K1196" s="13"/>
      <c r="L1196" s="198"/>
      <c r="M1196" s="204"/>
      <c r="N1196" s="205"/>
      <c r="O1196" s="205"/>
      <c r="P1196" s="205"/>
      <c r="Q1196" s="205"/>
      <c r="R1196" s="205"/>
      <c r="S1196" s="205"/>
      <c r="T1196" s="20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00" t="s">
        <v>469</v>
      </c>
      <c r="AU1196" s="200" t="s">
        <v>101</v>
      </c>
      <c r="AV1196" s="13" t="s">
        <v>76</v>
      </c>
      <c r="AW1196" s="13" t="s">
        <v>33</v>
      </c>
      <c r="AX1196" s="13" t="s">
        <v>72</v>
      </c>
      <c r="AY1196" s="200" t="s">
        <v>458</v>
      </c>
    </row>
    <row r="1197" s="15" customFormat="1">
      <c r="A1197" s="15"/>
      <c r="B1197" s="215"/>
      <c r="C1197" s="15"/>
      <c r="D1197" s="199" t="s">
        <v>469</v>
      </c>
      <c r="E1197" s="216" t="s">
        <v>3</v>
      </c>
      <c r="F1197" s="217" t="s">
        <v>497</v>
      </c>
      <c r="G1197" s="15"/>
      <c r="H1197" s="218">
        <v>249.09999999999999</v>
      </c>
      <c r="I1197" s="219"/>
      <c r="J1197" s="15"/>
      <c r="K1197" s="15"/>
      <c r="L1197" s="215"/>
      <c r="M1197" s="220"/>
      <c r="N1197" s="221"/>
      <c r="O1197" s="221"/>
      <c r="P1197" s="221"/>
      <c r="Q1197" s="221"/>
      <c r="R1197" s="221"/>
      <c r="S1197" s="221"/>
      <c r="T1197" s="222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T1197" s="216" t="s">
        <v>469</v>
      </c>
      <c r="AU1197" s="216" t="s">
        <v>101</v>
      </c>
      <c r="AV1197" s="15" t="s">
        <v>104</v>
      </c>
      <c r="AW1197" s="15" t="s">
        <v>33</v>
      </c>
      <c r="AX1197" s="15" t="s">
        <v>79</v>
      </c>
      <c r="AY1197" s="216" t="s">
        <v>458</v>
      </c>
    </row>
    <row r="1198" s="2" customFormat="1" ht="62.7" customHeight="1">
      <c r="A1198" s="41"/>
      <c r="B1198" s="179"/>
      <c r="C1198" s="180" t="s">
        <v>2053</v>
      </c>
      <c r="D1198" s="180" t="s">
        <v>462</v>
      </c>
      <c r="E1198" s="181" t="s">
        <v>2054</v>
      </c>
      <c r="F1198" s="182" t="s">
        <v>2055</v>
      </c>
      <c r="G1198" s="183" t="s">
        <v>694</v>
      </c>
      <c r="H1198" s="184">
        <v>511.85899999999998</v>
      </c>
      <c r="I1198" s="185"/>
      <c r="J1198" s="186">
        <f>ROUND(I1198*H1198,2)</f>
        <v>0</v>
      </c>
      <c r="K1198" s="182" t="s">
        <v>465</v>
      </c>
      <c r="L1198" s="42"/>
      <c r="M1198" s="187" t="s">
        <v>3</v>
      </c>
      <c r="N1198" s="188" t="s">
        <v>43</v>
      </c>
      <c r="O1198" s="75"/>
      <c r="P1198" s="189">
        <f>O1198*H1198</f>
        <v>0</v>
      </c>
      <c r="Q1198" s="189">
        <v>0</v>
      </c>
      <c r="R1198" s="189">
        <f>Q1198*H1198</f>
        <v>0</v>
      </c>
      <c r="S1198" s="189">
        <v>0</v>
      </c>
      <c r="T1198" s="190">
        <f>S1198*H1198</f>
        <v>0</v>
      </c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R1198" s="191" t="s">
        <v>567</v>
      </c>
      <c r="AT1198" s="191" t="s">
        <v>462</v>
      </c>
      <c r="AU1198" s="191" t="s">
        <v>101</v>
      </c>
      <c r="AY1198" s="22" t="s">
        <v>458</v>
      </c>
      <c r="BE1198" s="192">
        <f>IF(N1198="základní",J1198,0)</f>
        <v>0</v>
      </c>
      <c r="BF1198" s="192">
        <f>IF(N1198="snížená",J1198,0)</f>
        <v>0</v>
      </c>
      <c r="BG1198" s="192">
        <f>IF(N1198="zákl. přenesená",J1198,0)</f>
        <v>0</v>
      </c>
      <c r="BH1198" s="192">
        <f>IF(N1198="sníž. přenesená",J1198,0)</f>
        <v>0</v>
      </c>
      <c r="BI1198" s="192">
        <f>IF(N1198="nulová",J1198,0)</f>
        <v>0</v>
      </c>
      <c r="BJ1198" s="22" t="s">
        <v>79</v>
      </c>
      <c r="BK1198" s="192">
        <f>ROUND(I1198*H1198,2)</f>
        <v>0</v>
      </c>
      <c r="BL1198" s="22" t="s">
        <v>567</v>
      </c>
      <c r="BM1198" s="191" t="s">
        <v>2056</v>
      </c>
    </row>
    <row r="1199" s="2" customFormat="1">
      <c r="A1199" s="41"/>
      <c r="B1199" s="42"/>
      <c r="C1199" s="41"/>
      <c r="D1199" s="193" t="s">
        <v>467</v>
      </c>
      <c r="E1199" s="41"/>
      <c r="F1199" s="194" t="s">
        <v>2057</v>
      </c>
      <c r="G1199" s="41"/>
      <c r="H1199" s="41"/>
      <c r="I1199" s="195"/>
      <c r="J1199" s="41"/>
      <c r="K1199" s="41"/>
      <c r="L1199" s="42"/>
      <c r="M1199" s="196"/>
      <c r="N1199" s="197"/>
      <c r="O1199" s="75"/>
      <c r="P1199" s="75"/>
      <c r="Q1199" s="75"/>
      <c r="R1199" s="75"/>
      <c r="S1199" s="75"/>
      <c r="T1199" s="76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T1199" s="22" t="s">
        <v>467</v>
      </c>
      <c r="AU1199" s="22" t="s">
        <v>101</v>
      </c>
    </row>
    <row r="1200" s="13" customFormat="1">
      <c r="A1200" s="13"/>
      <c r="B1200" s="198"/>
      <c r="C1200" s="13"/>
      <c r="D1200" s="199" t="s">
        <v>469</v>
      </c>
      <c r="E1200" s="200" t="s">
        <v>3</v>
      </c>
      <c r="F1200" s="201" t="s">
        <v>2058</v>
      </c>
      <c r="G1200" s="13"/>
      <c r="H1200" s="202">
        <v>22.600000000000001</v>
      </c>
      <c r="I1200" s="203"/>
      <c r="J1200" s="13"/>
      <c r="K1200" s="13"/>
      <c r="L1200" s="198"/>
      <c r="M1200" s="204"/>
      <c r="N1200" s="205"/>
      <c r="O1200" s="205"/>
      <c r="P1200" s="205"/>
      <c r="Q1200" s="205"/>
      <c r="R1200" s="205"/>
      <c r="S1200" s="205"/>
      <c r="T1200" s="20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00" t="s">
        <v>469</v>
      </c>
      <c r="AU1200" s="200" t="s">
        <v>101</v>
      </c>
      <c r="AV1200" s="13" t="s">
        <v>76</v>
      </c>
      <c r="AW1200" s="13" t="s">
        <v>33</v>
      </c>
      <c r="AX1200" s="13" t="s">
        <v>72</v>
      </c>
      <c r="AY1200" s="200" t="s">
        <v>458</v>
      </c>
    </row>
    <row r="1201" s="13" customFormat="1">
      <c r="A1201" s="13"/>
      <c r="B1201" s="198"/>
      <c r="C1201" s="13"/>
      <c r="D1201" s="199" t="s">
        <v>469</v>
      </c>
      <c r="E1201" s="200" t="s">
        <v>3</v>
      </c>
      <c r="F1201" s="201" t="s">
        <v>2059</v>
      </c>
      <c r="G1201" s="13"/>
      <c r="H1201" s="202">
        <v>384.25900000000001</v>
      </c>
      <c r="I1201" s="203"/>
      <c r="J1201" s="13"/>
      <c r="K1201" s="13"/>
      <c r="L1201" s="198"/>
      <c r="M1201" s="204"/>
      <c r="N1201" s="205"/>
      <c r="O1201" s="205"/>
      <c r="P1201" s="205"/>
      <c r="Q1201" s="205"/>
      <c r="R1201" s="205"/>
      <c r="S1201" s="205"/>
      <c r="T1201" s="206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00" t="s">
        <v>469</v>
      </c>
      <c r="AU1201" s="200" t="s">
        <v>101</v>
      </c>
      <c r="AV1201" s="13" t="s">
        <v>76</v>
      </c>
      <c r="AW1201" s="13" t="s">
        <v>33</v>
      </c>
      <c r="AX1201" s="13" t="s">
        <v>72</v>
      </c>
      <c r="AY1201" s="200" t="s">
        <v>458</v>
      </c>
    </row>
    <row r="1202" s="13" customFormat="1">
      <c r="A1202" s="13"/>
      <c r="B1202" s="198"/>
      <c r="C1202" s="13"/>
      <c r="D1202" s="199" t="s">
        <v>469</v>
      </c>
      <c r="E1202" s="200" t="s">
        <v>3</v>
      </c>
      <c r="F1202" s="201" t="s">
        <v>2060</v>
      </c>
      <c r="G1202" s="13"/>
      <c r="H1202" s="202">
        <v>74.400000000000006</v>
      </c>
      <c r="I1202" s="203"/>
      <c r="J1202" s="13"/>
      <c r="K1202" s="13"/>
      <c r="L1202" s="198"/>
      <c r="M1202" s="204"/>
      <c r="N1202" s="205"/>
      <c r="O1202" s="205"/>
      <c r="P1202" s="205"/>
      <c r="Q1202" s="205"/>
      <c r="R1202" s="205"/>
      <c r="S1202" s="205"/>
      <c r="T1202" s="206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T1202" s="200" t="s">
        <v>469</v>
      </c>
      <c r="AU1202" s="200" t="s">
        <v>101</v>
      </c>
      <c r="AV1202" s="13" t="s">
        <v>76</v>
      </c>
      <c r="AW1202" s="13" t="s">
        <v>33</v>
      </c>
      <c r="AX1202" s="13" t="s">
        <v>72</v>
      </c>
      <c r="AY1202" s="200" t="s">
        <v>458</v>
      </c>
    </row>
    <row r="1203" s="13" customFormat="1">
      <c r="A1203" s="13"/>
      <c r="B1203" s="198"/>
      <c r="C1203" s="13"/>
      <c r="D1203" s="199" t="s">
        <v>469</v>
      </c>
      <c r="E1203" s="200" t="s">
        <v>3</v>
      </c>
      <c r="F1203" s="201" t="s">
        <v>2061</v>
      </c>
      <c r="G1203" s="13"/>
      <c r="H1203" s="202">
        <v>19.800000000000001</v>
      </c>
      <c r="I1203" s="203"/>
      <c r="J1203" s="13"/>
      <c r="K1203" s="13"/>
      <c r="L1203" s="198"/>
      <c r="M1203" s="204"/>
      <c r="N1203" s="205"/>
      <c r="O1203" s="205"/>
      <c r="P1203" s="205"/>
      <c r="Q1203" s="205"/>
      <c r="R1203" s="205"/>
      <c r="S1203" s="205"/>
      <c r="T1203" s="206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00" t="s">
        <v>469</v>
      </c>
      <c r="AU1203" s="200" t="s">
        <v>101</v>
      </c>
      <c r="AV1203" s="13" t="s">
        <v>76</v>
      </c>
      <c r="AW1203" s="13" t="s">
        <v>33</v>
      </c>
      <c r="AX1203" s="13" t="s">
        <v>72</v>
      </c>
      <c r="AY1203" s="200" t="s">
        <v>458</v>
      </c>
    </row>
    <row r="1204" s="13" customFormat="1">
      <c r="A1204" s="13"/>
      <c r="B1204" s="198"/>
      <c r="C1204" s="13"/>
      <c r="D1204" s="199" t="s">
        <v>469</v>
      </c>
      <c r="E1204" s="200" t="s">
        <v>3</v>
      </c>
      <c r="F1204" s="201" t="s">
        <v>2062</v>
      </c>
      <c r="G1204" s="13"/>
      <c r="H1204" s="202">
        <v>10.800000000000001</v>
      </c>
      <c r="I1204" s="203"/>
      <c r="J1204" s="13"/>
      <c r="K1204" s="13"/>
      <c r="L1204" s="198"/>
      <c r="M1204" s="204"/>
      <c r="N1204" s="205"/>
      <c r="O1204" s="205"/>
      <c r="P1204" s="205"/>
      <c r="Q1204" s="205"/>
      <c r="R1204" s="205"/>
      <c r="S1204" s="205"/>
      <c r="T1204" s="20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00" t="s">
        <v>469</v>
      </c>
      <c r="AU1204" s="200" t="s">
        <v>101</v>
      </c>
      <c r="AV1204" s="13" t="s">
        <v>76</v>
      </c>
      <c r="AW1204" s="13" t="s">
        <v>33</v>
      </c>
      <c r="AX1204" s="13" t="s">
        <v>72</v>
      </c>
      <c r="AY1204" s="200" t="s">
        <v>458</v>
      </c>
    </row>
    <row r="1205" s="15" customFormat="1">
      <c r="A1205" s="15"/>
      <c r="B1205" s="215"/>
      <c r="C1205" s="15"/>
      <c r="D1205" s="199" t="s">
        <v>469</v>
      </c>
      <c r="E1205" s="216" t="s">
        <v>3</v>
      </c>
      <c r="F1205" s="217" t="s">
        <v>497</v>
      </c>
      <c r="G1205" s="15"/>
      <c r="H1205" s="218">
        <v>511.85899999999998</v>
      </c>
      <c r="I1205" s="219"/>
      <c r="J1205" s="15"/>
      <c r="K1205" s="15"/>
      <c r="L1205" s="215"/>
      <c r="M1205" s="220"/>
      <c r="N1205" s="221"/>
      <c r="O1205" s="221"/>
      <c r="P1205" s="221"/>
      <c r="Q1205" s="221"/>
      <c r="R1205" s="221"/>
      <c r="S1205" s="221"/>
      <c r="T1205" s="222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T1205" s="216" t="s">
        <v>469</v>
      </c>
      <c r="AU1205" s="216" t="s">
        <v>101</v>
      </c>
      <c r="AV1205" s="15" t="s">
        <v>104</v>
      </c>
      <c r="AW1205" s="15" t="s">
        <v>33</v>
      </c>
      <c r="AX1205" s="15" t="s">
        <v>79</v>
      </c>
      <c r="AY1205" s="216" t="s">
        <v>458</v>
      </c>
    </row>
    <row r="1206" s="2" customFormat="1" ht="21.75" customHeight="1">
      <c r="A1206" s="41"/>
      <c r="B1206" s="179"/>
      <c r="C1206" s="223" t="s">
        <v>2063</v>
      </c>
      <c r="D1206" s="223" t="s">
        <v>562</v>
      </c>
      <c r="E1206" s="224" t="s">
        <v>2064</v>
      </c>
      <c r="F1206" s="225" t="s">
        <v>2065</v>
      </c>
      <c r="G1206" s="226" t="s">
        <v>472</v>
      </c>
      <c r="H1206" s="227">
        <v>10.82</v>
      </c>
      <c r="I1206" s="228"/>
      <c r="J1206" s="229">
        <f>ROUND(I1206*H1206,2)</f>
        <v>0</v>
      </c>
      <c r="K1206" s="225" t="s">
        <v>465</v>
      </c>
      <c r="L1206" s="230"/>
      <c r="M1206" s="231" t="s">
        <v>3</v>
      </c>
      <c r="N1206" s="232" t="s">
        <v>43</v>
      </c>
      <c r="O1206" s="75"/>
      <c r="P1206" s="189">
        <f>O1206*H1206</f>
        <v>0</v>
      </c>
      <c r="Q1206" s="189">
        <v>0.55000000000000004</v>
      </c>
      <c r="R1206" s="189">
        <f>Q1206*H1206</f>
        <v>5.9510000000000005</v>
      </c>
      <c r="S1206" s="189">
        <v>0</v>
      </c>
      <c r="T1206" s="190">
        <f>S1206*H1206</f>
        <v>0</v>
      </c>
      <c r="U1206" s="41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R1206" s="191" t="s">
        <v>667</v>
      </c>
      <c r="AT1206" s="191" t="s">
        <v>562</v>
      </c>
      <c r="AU1206" s="191" t="s">
        <v>101</v>
      </c>
      <c r="AY1206" s="22" t="s">
        <v>458</v>
      </c>
      <c r="BE1206" s="192">
        <f>IF(N1206="základní",J1206,0)</f>
        <v>0</v>
      </c>
      <c r="BF1206" s="192">
        <f>IF(N1206="snížená",J1206,0)</f>
        <v>0</v>
      </c>
      <c r="BG1206" s="192">
        <f>IF(N1206="zákl. přenesená",J1206,0)</f>
        <v>0</v>
      </c>
      <c r="BH1206" s="192">
        <f>IF(N1206="sníž. přenesená",J1206,0)</f>
        <v>0</v>
      </c>
      <c r="BI1206" s="192">
        <f>IF(N1206="nulová",J1206,0)</f>
        <v>0</v>
      </c>
      <c r="BJ1206" s="22" t="s">
        <v>79</v>
      </c>
      <c r="BK1206" s="192">
        <f>ROUND(I1206*H1206,2)</f>
        <v>0</v>
      </c>
      <c r="BL1206" s="22" t="s">
        <v>567</v>
      </c>
      <c r="BM1206" s="191" t="s">
        <v>2066</v>
      </c>
    </row>
    <row r="1207" s="13" customFormat="1">
      <c r="A1207" s="13"/>
      <c r="B1207" s="198"/>
      <c r="C1207" s="13"/>
      <c r="D1207" s="199" t="s">
        <v>469</v>
      </c>
      <c r="E1207" s="200" t="s">
        <v>3</v>
      </c>
      <c r="F1207" s="201" t="s">
        <v>2067</v>
      </c>
      <c r="G1207" s="13"/>
      <c r="H1207" s="202">
        <v>1.03</v>
      </c>
      <c r="I1207" s="203"/>
      <c r="J1207" s="13"/>
      <c r="K1207" s="13"/>
      <c r="L1207" s="198"/>
      <c r="M1207" s="204"/>
      <c r="N1207" s="205"/>
      <c r="O1207" s="205"/>
      <c r="P1207" s="205"/>
      <c r="Q1207" s="205"/>
      <c r="R1207" s="205"/>
      <c r="S1207" s="205"/>
      <c r="T1207" s="206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00" t="s">
        <v>469</v>
      </c>
      <c r="AU1207" s="200" t="s">
        <v>101</v>
      </c>
      <c r="AV1207" s="13" t="s">
        <v>76</v>
      </c>
      <c r="AW1207" s="13" t="s">
        <v>33</v>
      </c>
      <c r="AX1207" s="13" t="s">
        <v>72</v>
      </c>
      <c r="AY1207" s="200" t="s">
        <v>458</v>
      </c>
    </row>
    <row r="1208" s="13" customFormat="1">
      <c r="A1208" s="13"/>
      <c r="B1208" s="198"/>
      <c r="C1208" s="13"/>
      <c r="D1208" s="199" t="s">
        <v>469</v>
      </c>
      <c r="E1208" s="200" t="s">
        <v>3</v>
      </c>
      <c r="F1208" s="201" t="s">
        <v>2068</v>
      </c>
      <c r="G1208" s="13"/>
      <c r="H1208" s="202">
        <v>6.9169999999999998</v>
      </c>
      <c r="I1208" s="203"/>
      <c r="J1208" s="13"/>
      <c r="K1208" s="13"/>
      <c r="L1208" s="198"/>
      <c r="M1208" s="204"/>
      <c r="N1208" s="205"/>
      <c r="O1208" s="205"/>
      <c r="P1208" s="205"/>
      <c r="Q1208" s="205"/>
      <c r="R1208" s="205"/>
      <c r="S1208" s="205"/>
      <c r="T1208" s="206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T1208" s="200" t="s">
        <v>469</v>
      </c>
      <c r="AU1208" s="200" t="s">
        <v>101</v>
      </c>
      <c r="AV1208" s="13" t="s">
        <v>76</v>
      </c>
      <c r="AW1208" s="13" t="s">
        <v>33</v>
      </c>
      <c r="AX1208" s="13" t="s">
        <v>72</v>
      </c>
      <c r="AY1208" s="200" t="s">
        <v>458</v>
      </c>
    </row>
    <row r="1209" s="13" customFormat="1">
      <c r="A1209" s="13"/>
      <c r="B1209" s="198"/>
      <c r="C1209" s="13"/>
      <c r="D1209" s="199" t="s">
        <v>469</v>
      </c>
      <c r="E1209" s="200" t="s">
        <v>3</v>
      </c>
      <c r="F1209" s="201" t="s">
        <v>2069</v>
      </c>
      <c r="G1209" s="13"/>
      <c r="H1209" s="202">
        <v>1.339</v>
      </c>
      <c r="I1209" s="203"/>
      <c r="J1209" s="13"/>
      <c r="K1209" s="13"/>
      <c r="L1209" s="198"/>
      <c r="M1209" s="204"/>
      <c r="N1209" s="205"/>
      <c r="O1209" s="205"/>
      <c r="P1209" s="205"/>
      <c r="Q1209" s="205"/>
      <c r="R1209" s="205"/>
      <c r="S1209" s="205"/>
      <c r="T1209" s="206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00" t="s">
        <v>469</v>
      </c>
      <c r="AU1209" s="200" t="s">
        <v>101</v>
      </c>
      <c r="AV1209" s="13" t="s">
        <v>76</v>
      </c>
      <c r="AW1209" s="13" t="s">
        <v>33</v>
      </c>
      <c r="AX1209" s="13" t="s">
        <v>72</v>
      </c>
      <c r="AY1209" s="200" t="s">
        <v>458</v>
      </c>
    </row>
    <row r="1210" s="13" customFormat="1">
      <c r="A1210" s="13"/>
      <c r="B1210" s="198"/>
      <c r="C1210" s="13"/>
      <c r="D1210" s="199" t="s">
        <v>469</v>
      </c>
      <c r="E1210" s="200" t="s">
        <v>3</v>
      </c>
      <c r="F1210" s="201" t="s">
        <v>2070</v>
      </c>
      <c r="G1210" s="13"/>
      <c r="H1210" s="202">
        <v>0.35599999999999998</v>
      </c>
      <c r="I1210" s="203"/>
      <c r="J1210" s="13"/>
      <c r="K1210" s="13"/>
      <c r="L1210" s="198"/>
      <c r="M1210" s="204"/>
      <c r="N1210" s="205"/>
      <c r="O1210" s="205"/>
      <c r="P1210" s="205"/>
      <c r="Q1210" s="205"/>
      <c r="R1210" s="205"/>
      <c r="S1210" s="205"/>
      <c r="T1210" s="206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200" t="s">
        <v>469</v>
      </c>
      <c r="AU1210" s="200" t="s">
        <v>101</v>
      </c>
      <c r="AV1210" s="13" t="s">
        <v>76</v>
      </c>
      <c r="AW1210" s="13" t="s">
        <v>33</v>
      </c>
      <c r="AX1210" s="13" t="s">
        <v>72</v>
      </c>
      <c r="AY1210" s="200" t="s">
        <v>458</v>
      </c>
    </row>
    <row r="1211" s="13" customFormat="1">
      <c r="A1211" s="13"/>
      <c r="B1211" s="198"/>
      <c r="C1211" s="13"/>
      <c r="D1211" s="199" t="s">
        <v>469</v>
      </c>
      <c r="E1211" s="200" t="s">
        <v>3</v>
      </c>
      <c r="F1211" s="201" t="s">
        <v>2071</v>
      </c>
      <c r="G1211" s="13"/>
      <c r="H1211" s="202">
        <v>0.19400000000000001</v>
      </c>
      <c r="I1211" s="203"/>
      <c r="J1211" s="13"/>
      <c r="K1211" s="13"/>
      <c r="L1211" s="198"/>
      <c r="M1211" s="204"/>
      <c r="N1211" s="205"/>
      <c r="O1211" s="205"/>
      <c r="P1211" s="205"/>
      <c r="Q1211" s="205"/>
      <c r="R1211" s="205"/>
      <c r="S1211" s="205"/>
      <c r="T1211" s="206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00" t="s">
        <v>469</v>
      </c>
      <c r="AU1211" s="200" t="s">
        <v>101</v>
      </c>
      <c r="AV1211" s="13" t="s">
        <v>76</v>
      </c>
      <c r="AW1211" s="13" t="s">
        <v>33</v>
      </c>
      <c r="AX1211" s="13" t="s">
        <v>72</v>
      </c>
      <c r="AY1211" s="200" t="s">
        <v>458</v>
      </c>
    </row>
    <row r="1212" s="15" customFormat="1">
      <c r="A1212" s="15"/>
      <c r="B1212" s="215"/>
      <c r="C1212" s="15"/>
      <c r="D1212" s="199" t="s">
        <v>469</v>
      </c>
      <c r="E1212" s="216" t="s">
        <v>3</v>
      </c>
      <c r="F1212" s="217" t="s">
        <v>497</v>
      </c>
      <c r="G1212" s="15"/>
      <c r="H1212" s="218">
        <v>9.8360000000000003</v>
      </c>
      <c r="I1212" s="219"/>
      <c r="J1212" s="15"/>
      <c r="K1212" s="15"/>
      <c r="L1212" s="215"/>
      <c r="M1212" s="220"/>
      <c r="N1212" s="221"/>
      <c r="O1212" s="221"/>
      <c r="P1212" s="221"/>
      <c r="Q1212" s="221"/>
      <c r="R1212" s="221"/>
      <c r="S1212" s="221"/>
      <c r="T1212" s="222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T1212" s="216" t="s">
        <v>469</v>
      </c>
      <c r="AU1212" s="216" t="s">
        <v>101</v>
      </c>
      <c r="AV1212" s="15" t="s">
        <v>104</v>
      </c>
      <c r="AW1212" s="15" t="s">
        <v>33</v>
      </c>
      <c r="AX1212" s="15" t="s">
        <v>79</v>
      </c>
      <c r="AY1212" s="216" t="s">
        <v>458</v>
      </c>
    </row>
    <row r="1213" s="13" customFormat="1">
      <c r="A1213" s="13"/>
      <c r="B1213" s="198"/>
      <c r="C1213" s="13"/>
      <c r="D1213" s="199" t="s">
        <v>469</v>
      </c>
      <c r="E1213" s="13"/>
      <c r="F1213" s="201" t="s">
        <v>2072</v>
      </c>
      <c r="G1213" s="13"/>
      <c r="H1213" s="202">
        <v>10.82</v>
      </c>
      <c r="I1213" s="203"/>
      <c r="J1213" s="13"/>
      <c r="K1213" s="13"/>
      <c r="L1213" s="198"/>
      <c r="M1213" s="204"/>
      <c r="N1213" s="205"/>
      <c r="O1213" s="205"/>
      <c r="P1213" s="205"/>
      <c r="Q1213" s="205"/>
      <c r="R1213" s="205"/>
      <c r="S1213" s="205"/>
      <c r="T1213" s="20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00" t="s">
        <v>469</v>
      </c>
      <c r="AU1213" s="200" t="s">
        <v>101</v>
      </c>
      <c r="AV1213" s="13" t="s">
        <v>76</v>
      </c>
      <c r="AW1213" s="13" t="s">
        <v>4</v>
      </c>
      <c r="AX1213" s="13" t="s">
        <v>79</v>
      </c>
      <c r="AY1213" s="200" t="s">
        <v>458</v>
      </c>
    </row>
    <row r="1214" s="2" customFormat="1" ht="21.75" customHeight="1">
      <c r="A1214" s="41"/>
      <c r="B1214" s="179"/>
      <c r="C1214" s="223" t="s">
        <v>2073</v>
      </c>
      <c r="D1214" s="223" t="s">
        <v>562</v>
      </c>
      <c r="E1214" s="224" t="s">
        <v>2074</v>
      </c>
      <c r="F1214" s="225" t="s">
        <v>2075</v>
      </c>
      <c r="G1214" s="226" t="s">
        <v>472</v>
      </c>
      <c r="H1214" s="227">
        <v>2.6309999999999998</v>
      </c>
      <c r="I1214" s="228"/>
      <c r="J1214" s="229">
        <f>ROUND(I1214*H1214,2)</f>
        <v>0</v>
      </c>
      <c r="K1214" s="225" t="s">
        <v>465</v>
      </c>
      <c r="L1214" s="230"/>
      <c r="M1214" s="231" t="s">
        <v>3</v>
      </c>
      <c r="N1214" s="232" t="s">
        <v>43</v>
      </c>
      <c r="O1214" s="75"/>
      <c r="P1214" s="189">
        <f>O1214*H1214</f>
        <v>0</v>
      </c>
      <c r="Q1214" s="189">
        <v>0.55000000000000004</v>
      </c>
      <c r="R1214" s="189">
        <f>Q1214*H1214</f>
        <v>1.44705</v>
      </c>
      <c r="S1214" s="189">
        <v>0</v>
      </c>
      <c r="T1214" s="190">
        <f>S1214*H1214</f>
        <v>0</v>
      </c>
      <c r="U1214" s="41"/>
      <c r="V1214" s="41"/>
      <c r="W1214" s="41"/>
      <c r="X1214" s="41"/>
      <c r="Y1214" s="41"/>
      <c r="Z1214" s="41"/>
      <c r="AA1214" s="41"/>
      <c r="AB1214" s="41"/>
      <c r="AC1214" s="41"/>
      <c r="AD1214" s="41"/>
      <c r="AE1214" s="41"/>
      <c r="AR1214" s="191" t="s">
        <v>667</v>
      </c>
      <c r="AT1214" s="191" t="s">
        <v>562</v>
      </c>
      <c r="AU1214" s="191" t="s">
        <v>101</v>
      </c>
      <c r="AY1214" s="22" t="s">
        <v>458</v>
      </c>
      <c r="BE1214" s="192">
        <f>IF(N1214="základní",J1214,0)</f>
        <v>0</v>
      </c>
      <c r="BF1214" s="192">
        <f>IF(N1214="snížená",J1214,0)</f>
        <v>0</v>
      </c>
      <c r="BG1214" s="192">
        <f>IF(N1214="zákl. přenesená",J1214,0)</f>
        <v>0</v>
      </c>
      <c r="BH1214" s="192">
        <f>IF(N1214="sníž. přenesená",J1214,0)</f>
        <v>0</v>
      </c>
      <c r="BI1214" s="192">
        <f>IF(N1214="nulová",J1214,0)</f>
        <v>0</v>
      </c>
      <c r="BJ1214" s="22" t="s">
        <v>79</v>
      </c>
      <c r="BK1214" s="192">
        <f>ROUND(I1214*H1214,2)</f>
        <v>0</v>
      </c>
      <c r="BL1214" s="22" t="s">
        <v>567</v>
      </c>
      <c r="BM1214" s="191" t="s">
        <v>2076</v>
      </c>
    </row>
    <row r="1215" s="13" customFormat="1">
      <c r="A1215" s="13"/>
      <c r="B1215" s="198"/>
      <c r="C1215" s="13"/>
      <c r="D1215" s="199" t="s">
        <v>469</v>
      </c>
      <c r="E1215" s="200" t="s">
        <v>3</v>
      </c>
      <c r="F1215" s="201" t="s">
        <v>2077</v>
      </c>
      <c r="G1215" s="13"/>
      <c r="H1215" s="202">
        <v>0.58099999999999996</v>
      </c>
      <c r="I1215" s="203"/>
      <c r="J1215" s="13"/>
      <c r="K1215" s="13"/>
      <c r="L1215" s="198"/>
      <c r="M1215" s="204"/>
      <c r="N1215" s="205"/>
      <c r="O1215" s="205"/>
      <c r="P1215" s="205"/>
      <c r="Q1215" s="205"/>
      <c r="R1215" s="205"/>
      <c r="S1215" s="205"/>
      <c r="T1215" s="206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00" t="s">
        <v>469</v>
      </c>
      <c r="AU1215" s="200" t="s">
        <v>101</v>
      </c>
      <c r="AV1215" s="13" t="s">
        <v>76</v>
      </c>
      <c r="AW1215" s="13" t="s">
        <v>33</v>
      </c>
      <c r="AX1215" s="13" t="s">
        <v>72</v>
      </c>
      <c r="AY1215" s="200" t="s">
        <v>458</v>
      </c>
    </row>
    <row r="1216" s="13" customFormat="1">
      <c r="A1216" s="13"/>
      <c r="B1216" s="198"/>
      <c r="C1216" s="13"/>
      <c r="D1216" s="199" t="s">
        <v>469</v>
      </c>
      <c r="E1216" s="200" t="s">
        <v>3</v>
      </c>
      <c r="F1216" s="201" t="s">
        <v>2078</v>
      </c>
      <c r="G1216" s="13"/>
      <c r="H1216" s="202">
        <v>1.8109999999999999</v>
      </c>
      <c r="I1216" s="203"/>
      <c r="J1216" s="13"/>
      <c r="K1216" s="13"/>
      <c r="L1216" s="198"/>
      <c r="M1216" s="204"/>
      <c r="N1216" s="205"/>
      <c r="O1216" s="205"/>
      <c r="P1216" s="205"/>
      <c r="Q1216" s="205"/>
      <c r="R1216" s="205"/>
      <c r="S1216" s="205"/>
      <c r="T1216" s="20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00" t="s">
        <v>469</v>
      </c>
      <c r="AU1216" s="200" t="s">
        <v>101</v>
      </c>
      <c r="AV1216" s="13" t="s">
        <v>76</v>
      </c>
      <c r="AW1216" s="13" t="s">
        <v>33</v>
      </c>
      <c r="AX1216" s="13" t="s">
        <v>72</v>
      </c>
      <c r="AY1216" s="200" t="s">
        <v>458</v>
      </c>
    </row>
    <row r="1217" s="15" customFormat="1">
      <c r="A1217" s="15"/>
      <c r="B1217" s="215"/>
      <c r="C1217" s="15"/>
      <c r="D1217" s="199" t="s">
        <v>469</v>
      </c>
      <c r="E1217" s="216" t="s">
        <v>3</v>
      </c>
      <c r="F1217" s="217" t="s">
        <v>497</v>
      </c>
      <c r="G1217" s="15"/>
      <c r="H1217" s="218">
        <v>2.3919999999999999</v>
      </c>
      <c r="I1217" s="219"/>
      <c r="J1217" s="15"/>
      <c r="K1217" s="15"/>
      <c r="L1217" s="215"/>
      <c r="M1217" s="220"/>
      <c r="N1217" s="221"/>
      <c r="O1217" s="221"/>
      <c r="P1217" s="221"/>
      <c r="Q1217" s="221"/>
      <c r="R1217" s="221"/>
      <c r="S1217" s="221"/>
      <c r="T1217" s="222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T1217" s="216" t="s">
        <v>469</v>
      </c>
      <c r="AU1217" s="216" t="s">
        <v>101</v>
      </c>
      <c r="AV1217" s="15" t="s">
        <v>104</v>
      </c>
      <c r="AW1217" s="15" t="s">
        <v>33</v>
      </c>
      <c r="AX1217" s="15" t="s">
        <v>79</v>
      </c>
      <c r="AY1217" s="216" t="s">
        <v>458</v>
      </c>
    </row>
    <row r="1218" s="13" customFormat="1">
      <c r="A1218" s="13"/>
      <c r="B1218" s="198"/>
      <c r="C1218" s="13"/>
      <c r="D1218" s="199" t="s">
        <v>469</v>
      </c>
      <c r="E1218" s="13"/>
      <c r="F1218" s="201" t="s">
        <v>2079</v>
      </c>
      <c r="G1218" s="13"/>
      <c r="H1218" s="202">
        <v>2.6309999999999998</v>
      </c>
      <c r="I1218" s="203"/>
      <c r="J1218" s="13"/>
      <c r="K1218" s="13"/>
      <c r="L1218" s="198"/>
      <c r="M1218" s="204"/>
      <c r="N1218" s="205"/>
      <c r="O1218" s="205"/>
      <c r="P1218" s="205"/>
      <c r="Q1218" s="205"/>
      <c r="R1218" s="205"/>
      <c r="S1218" s="205"/>
      <c r="T1218" s="206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00" t="s">
        <v>469</v>
      </c>
      <c r="AU1218" s="200" t="s">
        <v>101</v>
      </c>
      <c r="AV1218" s="13" t="s">
        <v>76</v>
      </c>
      <c r="AW1218" s="13" t="s">
        <v>4</v>
      </c>
      <c r="AX1218" s="13" t="s">
        <v>79</v>
      </c>
      <c r="AY1218" s="200" t="s">
        <v>458</v>
      </c>
    </row>
    <row r="1219" s="2" customFormat="1" ht="37.8" customHeight="1">
      <c r="A1219" s="41"/>
      <c r="B1219" s="179"/>
      <c r="C1219" s="180" t="s">
        <v>2080</v>
      </c>
      <c r="D1219" s="180" t="s">
        <v>462</v>
      </c>
      <c r="E1219" s="181" t="s">
        <v>2081</v>
      </c>
      <c r="F1219" s="182" t="s">
        <v>2082</v>
      </c>
      <c r="G1219" s="183" t="s">
        <v>472</v>
      </c>
      <c r="H1219" s="184">
        <v>13.451000000000001</v>
      </c>
      <c r="I1219" s="185"/>
      <c r="J1219" s="186">
        <f>ROUND(I1219*H1219,2)</f>
        <v>0</v>
      </c>
      <c r="K1219" s="182" t="s">
        <v>465</v>
      </c>
      <c r="L1219" s="42"/>
      <c r="M1219" s="187" t="s">
        <v>3</v>
      </c>
      <c r="N1219" s="188" t="s">
        <v>43</v>
      </c>
      <c r="O1219" s="75"/>
      <c r="P1219" s="189">
        <f>O1219*H1219</f>
        <v>0</v>
      </c>
      <c r="Q1219" s="189">
        <v>0.022837798999999999</v>
      </c>
      <c r="R1219" s="189">
        <f>Q1219*H1219</f>
        <v>0.30719123434899998</v>
      </c>
      <c r="S1219" s="189">
        <v>0</v>
      </c>
      <c r="T1219" s="190">
        <f>S1219*H1219</f>
        <v>0</v>
      </c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R1219" s="191" t="s">
        <v>567</v>
      </c>
      <c r="AT1219" s="191" t="s">
        <v>462</v>
      </c>
      <c r="AU1219" s="191" t="s">
        <v>101</v>
      </c>
      <c r="AY1219" s="22" t="s">
        <v>458</v>
      </c>
      <c r="BE1219" s="192">
        <f>IF(N1219="základní",J1219,0)</f>
        <v>0</v>
      </c>
      <c r="BF1219" s="192">
        <f>IF(N1219="snížená",J1219,0)</f>
        <v>0</v>
      </c>
      <c r="BG1219" s="192">
        <f>IF(N1219="zákl. přenesená",J1219,0)</f>
        <v>0</v>
      </c>
      <c r="BH1219" s="192">
        <f>IF(N1219="sníž. přenesená",J1219,0)</f>
        <v>0</v>
      </c>
      <c r="BI1219" s="192">
        <f>IF(N1219="nulová",J1219,0)</f>
        <v>0</v>
      </c>
      <c r="BJ1219" s="22" t="s">
        <v>79</v>
      </c>
      <c r="BK1219" s="192">
        <f>ROUND(I1219*H1219,2)</f>
        <v>0</v>
      </c>
      <c r="BL1219" s="22" t="s">
        <v>567</v>
      </c>
      <c r="BM1219" s="191" t="s">
        <v>2083</v>
      </c>
    </row>
    <row r="1220" s="2" customFormat="1">
      <c r="A1220" s="41"/>
      <c r="B1220" s="42"/>
      <c r="C1220" s="41"/>
      <c r="D1220" s="193" t="s">
        <v>467</v>
      </c>
      <c r="E1220" s="41"/>
      <c r="F1220" s="194" t="s">
        <v>2084</v>
      </c>
      <c r="G1220" s="41"/>
      <c r="H1220" s="41"/>
      <c r="I1220" s="195"/>
      <c r="J1220" s="41"/>
      <c r="K1220" s="41"/>
      <c r="L1220" s="42"/>
      <c r="M1220" s="196"/>
      <c r="N1220" s="197"/>
      <c r="O1220" s="75"/>
      <c r="P1220" s="75"/>
      <c r="Q1220" s="75"/>
      <c r="R1220" s="75"/>
      <c r="S1220" s="75"/>
      <c r="T1220" s="76"/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T1220" s="22" t="s">
        <v>467</v>
      </c>
      <c r="AU1220" s="22" t="s">
        <v>101</v>
      </c>
    </row>
    <row r="1221" s="13" customFormat="1">
      <c r="A1221" s="13"/>
      <c r="B1221" s="198"/>
      <c r="C1221" s="13"/>
      <c r="D1221" s="199" t="s">
        <v>469</v>
      </c>
      <c r="E1221" s="200" t="s">
        <v>3</v>
      </c>
      <c r="F1221" s="201" t="s">
        <v>2085</v>
      </c>
      <c r="G1221" s="13"/>
      <c r="H1221" s="202">
        <v>13.451000000000001</v>
      </c>
      <c r="I1221" s="203"/>
      <c r="J1221" s="13"/>
      <c r="K1221" s="13"/>
      <c r="L1221" s="198"/>
      <c r="M1221" s="204"/>
      <c r="N1221" s="205"/>
      <c r="O1221" s="205"/>
      <c r="P1221" s="205"/>
      <c r="Q1221" s="205"/>
      <c r="R1221" s="205"/>
      <c r="S1221" s="205"/>
      <c r="T1221" s="206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T1221" s="200" t="s">
        <v>469</v>
      </c>
      <c r="AU1221" s="200" t="s">
        <v>101</v>
      </c>
      <c r="AV1221" s="13" t="s">
        <v>76</v>
      </c>
      <c r="AW1221" s="13" t="s">
        <v>33</v>
      </c>
      <c r="AX1221" s="13" t="s">
        <v>79</v>
      </c>
      <c r="AY1221" s="200" t="s">
        <v>458</v>
      </c>
    </row>
    <row r="1222" s="2" customFormat="1" ht="37.8" customHeight="1">
      <c r="A1222" s="41"/>
      <c r="B1222" s="179"/>
      <c r="C1222" s="180" t="s">
        <v>2086</v>
      </c>
      <c r="D1222" s="180" t="s">
        <v>462</v>
      </c>
      <c r="E1222" s="181" t="s">
        <v>2087</v>
      </c>
      <c r="F1222" s="182" t="s">
        <v>2088</v>
      </c>
      <c r="G1222" s="183" t="s">
        <v>472</v>
      </c>
      <c r="H1222" s="184">
        <v>13.451000000000001</v>
      </c>
      <c r="I1222" s="185"/>
      <c r="J1222" s="186">
        <f>ROUND(I1222*H1222,2)</f>
        <v>0</v>
      </c>
      <c r="K1222" s="182" t="s">
        <v>465</v>
      </c>
      <c r="L1222" s="42"/>
      <c r="M1222" s="187" t="s">
        <v>3</v>
      </c>
      <c r="N1222" s="188" t="s">
        <v>43</v>
      </c>
      <c r="O1222" s="75"/>
      <c r="P1222" s="189">
        <f>O1222*H1222</f>
        <v>0</v>
      </c>
      <c r="Q1222" s="189">
        <v>0.0012149999999999999</v>
      </c>
      <c r="R1222" s="189">
        <f>Q1222*H1222</f>
        <v>0.016342965000000001</v>
      </c>
      <c r="S1222" s="189">
        <v>0</v>
      </c>
      <c r="T1222" s="190">
        <f>S1222*H1222</f>
        <v>0</v>
      </c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R1222" s="191" t="s">
        <v>567</v>
      </c>
      <c r="AT1222" s="191" t="s">
        <v>462</v>
      </c>
      <c r="AU1222" s="191" t="s">
        <v>101</v>
      </c>
      <c r="AY1222" s="22" t="s">
        <v>458</v>
      </c>
      <c r="BE1222" s="192">
        <f>IF(N1222="základní",J1222,0)</f>
        <v>0</v>
      </c>
      <c r="BF1222" s="192">
        <f>IF(N1222="snížená",J1222,0)</f>
        <v>0</v>
      </c>
      <c r="BG1222" s="192">
        <f>IF(N1222="zákl. přenesená",J1222,0)</f>
        <v>0</v>
      </c>
      <c r="BH1222" s="192">
        <f>IF(N1222="sníž. přenesená",J1222,0)</f>
        <v>0</v>
      </c>
      <c r="BI1222" s="192">
        <f>IF(N1222="nulová",J1222,0)</f>
        <v>0</v>
      </c>
      <c r="BJ1222" s="22" t="s">
        <v>79</v>
      </c>
      <c r="BK1222" s="192">
        <f>ROUND(I1222*H1222,2)</f>
        <v>0</v>
      </c>
      <c r="BL1222" s="22" t="s">
        <v>567</v>
      </c>
      <c r="BM1222" s="191" t="s">
        <v>2089</v>
      </c>
    </row>
    <row r="1223" s="2" customFormat="1">
      <c r="A1223" s="41"/>
      <c r="B1223" s="42"/>
      <c r="C1223" s="41"/>
      <c r="D1223" s="193" t="s">
        <v>467</v>
      </c>
      <c r="E1223" s="41"/>
      <c r="F1223" s="194" t="s">
        <v>2090</v>
      </c>
      <c r="G1223" s="41"/>
      <c r="H1223" s="41"/>
      <c r="I1223" s="195"/>
      <c r="J1223" s="41"/>
      <c r="K1223" s="41"/>
      <c r="L1223" s="42"/>
      <c r="M1223" s="196"/>
      <c r="N1223" s="197"/>
      <c r="O1223" s="75"/>
      <c r="P1223" s="75"/>
      <c r="Q1223" s="75"/>
      <c r="R1223" s="75"/>
      <c r="S1223" s="75"/>
      <c r="T1223" s="76"/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T1223" s="22" t="s">
        <v>467</v>
      </c>
      <c r="AU1223" s="22" t="s">
        <v>101</v>
      </c>
    </row>
    <row r="1224" s="2" customFormat="1" ht="37.8" customHeight="1">
      <c r="A1224" s="41"/>
      <c r="B1224" s="179"/>
      <c r="C1224" s="180" t="s">
        <v>2091</v>
      </c>
      <c r="D1224" s="180" t="s">
        <v>462</v>
      </c>
      <c r="E1224" s="181" t="s">
        <v>627</v>
      </c>
      <c r="F1224" s="182" t="s">
        <v>628</v>
      </c>
      <c r="G1224" s="183" t="s">
        <v>629</v>
      </c>
      <c r="H1224" s="184">
        <v>48</v>
      </c>
      <c r="I1224" s="185"/>
      <c r="J1224" s="186">
        <f>ROUND(I1224*H1224,2)</f>
        <v>0</v>
      </c>
      <c r="K1224" s="182" t="s">
        <v>465</v>
      </c>
      <c r="L1224" s="42"/>
      <c r="M1224" s="187" t="s">
        <v>3</v>
      </c>
      <c r="N1224" s="188" t="s">
        <v>43</v>
      </c>
      <c r="O1224" s="75"/>
      <c r="P1224" s="189">
        <f>O1224*H1224</f>
        <v>0</v>
      </c>
      <c r="Q1224" s="189">
        <v>1.42788E-05</v>
      </c>
      <c r="R1224" s="189">
        <f>Q1224*H1224</f>
        <v>0.00068538239999999992</v>
      </c>
      <c r="S1224" s="189">
        <v>0</v>
      </c>
      <c r="T1224" s="190">
        <f>S1224*H1224</f>
        <v>0</v>
      </c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R1224" s="191" t="s">
        <v>567</v>
      </c>
      <c r="AT1224" s="191" t="s">
        <v>462</v>
      </c>
      <c r="AU1224" s="191" t="s">
        <v>101</v>
      </c>
      <c r="AY1224" s="22" t="s">
        <v>458</v>
      </c>
      <c r="BE1224" s="192">
        <f>IF(N1224="základní",J1224,0)</f>
        <v>0</v>
      </c>
      <c r="BF1224" s="192">
        <f>IF(N1224="snížená",J1224,0)</f>
        <v>0</v>
      </c>
      <c r="BG1224" s="192">
        <f>IF(N1224="zákl. přenesená",J1224,0)</f>
        <v>0</v>
      </c>
      <c r="BH1224" s="192">
        <f>IF(N1224="sníž. přenesená",J1224,0)</f>
        <v>0</v>
      </c>
      <c r="BI1224" s="192">
        <f>IF(N1224="nulová",J1224,0)</f>
        <v>0</v>
      </c>
      <c r="BJ1224" s="22" t="s">
        <v>79</v>
      </c>
      <c r="BK1224" s="192">
        <f>ROUND(I1224*H1224,2)</f>
        <v>0</v>
      </c>
      <c r="BL1224" s="22" t="s">
        <v>567</v>
      </c>
      <c r="BM1224" s="191" t="s">
        <v>2092</v>
      </c>
    </row>
    <row r="1225" s="2" customFormat="1">
      <c r="A1225" s="41"/>
      <c r="B1225" s="42"/>
      <c r="C1225" s="41"/>
      <c r="D1225" s="193" t="s">
        <v>467</v>
      </c>
      <c r="E1225" s="41"/>
      <c r="F1225" s="194" t="s">
        <v>631</v>
      </c>
      <c r="G1225" s="41"/>
      <c r="H1225" s="41"/>
      <c r="I1225" s="195"/>
      <c r="J1225" s="41"/>
      <c r="K1225" s="41"/>
      <c r="L1225" s="42"/>
      <c r="M1225" s="196"/>
      <c r="N1225" s="197"/>
      <c r="O1225" s="75"/>
      <c r="P1225" s="75"/>
      <c r="Q1225" s="75"/>
      <c r="R1225" s="75"/>
      <c r="S1225" s="75"/>
      <c r="T1225" s="76"/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T1225" s="22" t="s">
        <v>467</v>
      </c>
      <c r="AU1225" s="22" t="s">
        <v>101</v>
      </c>
    </row>
    <row r="1226" s="14" customFormat="1">
      <c r="A1226" s="14"/>
      <c r="B1226" s="208"/>
      <c r="C1226" s="14"/>
      <c r="D1226" s="199" t="s">
        <v>469</v>
      </c>
      <c r="E1226" s="209" t="s">
        <v>3</v>
      </c>
      <c r="F1226" s="210" t="s">
        <v>2093</v>
      </c>
      <c r="G1226" s="14"/>
      <c r="H1226" s="209" t="s">
        <v>3</v>
      </c>
      <c r="I1226" s="211"/>
      <c r="J1226" s="14"/>
      <c r="K1226" s="14"/>
      <c r="L1226" s="208"/>
      <c r="M1226" s="212"/>
      <c r="N1226" s="213"/>
      <c r="O1226" s="213"/>
      <c r="P1226" s="213"/>
      <c r="Q1226" s="213"/>
      <c r="R1226" s="213"/>
      <c r="S1226" s="213"/>
      <c r="T1226" s="2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09" t="s">
        <v>469</v>
      </c>
      <c r="AU1226" s="209" t="s">
        <v>101</v>
      </c>
      <c r="AV1226" s="14" t="s">
        <v>79</v>
      </c>
      <c r="AW1226" s="14" t="s">
        <v>33</v>
      </c>
      <c r="AX1226" s="14" t="s">
        <v>72</v>
      </c>
      <c r="AY1226" s="209" t="s">
        <v>458</v>
      </c>
    </row>
    <row r="1227" s="13" customFormat="1">
      <c r="A1227" s="13"/>
      <c r="B1227" s="198"/>
      <c r="C1227" s="13"/>
      <c r="D1227" s="199" t="s">
        <v>469</v>
      </c>
      <c r="E1227" s="200" t="s">
        <v>3</v>
      </c>
      <c r="F1227" s="201" t="s">
        <v>2094</v>
      </c>
      <c r="G1227" s="13"/>
      <c r="H1227" s="202">
        <v>32</v>
      </c>
      <c r="I1227" s="203"/>
      <c r="J1227" s="13"/>
      <c r="K1227" s="13"/>
      <c r="L1227" s="198"/>
      <c r="M1227" s="204"/>
      <c r="N1227" s="205"/>
      <c r="O1227" s="205"/>
      <c r="P1227" s="205"/>
      <c r="Q1227" s="205"/>
      <c r="R1227" s="205"/>
      <c r="S1227" s="205"/>
      <c r="T1227" s="206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00" t="s">
        <v>469</v>
      </c>
      <c r="AU1227" s="200" t="s">
        <v>101</v>
      </c>
      <c r="AV1227" s="13" t="s">
        <v>76</v>
      </c>
      <c r="AW1227" s="13" t="s">
        <v>33</v>
      </c>
      <c r="AX1227" s="13" t="s">
        <v>72</v>
      </c>
      <c r="AY1227" s="200" t="s">
        <v>458</v>
      </c>
    </row>
    <row r="1228" s="14" customFormat="1">
      <c r="A1228" s="14"/>
      <c r="B1228" s="208"/>
      <c r="C1228" s="14"/>
      <c r="D1228" s="199" t="s">
        <v>469</v>
      </c>
      <c r="E1228" s="209" t="s">
        <v>3</v>
      </c>
      <c r="F1228" s="210" t="s">
        <v>2095</v>
      </c>
      <c r="G1228" s="14"/>
      <c r="H1228" s="209" t="s">
        <v>3</v>
      </c>
      <c r="I1228" s="211"/>
      <c r="J1228" s="14"/>
      <c r="K1228" s="14"/>
      <c r="L1228" s="208"/>
      <c r="M1228" s="212"/>
      <c r="N1228" s="213"/>
      <c r="O1228" s="213"/>
      <c r="P1228" s="213"/>
      <c r="Q1228" s="213"/>
      <c r="R1228" s="213"/>
      <c r="S1228" s="213"/>
      <c r="T1228" s="2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09" t="s">
        <v>469</v>
      </c>
      <c r="AU1228" s="209" t="s">
        <v>101</v>
      </c>
      <c r="AV1228" s="14" t="s">
        <v>79</v>
      </c>
      <c r="AW1228" s="14" t="s">
        <v>33</v>
      </c>
      <c r="AX1228" s="14" t="s">
        <v>72</v>
      </c>
      <c r="AY1228" s="209" t="s">
        <v>458</v>
      </c>
    </row>
    <row r="1229" s="13" customFormat="1">
      <c r="A1229" s="13"/>
      <c r="B1229" s="198"/>
      <c r="C1229" s="13"/>
      <c r="D1229" s="199" t="s">
        <v>469</v>
      </c>
      <c r="E1229" s="200" t="s">
        <v>3</v>
      </c>
      <c r="F1229" s="201" t="s">
        <v>2096</v>
      </c>
      <c r="G1229" s="13"/>
      <c r="H1229" s="202">
        <v>16</v>
      </c>
      <c r="I1229" s="203"/>
      <c r="J1229" s="13"/>
      <c r="K1229" s="13"/>
      <c r="L1229" s="198"/>
      <c r="M1229" s="204"/>
      <c r="N1229" s="205"/>
      <c r="O1229" s="205"/>
      <c r="P1229" s="205"/>
      <c r="Q1229" s="205"/>
      <c r="R1229" s="205"/>
      <c r="S1229" s="205"/>
      <c r="T1229" s="206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T1229" s="200" t="s">
        <v>469</v>
      </c>
      <c r="AU1229" s="200" t="s">
        <v>101</v>
      </c>
      <c r="AV1229" s="13" t="s">
        <v>76</v>
      </c>
      <c r="AW1229" s="13" t="s">
        <v>33</v>
      </c>
      <c r="AX1229" s="13" t="s">
        <v>72</v>
      </c>
      <c r="AY1229" s="200" t="s">
        <v>458</v>
      </c>
    </row>
    <row r="1230" s="15" customFormat="1">
      <c r="A1230" s="15"/>
      <c r="B1230" s="215"/>
      <c r="C1230" s="15"/>
      <c r="D1230" s="199" t="s">
        <v>469</v>
      </c>
      <c r="E1230" s="216" t="s">
        <v>3</v>
      </c>
      <c r="F1230" s="217" t="s">
        <v>497</v>
      </c>
      <c r="G1230" s="15"/>
      <c r="H1230" s="218">
        <v>48</v>
      </c>
      <c r="I1230" s="219"/>
      <c r="J1230" s="15"/>
      <c r="K1230" s="15"/>
      <c r="L1230" s="215"/>
      <c r="M1230" s="220"/>
      <c r="N1230" s="221"/>
      <c r="O1230" s="221"/>
      <c r="P1230" s="221"/>
      <c r="Q1230" s="221"/>
      <c r="R1230" s="221"/>
      <c r="S1230" s="221"/>
      <c r="T1230" s="222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T1230" s="216" t="s">
        <v>469</v>
      </c>
      <c r="AU1230" s="216" t="s">
        <v>101</v>
      </c>
      <c r="AV1230" s="15" t="s">
        <v>104</v>
      </c>
      <c r="AW1230" s="15" t="s">
        <v>33</v>
      </c>
      <c r="AX1230" s="15" t="s">
        <v>79</v>
      </c>
      <c r="AY1230" s="216" t="s">
        <v>458</v>
      </c>
    </row>
    <row r="1231" s="12" customFormat="1" ht="20.88" customHeight="1">
      <c r="A1231" s="12"/>
      <c r="B1231" s="166"/>
      <c r="C1231" s="12"/>
      <c r="D1231" s="167" t="s">
        <v>71</v>
      </c>
      <c r="E1231" s="177" t="s">
        <v>2097</v>
      </c>
      <c r="F1231" s="177" t="s">
        <v>2098</v>
      </c>
      <c r="G1231" s="12"/>
      <c r="H1231" s="12"/>
      <c r="I1231" s="169"/>
      <c r="J1231" s="178">
        <f>BK1231</f>
        <v>0</v>
      </c>
      <c r="K1231" s="12"/>
      <c r="L1231" s="166"/>
      <c r="M1231" s="171"/>
      <c r="N1231" s="172"/>
      <c r="O1231" s="172"/>
      <c r="P1231" s="173">
        <f>SUM(P1232:P1255)</f>
        <v>0</v>
      </c>
      <c r="Q1231" s="172"/>
      <c r="R1231" s="173">
        <f>SUM(R1232:R1255)</f>
        <v>10.011831407710002</v>
      </c>
      <c r="S1231" s="172"/>
      <c r="T1231" s="174">
        <f>SUM(T1232:T1255)</f>
        <v>0</v>
      </c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R1231" s="167" t="s">
        <v>76</v>
      </c>
      <c r="AT1231" s="175" t="s">
        <v>71</v>
      </c>
      <c r="AU1231" s="175" t="s">
        <v>76</v>
      </c>
      <c r="AY1231" s="167" t="s">
        <v>458</v>
      </c>
      <c r="BK1231" s="176">
        <f>SUM(BK1232:BK1255)</f>
        <v>0</v>
      </c>
    </row>
    <row r="1232" s="2" customFormat="1" ht="44.25" customHeight="1">
      <c r="A1232" s="41"/>
      <c r="B1232" s="179"/>
      <c r="C1232" s="180" t="s">
        <v>2099</v>
      </c>
      <c r="D1232" s="180" t="s">
        <v>462</v>
      </c>
      <c r="E1232" s="181" t="s">
        <v>2100</v>
      </c>
      <c r="F1232" s="182" t="s">
        <v>2101</v>
      </c>
      <c r="G1232" s="183" t="s">
        <v>140</v>
      </c>
      <c r="H1232" s="184">
        <v>558.28999999999996</v>
      </c>
      <c r="I1232" s="185"/>
      <c r="J1232" s="186">
        <f>ROUND(I1232*H1232,2)</f>
        <v>0</v>
      </c>
      <c r="K1232" s="182" t="s">
        <v>465</v>
      </c>
      <c r="L1232" s="42"/>
      <c r="M1232" s="187" t="s">
        <v>3</v>
      </c>
      <c r="N1232" s="188" t="s">
        <v>43</v>
      </c>
      <c r="O1232" s="75"/>
      <c r="P1232" s="189">
        <f>O1232*H1232</f>
        <v>0</v>
      </c>
      <c r="Q1232" s="189">
        <v>0</v>
      </c>
      <c r="R1232" s="189">
        <f>Q1232*H1232</f>
        <v>0</v>
      </c>
      <c r="S1232" s="189">
        <v>0</v>
      </c>
      <c r="T1232" s="190">
        <f>S1232*H1232</f>
        <v>0</v>
      </c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R1232" s="191" t="s">
        <v>567</v>
      </c>
      <c r="AT1232" s="191" t="s">
        <v>462</v>
      </c>
      <c r="AU1232" s="191" t="s">
        <v>101</v>
      </c>
      <c r="AY1232" s="22" t="s">
        <v>458</v>
      </c>
      <c r="BE1232" s="192">
        <f>IF(N1232="základní",J1232,0)</f>
        <v>0</v>
      </c>
      <c r="BF1232" s="192">
        <f>IF(N1232="snížená",J1232,0)</f>
        <v>0</v>
      </c>
      <c r="BG1232" s="192">
        <f>IF(N1232="zákl. přenesená",J1232,0)</f>
        <v>0</v>
      </c>
      <c r="BH1232" s="192">
        <f>IF(N1232="sníž. přenesená",J1232,0)</f>
        <v>0</v>
      </c>
      <c r="BI1232" s="192">
        <f>IF(N1232="nulová",J1232,0)</f>
        <v>0</v>
      </c>
      <c r="BJ1232" s="22" t="s">
        <v>79</v>
      </c>
      <c r="BK1232" s="192">
        <f>ROUND(I1232*H1232,2)</f>
        <v>0</v>
      </c>
      <c r="BL1232" s="22" t="s">
        <v>567</v>
      </c>
      <c r="BM1232" s="191" t="s">
        <v>2102</v>
      </c>
    </row>
    <row r="1233" s="2" customFormat="1">
      <c r="A1233" s="41"/>
      <c r="B1233" s="42"/>
      <c r="C1233" s="41"/>
      <c r="D1233" s="193" t="s">
        <v>467</v>
      </c>
      <c r="E1233" s="41"/>
      <c r="F1233" s="194" t="s">
        <v>2103</v>
      </c>
      <c r="G1233" s="41"/>
      <c r="H1233" s="41"/>
      <c r="I1233" s="195"/>
      <c r="J1233" s="41"/>
      <c r="K1233" s="41"/>
      <c r="L1233" s="42"/>
      <c r="M1233" s="196"/>
      <c r="N1233" s="197"/>
      <c r="O1233" s="75"/>
      <c r="P1233" s="75"/>
      <c r="Q1233" s="75"/>
      <c r="R1233" s="75"/>
      <c r="S1233" s="75"/>
      <c r="T1233" s="76"/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T1233" s="22" t="s">
        <v>467</v>
      </c>
      <c r="AU1233" s="22" t="s">
        <v>101</v>
      </c>
    </row>
    <row r="1234" s="13" customFormat="1">
      <c r="A1234" s="13"/>
      <c r="B1234" s="198"/>
      <c r="C1234" s="13"/>
      <c r="D1234" s="199" t="s">
        <v>469</v>
      </c>
      <c r="E1234" s="200" t="s">
        <v>3</v>
      </c>
      <c r="F1234" s="201" t="s">
        <v>2104</v>
      </c>
      <c r="G1234" s="13"/>
      <c r="H1234" s="202">
        <v>461.93000000000001</v>
      </c>
      <c r="I1234" s="203"/>
      <c r="J1234" s="13"/>
      <c r="K1234" s="13"/>
      <c r="L1234" s="198"/>
      <c r="M1234" s="204"/>
      <c r="N1234" s="205"/>
      <c r="O1234" s="205"/>
      <c r="P1234" s="205"/>
      <c r="Q1234" s="205"/>
      <c r="R1234" s="205"/>
      <c r="S1234" s="205"/>
      <c r="T1234" s="206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00" t="s">
        <v>469</v>
      </c>
      <c r="AU1234" s="200" t="s">
        <v>101</v>
      </c>
      <c r="AV1234" s="13" t="s">
        <v>76</v>
      </c>
      <c r="AW1234" s="13" t="s">
        <v>33</v>
      </c>
      <c r="AX1234" s="13" t="s">
        <v>72</v>
      </c>
      <c r="AY1234" s="200" t="s">
        <v>458</v>
      </c>
    </row>
    <row r="1235" s="13" customFormat="1">
      <c r="A1235" s="13"/>
      <c r="B1235" s="198"/>
      <c r="C1235" s="13"/>
      <c r="D1235" s="199" t="s">
        <v>469</v>
      </c>
      <c r="E1235" s="200" t="s">
        <v>3</v>
      </c>
      <c r="F1235" s="201" t="s">
        <v>2105</v>
      </c>
      <c r="G1235" s="13"/>
      <c r="H1235" s="202">
        <v>96.359999999999999</v>
      </c>
      <c r="I1235" s="203"/>
      <c r="J1235" s="13"/>
      <c r="K1235" s="13"/>
      <c r="L1235" s="198"/>
      <c r="M1235" s="204"/>
      <c r="N1235" s="205"/>
      <c r="O1235" s="205"/>
      <c r="P1235" s="205"/>
      <c r="Q1235" s="205"/>
      <c r="R1235" s="205"/>
      <c r="S1235" s="205"/>
      <c r="T1235" s="20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00" t="s">
        <v>469</v>
      </c>
      <c r="AU1235" s="200" t="s">
        <v>101</v>
      </c>
      <c r="AV1235" s="13" t="s">
        <v>76</v>
      </c>
      <c r="AW1235" s="13" t="s">
        <v>33</v>
      </c>
      <c r="AX1235" s="13" t="s">
        <v>72</v>
      </c>
      <c r="AY1235" s="200" t="s">
        <v>458</v>
      </c>
    </row>
    <row r="1236" s="15" customFormat="1">
      <c r="A1236" s="15"/>
      <c r="B1236" s="215"/>
      <c r="C1236" s="15"/>
      <c r="D1236" s="199" t="s">
        <v>469</v>
      </c>
      <c r="E1236" s="216" t="s">
        <v>3</v>
      </c>
      <c r="F1236" s="217" t="s">
        <v>497</v>
      </c>
      <c r="G1236" s="15"/>
      <c r="H1236" s="218">
        <v>558.28999999999996</v>
      </c>
      <c r="I1236" s="219"/>
      <c r="J1236" s="15"/>
      <c r="K1236" s="15"/>
      <c r="L1236" s="215"/>
      <c r="M1236" s="220"/>
      <c r="N1236" s="221"/>
      <c r="O1236" s="221"/>
      <c r="P1236" s="221"/>
      <c r="Q1236" s="221"/>
      <c r="R1236" s="221"/>
      <c r="S1236" s="221"/>
      <c r="T1236" s="222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T1236" s="216" t="s">
        <v>469</v>
      </c>
      <c r="AU1236" s="216" t="s">
        <v>101</v>
      </c>
      <c r="AV1236" s="15" t="s">
        <v>104</v>
      </c>
      <c r="AW1236" s="15" t="s">
        <v>33</v>
      </c>
      <c r="AX1236" s="15" t="s">
        <v>79</v>
      </c>
      <c r="AY1236" s="216" t="s">
        <v>458</v>
      </c>
    </row>
    <row r="1237" s="2" customFormat="1" ht="21.75" customHeight="1">
      <c r="A1237" s="41"/>
      <c r="B1237" s="179"/>
      <c r="C1237" s="223" t="s">
        <v>2106</v>
      </c>
      <c r="D1237" s="223" t="s">
        <v>562</v>
      </c>
      <c r="E1237" s="224" t="s">
        <v>2107</v>
      </c>
      <c r="F1237" s="225" t="s">
        <v>2108</v>
      </c>
      <c r="G1237" s="226" t="s">
        <v>140</v>
      </c>
      <c r="H1237" s="227">
        <v>712.43499999999995</v>
      </c>
      <c r="I1237" s="228"/>
      <c r="J1237" s="229">
        <f>ROUND(I1237*H1237,2)</f>
        <v>0</v>
      </c>
      <c r="K1237" s="225" t="s">
        <v>465</v>
      </c>
      <c r="L1237" s="230"/>
      <c r="M1237" s="231" t="s">
        <v>3</v>
      </c>
      <c r="N1237" s="232" t="s">
        <v>43</v>
      </c>
      <c r="O1237" s="75"/>
      <c r="P1237" s="189">
        <f>O1237*H1237</f>
        <v>0</v>
      </c>
      <c r="Q1237" s="189">
        <v>0.012800000000000001</v>
      </c>
      <c r="R1237" s="189">
        <f>Q1237*H1237</f>
        <v>9.1191680000000002</v>
      </c>
      <c r="S1237" s="189">
        <v>0</v>
      </c>
      <c r="T1237" s="190">
        <f>S1237*H1237</f>
        <v>0</v>
      </c>
      <c r="U1237" s="41"/>
      <c r="V1237" s="41"/>
      <c r="W1237" s="41"/>
      <c r="X1237" s="41"/>
      <c r="Y1237" s="41"/>
      <c r="Z1237" s="41"/>
      <c r="AA1237" s="41"/>
      <c r="AB1237" s="41"/>
      <c r="AC1237" s="41"/>
      <c r="AD1237" s="41"/>
      <c r="AE1237" s="41"/>
      <c r="AR1237" s="191" t="s">
        <v>667</v>
      </c>
      <c r="AT1237" s="191" t="s">
        <v>562</v>
      </c>
      <c r="AU1237" s="191" t="s">
        <v>101</v>
      </c>
      <c r="AY1237" s="22" t="s">
        <v>458</v>
      </c>
      <c r="BE1237" s="192">
        <f>IF(N1237="základní",J1237,0)</f>
        <v>0</v>
      </c>
      <c r="BF1237" s="192">
        <f>IF(N1237="snížená",J1237,0)</f>
        <v>0</v>
      </c>
      <c r="BG1237" s="192">
        <f>IF(N1237="zákl. přenesená",J1237,0)</f>
        <v>0</v>
      </c>
      <c r="BH1237" s="192">
        <f>IF(N1237="sníž. přenesená",J1237,0)</f>
        <v>0</v>
      </c>
      <c r="BI1237" s="192">
        <f>IF(N1237="nulová",J1237,0)</f>
        <v>0</v>
      </c>
      <c r="BJ1237" s="22" t="s">
        <v>79</v>
      </c>
      <c r="BK1237" s="192">
        <f>ROUND(I1237*H1237,2)</f>
        <v>0</v>
      </c>
      <c r="BL1237" s="22" t="s">
        <v>567</v>
      </c>
      <c r="BM1237" s="191" t="s">
        <v>2109</v>
      </c>
    </row>
    <row r="1238" s="13" customFormat="1">
      <c r="A1238" s="13"/>
      <c r="B1238" s="198"/>
      <c r="C1238" s="13"/>
      <c r="D1238" s="199" t="s">
        <v>469</v>
      </c>
      <c r="E1238" s="13"/>
      <c r="F1238" s="201" t="s">
        <v>2110</v>
      </c>
      <c r="G1238" s="13"/>
      <c r="H1238" s="202">
        <v>712.43499999999995</v>
      </c>
      <c r="I1238" s="203"/>
      <c r="J1238" s="13"/>
      <c r="K1238" s="13"/>
      <c r="L1238" s="198"/>
      <c r="M1238" s="204"/>
      <c r="N1238" s="205"/>
      <c r="O1238" s="205"/>
      <c r="P1238" s="205"/>
      <c r="Q1238" s="205"/>
      <c r="R1238" s="205"/>
      <c r="S1238" s="205"/>
      <c r="T1238" s="206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00" t="s">
        <v>469</v>
      </c>
      <c r="AU1238" s="200" t="s">
        <v>101</v>
      </c>
      <c r="AV1238" s="13" t="s">
        <v>76</v>
      </c>
      <c r="AW1238" s="13" t="s">
        <v>4</v>
      </c>
      <c r="AX1238" s="13" t="s">
        <v>79</v>
      </c>
      <c r="AY1238" s="200" t="s">
        <v>458</v>
      </c>
    </row>
    <row r="1239" s="2" customFormat="1" ht="37.8" customHeight="1">
      <c r="A1239" s="41"/>
      <c r="B1239" s="179"/>
      <c r="C1239" s="180" t="s">
        <v>2111</v>
      </c>
      <c r="D1239" s="180" t="s">
        <v>462</v>
      </c>
      <c r="E1239" s="181" t="s">
        <v>2112</v>
      </c>
      <c r="F1239" s="182" t="s">
        <v>2113</v>
      </c>
      <c r="G1239" s="183" t="s">
        <v>140</v>
      </c>
      <c r="H1239" s="184">
        <v>6</v>
      </c>
      <c r="I1239" s="185"/>
      <c r="J1239" s="186">
        <f>ROUND(I1239*H1239,2)</f>
        <v>0</v>
      </c>
      <c r="K1239" s="182" t="s">
        <v>465</v>
      </c>
      <c r="L1239" s="42"/>
      <c r="M1239" s="187" t="s">
        <v>3</v>
      </c>
      <c r="N1239" s="188" t="s">
        <v>43</v>
      </c>
      <c r="O1239" s="75"/>
      <c r="P1239" s="189">
        <f>O1239*H1239</f>
        <v>0</v>
      </c>
      <c r="Q1239" s="189">
        <v>0.011554999999999999</v>
      </c>
      <c r="R1239" s="189">
        <f>Q1239*H1239</f>
        <v>0.069330000000000003</v>
      </c>
      <c r="S1239" s="189">
        <v>0</v>
      </c>
      <c r="T1239" s="190">
        <f>S1239*H1239</f>
        <v>0</v>
      </c>
      <c r="U1239" s="41"/>
      <c r="V1239" s="41"/>
      <c r="W1239" s="41"/>
      <c r="X1239" s="41"/>
      <c r="Y1239" s="41"/>
      <c r="Z1239" s="41"/>
      <c r="AA1239" s="41"/>
      <c r="AB1239" s="41"/>
      <c r="AC1239" s="41"/>
      <c r="AD1239" s="41"/>
      <c r="AE1239" s="41"/>
      <c r="AR1239" s="191" t="s">
        <v>567</v>
      </c>
      <c r="AT1239" s="191" t="s">
        <v>462</v>
      </c>
      <c r="AU1239" s="191" t="s">
        <v>101</v>
      </c>
      <c r="AY1239" s="22" t="s">
        <v>458</v>
      </c>
      <c r="BE1239" s="192">
        <f>IF(N1239="základní",J1239,0)</f>
        <v>0</v>
      </c>
      <c r="BF1239" s="192">
        <f>IF(N1239="snížená",J1239,0)</f>
        <v>0</v>
      </c>
      <c r="BG1239" s="192">
        <f>IF(N1239="zákl. přenesená",J1239,0)</f>
        <v>0</v>
      </c>
      <c r="BH1239" s="192">
        <f>IF(N1239="sníž. přenesená",J1239,0)</f>
        <v>0</v>
      </c>
      <c r="BI1239" s="192">
        <f>IF(N1239="nulová",J1239,0)</f>
        <v>0</v>
      </c>
      <c r="BJ1239" s="22" t="s">
        <v>79</v>
      </c>
      <c r="BK1239" s="192">
        <f>ROUND(I1239*H1239,2)</f>
        <v>0</v>
      </c>
      <c r="BL1239" s="22" t="s">
        <v>567</v>
      </c>
      <c r="BM1239" s="191" t="s">
        <v>2114</v>
      </c>
    </row>
    <row r="1240" s="2" customFormat="1">
      <c r="A1240" s="41"/>
      <c r="B1240" s="42"/>
      <c r="C1240" s="41"/>
      <c r="D1240" s="193" t="s">
        <v>467</v>
      </c>
      <c r="E1240" s="41"/>
      <c r="F1240" s="194" t="s">
        <v>2115</v>
      </c>
      <c r="G1240" s="41"/>
      <c r="H1240" s="41"/>
      <c r="I1240" s="195"/>
      <c r="J1240" s="41"/>
      <c r="K1240" s="41"/>
      <c r="L1240" s="42"/>
      <c r="M1240" s="196"/>
      <c r="N1240" s="197"/>
      <c r="O1240" s="75"/>
      <c r="P1240" s="75"/>
      <c r="Q1240" s="75"/>
      <c r="R1240" s="75"/>
      <c r="S1240" s="75"/>
      <c r="T1240" s="76"/>
      <c r="U1240" s="41"/>
      <c r="V1240" s="41"/>
      <c r="W1240" s="41"/>
      <c r="X1240" s="41"/>
      <c r="Y1240" s="41"/>
      <c r="Z1240" s="41"/>
      <c r="AA1240" s="41"/>
      <c r="AB1240" s="41"/>
      <c r="AC1240" s="41"/>
      <c r="AD1240" s="41"/>
      <c r="AE1240" s="41"/>
      <c r="AT1240" s="22" t="s">
        <v>467</v>
      </c>
      <c r="AU1240" s="22" t="s">
        <v>101</v>
      </c>
    </row>
    <row r="1241" s="13" customFormat="1">
      <c r="A1241" s="13"/>
      <c r="B1241" s="198"/>
      <c r="C1241" s="13"/>
      <c r="D1241" s="199" t="s">
        <v>469</v>
      </c>
      <c r="E1241" s="200" t="s">
        <v>3</v>
      </c>
      <c r="F1241" s="201" t="s">
        <v>382</v>
      </c>
      <c r="G1241" s="13"/>
      <c r="H1241" s="202">
        <v>6</v>
      </c>
      <c r="I1241" s="203"/>
      <c r="J1241" s="13"/>
      <c r="K1241" s="13"/>
      <c r="L1241" s="198"/>
      <c r="M1241" s="204"/>
      <c r="N1241" s="205"/>
      <c r="O1241" s="205"/>
      <c r="P1241" s="205"/>
      <c r="Q1241" s="205"/>
      <c r="R1241" s="205"/>
      <c r="S1241" s="205"/>
      <c r="T1241" s="206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00" t="s">
        <v>469</v>
      </c>
      <c r="AU1241" s="200" t="s">
        <v>101</v>
      </c>
      <c r="AV1241" s="13" t="s">
        <v>76</v>
      </c>
      <c r="AW1241" s="13" t="s">
        <v>33</v>
      </c>
      <c r="AX1241" s="13" t="s">
        <v>79</v>
      </c>
      <c r="AY1241" s="200" t="s">
        <v>458</v>
      </c>
    </row>
    <row r="1242" s="2" customFormat="1" ht="24.15" customHeight="1">
      <c r="A1242" s="41"/>
      <c r="B1242" s="179"/>
      <c r="C1242" s="180" t="s">
        <v>2116</v>
      </c>
      <c r="D1242" s="180" t="s">
        <v>462</v>
      </c>
      <c r="E1242" s="181" t="s">
        <v>2117</v>
      </c>
      <c r="F1242" s="182" t="s">
        <v>2118</v>
      </c>
      <c r="G1242" s="183" t="s">
        <v>694</v>
      </c>
      <c r="H1242" s="184">
        <v>330.06</v>
      </c>
      <c r="I1242" s="185"/>
      <c r="J1242" s="186">
        <f>ROUND(I1242*H1242,2)</f>
        <v>0</v>
      </c>
      <c r="K1242" s="182" t="s">
        <v>465</v>
      </c>
      <c r="L1242" s="42"/>
      <c r="M1242" s="187" t="s">
        <v>3</v>
      </c>
      <c r="N1242" s="188" t="s">
        <v>43</v>
      </c>
      <c r="O1242" s="75"/>
      <c r="P1242" s="189">
        <f>O1242*H1242</f>
        <v>0</v>
      </c>
      <c r="Q1242" s="189">
        <v>2.0999999999999999E-05</v>
      </c>
      <c r="R1242" s="189">
        <f>Q1242*H1242</f>
        <v>0.0069312599999999999</v>
      </c>
      <c r="S1242" s="189">
        <v>0</v>
      </c>
      <c r="T1242" s="190">
        <f>S1242*H1242</f>
        <v>0</v>
      </c>
      <c r="U1242" s="41"/>
      <c r="V1242" s="41"/>
      <c r="W1242" s="41"/>
      <c r="X1242" s="41"/>
      <c r="Y1242" s="41"/>
      <c r="Z1242" s="41"/>
      <c r="AA1242" s="41"/>
      <c r="AB1242" s="41"/>
      <c r="AC1242" s="41"/>
      <c r="AD1242" s="41"/>
      <c r="AE1242" s="41"/>
      <c r="AR1242" s="191" t="s">
        <v>567</v>
      </c>
      <c r="AT1242" s="191" t="s">
        <v>462</v>
      </c>
      <c r="AU1242" s="191" t="s">
        <v>101</v>
      </c>
      <c r="AY1242" s="22" t="s">
        <v>458</v>
      </c>
      <c r="BE1242" s="192">
        <f>IF(N1242="základní",J1242,0)</f>
        <v>0</v>
      </c>
      <c r="BF1242" s="192">
        <f>IF(N1242="snížená",J1242,0)</f>
        <v>0</v>
      </c>
      <c r="BG1242" s="192">
        <f>IF(N1242="zákl. přenesená",J1242,0)</f>
        <v>0</v>
      </c>
      <c r="BH1242" s="192">
        <f>IF(N1242="sníž. přenesená",J1242,0)</f>
        <v>0</v>
      </c>
      <c r="BI1242" s="192">
        <f>IF(N1242="nulová",J1242,0)</f>
        <v>0</v>
      </c>
      <c r="BJ1242" s="22" t="s">
        <v>79</v>
      </c>
      <c r="BK1242" s="192">
        <f>ROUND(I1242*H1242,2)</f>
        <v>0</v>
      </c>
      <c r="BL1242" s="22" t="s">
        <v>567</v>
      </c>
      <c r="BM1242" s="191" t="s">
        <v>2119</v>
      </c>
    </row>
    <row r="1243" s="2" customFormat="1">
      <c r="A1243" s="41"/>
      <c r="B1243" s="42"/>
      <c r="C1243" s="41"/>
      <c r="D1243" s="193" t="s">
        <v>467</v>
      </c>
      <c r="E1243" s="41"/>
      <c r="F1243" s="194" t="s">
        <v>2120</v>
      </c>
      <c r="G1243" s="41"/>
      <c r="H1243" s="41"/>
      <c r="I1243" s="195"/>
      <c r="J1243" s="41"/>
      <c r="K1243" s="41"/>
      <c r="L1243" s="42"/>
      <c r="M1243" s="196"/>
      <c r="N1243" s="197"/>
      <c r="O1243" s="75"/>
      <c r="P1243" s="75"/>
      <c r="Q1243" s="75"/>
      <c r="R1243" s="75"/>
      <c r="S1243" s="75"/>
      <c r="T1243" s="76"/>
      <c r="U1243" s="41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T1243" s="22" t="s">
        <v>467</v>
      </c>
      <c r="AU1243" s="22" t="s">
        <v>101</v>
      </c>
    </row>
    <row r="1244" s="14" customFormat="1">
      <c r="A1244" s="14"/>
      <c r="B1244" s="208"/>
      <c r="C1244" s="14"/>
      <c r="D1244" s="199" t="s">
        <v>469</v>
      </c>
      <c r="E1244" s="209" t="s">
        <v>3</v>
      </c>
      <c r="F1244" s="210" t="s">
        <v>2121</v>
      </c>
      <c r="G1244" s="14"/>
      <c r="H1244" s="209" t="s">
        <v>3</v>
      </c>
      <c r="I1244" s="211"/>
      <c r="J1244" s="14"/>
      <c r="K1244" s="14"/>
      <c r="L1244" s="208"/>
      <c r="M1244" s="212"/>
      <c r="N1244" s="213"/>
      <c r="O1244" s="213"/>
      <c r="P1244" s="213"/>
      <c r="Q1244" s="213"/>
      <c r="R1244" s="213"/>
      <c r="S1244" s="213"/>
      <c r="T1244" s="2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09" t="s">
        <v>469</v>
      </c>
      <c r="AU1244" s="209" t="s">
        <v>101</v>
      </c>
      <c r="AV1244" s="14" t="s">
        <v>79</v>
      </c>
      <c r="AW1244" s="14" t="s">
        <v>33</v>
      </c>
      <c r="AX1244" s="14" t="s">
        <v>72</v>
      </c>
      <c r="AY1244" s="209" t="s">
        <v>458</v>
      </c>
    </row>
    <row r="1245" s="13" customFormat="1">
      <c r="A1245" s="13"/>
      <c r="B1245" s="198"/>
      <c r="C1245" s="13"/>
      <c r="D1245" s="199" t="s">
        <v>469</v>
      </c>
      <c r="E1245" s="200" t="s">
        <v>3</v>
      </c>
      <c r="F1245" s="201" t="s">
        <v>2122</v>
      </c>
      <c r="G1245" s="13"/>
      <c r="H1245" s="202">
        <v>307.06</v>
      </c>
      <c r="I1245" s="203"/>
      <c r="J1245" s="13"/>
      <c r="K1245" s="13"/>
      <c r="L1245" s="198"/>
      <c r="M1245" s="204"/>
      <c r="N1245" s="205"/>
      <c r="O1245" s="205"/>
      <c r="P1245" s="205"/>
      <c r="Q1245" s="205"/>
      <c r="R1245" s="205"/>
      <c r="S1245" s="205"/>
      <c r="T1245" s="206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00" t="s">
        <v>469</v>
      </c>
      <c r="AU1245" s="200" t="s">
        <v>101</v>
      </c>
      <c r="AV1245" s="13" t="s">
        <v>76</v>
      </c>
      <c r="AW1245" s="13" t="s">
        <v>33</v>
      </c>
      <c r="AX1245" s="13" t="s">
        <v>72</v>
      </c>
      <c r="AY1245" s="200" t="s">
        <v>458</v>
      </c>
    </row>
    <row r="1246" s="13" customFormat="1">
      <c r="A1246" s="13"/>
      <c r="B1246" s="198"/>
      <c r="C1246" s="13"/>
      <c r="D1246" s="199" t="s">
        <v>469</v>
      </c>
      <c r="E1246" s="200" t="s">
        <v>3</v>
      </c>
      <c r="F1246" s="201" t="s">
        <v>222</v>
      </c>
      <c r="G1246" s="13"/>
      <c r="H1246" s="202">
        <v>23</v>
      </c>
      <c r="I1246" s="203"/>
      <c r="J1246" s="13"/>
      <c r="K1246" s="13"/>
      <c r="L1246" s="198"/>
      <c r="M1246" s="204"/>
      <c r="N1246" s="205"/>
      <c r="O1246" s="205"/>
      <c r="P1246" s="205"/>
      <c r="Q1246" s="205"/>
      <c r="R1246" s="205"/>
      <c r="S1246" s="205"/>
      <c r="T1246" s="206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00" t="s">
        <v>469</v>
      </c>
      <c r="AU1246" s="200" t="s">
        <v>101</v>
      </c>
      <c r="AV1246" s="13" t="s">
        <v>76</v>
      </c>
      <c r="AW1246" s="13" t="s">
        <v>33</v>
      </c>
      <c r="AX1246" s="13" t="s">
        <v>72</v>
      </c>
      <c r="AY1246" s="200" t="s">
        <v>458</v>
      </c>
    </row>
    <row r="1247" s="15" customFormat="1">
      <c r="A1247" s="15"/>
      <c r="B1247" s="215"/>
      <c r="C1247" s="15"/>
      <c r="D1247" s="199" t="s">
        <v>469</v>
      </c>
      <c r="E1247" s="216" t="s">
        <v>3</v>
      </c>
      <c r="F1247" s="217" t="s">
        <v>497</v>
      </c>
      <c r="G1247" s="15"/>
      <c r="H1247" s="218">
        <v>330.06</v>
      </c>
      <c r="I1247" s="219"/>
      <c r="J1247" s="15"/>
      <c r="K1247" s="15"/>
      <c r="L1247" s="215"/>
      <c r="M1247" s="220"/>
      <c r="N1247" s="221"/>
      <c r="O1247" s="221"/>
      <c r="P1247" s="221"/>
      <c r="Q1247" s="221"/>
      <c r="R1247" s="221"/>
      <c r="S1247" s="221"/>
      <c r="T1247" s="222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T1247" s="216" t="s">
        <v>469</v>
      </c>
      <c r="AU1247" s="216" t="s">
        <v>101</v>
      </c>
      <c r="AV1247" s="15" t="s">
        <v>104</v>
      </c>
      <c r="AW1247" s="15" t="s">
        <v>33</v>
      </c>
      <c r="AX1247" s="15" t="s">
        <v>79</v>
      </c>
      <c r="AY1247" s="216" t="s">
        <v>458</v>
      </c>
    </row>
    <row r="1248" s="2" customFormat="1" ht="16.5" customHeight="1">
      <c r="A1248" s="41"/>
      <c r="B1248" s="179"/>
      <c r="C1248" s="223" t="s">
        <v>2123</v>
      </c>
      <c r="D1248" s="223" t="s">
        <v>562</v>
      </c>
      <c r="E1248" s="224" t="s">
        <v>2124</v>
      </c>
      <c r="F1248" s="225" t="s">
        <v>2125</v>
      </c>
      <c r="G1248" s="226" t="s">
        <v>472</v>
      </c>
      <c r="H1248" s="227">
        <v>0.89100000000000001</v>
      </c>
      <c r="I1248" s="228"/>
      <c r="J1248" s="229">
        <f>ROUND(I1248*H1248,2)</f>
        <v>0</v>
      </c>
      <c r="K1248" s="225" t="s">
        <v>465</v>
      </c>
      <c r="L1248" s="230"/>
      <c r="M1248" s="231" t="s">
        <v>3</v>
      </c>
      <c r="N1248" s="232" t="s">
        <v>43</v>
      </c>
      <c r="O1248" s="75"/>
      <c r="P1248" s="189">
        <f>O1248*H1248</f>
        <v>0</v>
      </c>
      <c r="Q1248" s="189">
        <v>0.55000000000000004</v>
      </c>
      <c r="R1248" s="189">
        <f>Q1248*H1248</f>
        <v>0.49005000000000004</v>
      </c>
      <c r="S1248" s="189">
        <v>0</v>
      </c>
      <c r="T1248" s="190">
        <f>S1248*H1248</f>
        <v>0</v>
      </c>
      <c r="U1248" s="41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R1248" s="191" t="s">
        <v>667</v>
      </c>
      <c r="AT1248" s="191" t="s">
        <v>562</v>
      </c>
      <c r="AU1248" s="191" t="s">
        <v>101</v>
      </c>
      <c r="AY1248" s="22" t="s">
        <v>458</v>
      </c>
      <c r="BE1248" s="192">
        <f>IF(N1248="základní",J1248,0)</f>
        <v>0</v>
      </c>
      <c r="BF1248" s="192">
        <f>IF(N1248="snížená",J1248,0)</f>
        <v>0</v>
      </c>
      <c r="BG1248" s="192">
        <f>IF(N1248="zákl. přenesená",J1248,0)</f>
        <v>0</v>
      </c>
      <c r="BH1248" s="192">
        <f>IF(N1248="sníž. přenesená",J1248,0)</f>
        <v>0</v>
      </c>
      <c r="BI1248" s="192">
        <f>IF(N1248="nulová",J1248,0)</f>
        <v>0</v>
      </c>
      <c r="BJ1248" s="22" t="s">
        <v>79</v>
      </c>
      <c r="BK1248" s="192">
        <f>ROUND(I1248*H1248,2)</f>
        <v>0</v>
      </c>
      <c r="BL1248" s="22" t="s">
        <v>567</v>
      </c>
      <c r="BM1248" s="191" t="s">
        <v>2126</v>
      </c>
    </row>
    <row r="1249" s="2" customFormat="1">
      <c r="A1249" s="41"/>
      <c r="B1249" s="42"/>
      <c r="C1249" s="41"/>
      <c r="D1249" s="199" t="s">
        <v>475</v>
      </c>
      <c r="E1249" s="41"/>
      <c r="F1249" s="207" t="s">
        <v>2127</v>
      </c>
      <c r="G1249" s="41"/>
      <c r="H1249" s="41"/>
      <c r="I1249" s="195"/>
      <c r="J1249" s="41"/>
      <c r="K1249" s="41"/>
      <c r="L1249" s="42"/>
      <c r="M1249" s="196"/>
      <c r="N1249" s="197"/>
      <c r="O1249" s="75"/>
      <c r="P1249" s="75"/>
      <c r="Q1249" s="75"/>
      <c r="R1249" s="75"/>
      <c r="S1249" s="75"/>
      <c r="T1249" s="76"/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T1249" s="22" t="s">
        <v>475</v>
      </c>
      <c r="AU1249" s="22" t="s">
        <v>101</v>
      </c>
    </row>
    <row r="1250" s="13" customFormat="1">
      <c r="A1250" s="13"/>
      <c r="B1250" s="198"/>
      <c r="C1250" s="13"/>
      <c r="D1250" s="199" t="s">
        <v>469</v>
      </c>
      <c r="E1250" s="13"/>
      <c r="F1250" s="201" t="s">
        <v>2128</v>
      </c>
      <c r="G1250" s="13"/>
      <c r="H1250" s="202">
        <v>0.89100000000000001</v>
      </c>
      <c r="I1250" s="203"/>
      <c r="J1250" s="13"/>
      <c r="K1250" s="13"/>
      <c r="L1250" s="198"/>
      <c r="M1250" s="204"/>
      <c r="N1250" s="205"/>
      <c r="O1250" s="205"/>
      <c r="P1250" s="205"/>
      <c r="Q1250" s="205"/>
      <c r="R1250" s="205"/>
      <c r="S1250" s="205"/>
      <c r="T1250" s="206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00" t="s">
        <v>469</v>
      </c>
      <c r="AU1250" s="200" t="s">
        <v>101</v>
      </c>
      <c r="AV1250" s="13" t="s">
        <v>76</v>
      </c>
      <c r="AW1250" s="13" t="s">
        <v>4</v>
      </c>
      <c r="AX1250" s="13" t="s">
        <v>79</v>
      </c>
      <c r="AY1250" s="200" t="s">
        <v>458</v>
      </c>
    </row>
    <row r="1251" s="2" customFormat="1" ht="37.8" customHeight="1">
      <c r="A1251" s="41"/>
      <c r="B1251" s="179"/>
      <c r="C1251" s="180" t="s">
        <v>2129</v>
      </c>
      <c r="D1251" s="180" t="s">
        <v>462</v>
      </c>
      <c r="E1251" s="181" t="s">
        <v>2081</v>
      </c>
      <c r="F1251" s="182" t="s">
        <v>2082</v>
      </c>
      <c r="G1251" s="183" t="s">
        <v>472</v>
      </c>
      <c r="H1251" s="184">
        <v>14.289999999999999</v>
      </c>
      <c r="I1251" s="185"/>
      <c r="J1251" s="186">
        <f>ROUND(I1251*H1251,2)</f>
        <v>0</v>
      </c>
      <c r="K1251" s="182" t="s">
        <v>465</v>
      </c>
      <c r="L1251" s="42"/>
      <c r="M1251" s="187" t="s">
        <v>3</v>
      </c>
      <c r="N1251" s="188" t="s">
        <v>43</v>
      </c>
      <c r="O1251" s="75"/>
      <c r="P1251" s="189">
        <f>O1251*H1251</f>
        <v>0</v>
      </c>
      <c r="Q1251" s="189">
        <v>0.022837798999999999</v>
      </c>
      <c r="R1251" s="189">
        <f>Q1251*H1251</f>
        <v>0.32635214770999998</v>
      </c>
      <c r="S1251" s="189">
        <v>0</v>
      </c>
      <c r="T1251" s="190">
        <f>S1251*H1251</f>
        <v>0</v>
      </c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R1251" s="191" t="s">
        <v>567</v>
      </c>
      <c r="AT1251" s="191" t="s">
        <v>462</v>
      </c>
      <c r="AU1251" s="191" t="s">
        <v>101</v>
      </c>
      <c r="AY1251" s="22" t="s">
        <v>458</v>
      </c>
      <c r="BE1251" s="192">
        <f>IF(N1251="základní",J1251,0)</f>
        <v>0</v>
      </c>
      <c r="BF1251" s="192">
        <f>IF(N1251="snížená",J1251,0)</f>
        <v>0</v>
      </c>
      <c r="BG1251" s="192">
        <f>IF(N1251="zákl. přenesená",J1251,0)</f>
        <v>0</v>
      </c>
      <c r="BH1251" s="192">
        <f>IF(N1251="sníž. přenesená",J1251,0)</f>
        <v>0</v>
      </c>
      <c r="BI1251" s="192">
        <f>IF(N1251="nulová",J1251,0)</f>
        <v>0</v>
      </c>
      <c r="BJ1251" s="22" t="s">
        <v>79</v>
      </c>
      <c r="BK1251" s="192">
        <f>ROUND(I1251*H1251,2)</f>
        <v>0</v>
      </c>
      <c r="BL1251" s="22" t="s">
        <v>567</v>
      </c>
      <c r="BM1251" s="191" t="s">
        <v>2130</v>
      </c>
    </row>
    <row r="1252" s="2" customFormat="1">
      <c r="A1252" s="41"/>
      <c r="B1252" s="42"/>
      <c r="C1252" s="41"/>
      <c r="D1252" s="193" t="s">
        <v>467</v>
      </c>
      <c r="E1252" s="41"/>
      <c r="F1252" s="194" t="s">
        <v>2084</v>
      </c>
      <c r="G1252" s="41"/>
      <c r="H1252" s="41"/>
      <c r="I1252" s="195"/>
      <c r="J1252" s="41"/>
      <c r="K1252" s="41"/>
      <c r="L1252" s="42"/>
      <c r="M1252" s="196"/>
      <c r="N1252" s="197"/>
      <c r="O1252" s="75"/>
      <c r="P1252" s="75"/>
      <c r="Q1252" s="75"/>
      <c r="R1252" s="75"/>
      <c r="S1252" s="75"/>
      <c r="T1252" s="76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T1252" s="22" t="s">
        <v>467</v>
      </c>
      <c r="AU1252" s="22" t="s">
        <v>101</v>
      </c>
    </row>
    <row r="1253" s="13" customFormat="1">
      <c r="A1253" s="13"/>
      <c r="B1253" s="198"/>
      <c r="C1253" s="13"/>
      <c r="D1253" s="199" t="s">
        <v>469</v>
      </c>
      <c r="E1253" s="200" t="s">
        <v>3</v>
      </c>
      <c r="F1253" s="201" t="s">
        <v>2131</v>
      </c>
      <c r="G1253" s="13"/>
      <c r="H1253" s="202">
        <v>0.89100000000000001</v>
      </c>
      <c r="I1253" s="203"/>
      <c r="J1253" s="13"/>
      <c r="K1253" s="13"/>
      <c r="L1253" s="198"/>
      <c r="M1253" s="204"/>
      <c r="N1253" s="205"/>
      <c r="O1253" s="205"/>
      <c r="P1253" s="205"/>
      <c r="Q1253" s="205"/>
      <c r="R1253" s="205"/>
      <c r="S1253" s="205"/>
      <c r="T1253" s="206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00" t="s">
        <v>469</v>
      </c>
      <c r="AU1253" s="200" t="s">
        <v>101</v>
      </c>
      <c r="AV1253" s="13" t="s">
        <v>76</v>
      </c>
      <c r="AW1253" s="13" t="s">
        <v>33</v>
      </c>
      <c r="AX1253" s="13" t="s">
        <v>72</v>
      </c>
      <c r="AY1253" s="200" t="s">
        <v>458</v>
      </c>
    </row>
    <row r="1254" s="13" customFormat="1">
      <c r="A1254" s="13"/>
      <c r="B1254" s="198"/>
      <c r="C1254" s="13"/>
      <c r="D1254" s="199" t="s">
        <v>469</v>
      </c>
      <c r="E1254" s="200" t="s">
        <v>3</v>
      </c>
      <c r="F1254" s="201" t="s">
        <v>2132</v>
      </c>
      <c r="G1254" s="13"/>
      <c r="H1254" s="202">
        <v>13.398999999999999</v>
      </c>
      <c r="I1254" s="203"/>
      <c r="J1254" s="13"/>
      <c r="K1254" s="13"/>
      <c r="L1254" s="198"/>
      <c r="M1254" s="204"/>
      <c r="N1254" s="205"/>
      <c r="O1254" s="205"/>
      <c r="P1254" s="205"/>
      <c r="Q1254" s="205"/>
      <c r="R1254" s="205"/>
      <c r="S1254" s="205"/>
      <c r="T1254" s="206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00" t="s">
        <v>469</v>
      </c>
      <c r="AU1254" s="200" t="s">
        <v>101</v>
      </c>
      <c r="AV1254" s="13" t="s">
        <v>76</v>
      </c>
      <c r="AW1254" s="13" t="s">
        <v>33</v>
      </c>
      <c r="AX1254" s="13" t="s">
        <v>72</v>
      </c>
      <c r="AY1254" s="200" t="s">
        <v>458</v>
      </c>
    </row>
    <row r="1255" s="15" customFormat="1">
      <c r="A1255" s="15"/>
      <c r="B1255" s="215"/>
      <c r="C1255" s="15"/>
      <c r="D1255" s="199" t="s">
        <v>469</v>
      </c>
      <c r="E1255" s="216" t="s">
        <v>3</v>
      </c>
      <c r="F1255" s="217" t="s">
        <v>497</v>
      </c>
      <c r="G1255" s="15"/>
      <c r="H1255" s="218">
        <v>14.289999999999999</v>
      </c>
      <c r="I1255" s="219"/>
      <c r="J1255" s="15"/>
      <c r="K1255" s="15"/>
      <c r="L1255" s="215"/>
      <c r="M1255" s="220"/>
      <c r="N1255" s="221"/>
      <c r="O1255" s="221"/>
      <c r="P1255" s="221"/>
      <c r="Q1255" s="221"/>
      <c r="R1255" s="221"/>
      <c r="S1255" s="221"/>
      <c r="T1255" s="222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T1255" s="216" t="s">
        <v>469</v>
      </c>
      <c r="AU1255" s="216" t="s">
        <v>101</v>
      </c>
      <c r="AV1255" s="15" t="s">
        <v>104</v>
      </c>
      <c r="AW1255" s="15" t="s">
        <v>33</v>
      </c>
      <c r="AX1255" s="15" t="s">
        <v>79</v>
      </c>
      <c r="AY1255" s="216" t="s">
        <v>458</v>
      </c>
    </row>
    <row r="1256" s="12" customFormat="1" ht="22.8" customHeight="1">
      <c r="A1256" s="12"/>
      <c r="B1256" s="166"/>
      <c r="C1256" s="12"/>
      <c r="D1256" s="167" t="s">
        <v>71</v>
      </c>
      <c r="E1256" s="177" t="s">
        <v>2133</v>
      </c>
      <c r="F1256" s="177" t="s">
        <v>2134</v>
      </c>
      <c r="G1256" s="12"/>
      <c r="H1256" s="12"/>
      <c r="I1256" s="169"/>
      <c r="J1256" s="178">
        <f>BK1256</f>
        <v>0</v>
      </c>
      <c r="K1256" s="12"/>
      <c r="L1256" s="166"/>
      <c r="M1256" s="171"/>
      <c r="N1256" s="172"/>
      <c r="O1256" s="172"/>
      <c r="P1256" s="173">
        <f>P1257+SUM(P1258:P1263)+P1297</f>
        <v>0</v>
      </c>
      <c r="Q1256" s="172"/>
      <c r="R1256" s="173">
        <f>R1257+SUM(R1258:R1263)+R1297</f>
        <v>7.1373770071219997</v>
      </c>
      <c r="S1256" s="172"/>
      <c r="T1256" s="174">
        <f>T1257+SUM(T1258:T1263)+T1297</f>
        <v>0</v>
      </c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R1256" s="167" t="s">
        <v>76</v>
      </c>
      <c r="AT1256" s="175" t="s">
        <v>71</v>
      </c>
      <c r="AU1256" s="175" t="s">
        <v>79</v>
      </c>
      <c r="AY1256" s="167" t="s">
        <v>458</v>
      </c>
      <c r="BK1256" s="176">
        <f>BK1257+SUM(BK1258:BK1263)+BK1297</f>
        <v>0</v>
      </c>
    </row>
    <row r="1257" s="2" customFormat="1" ht="44.25" customHeight="1">
      <c r="A1257" s="41"/>
      <c r="B1257" s="179"/>
      <c r="C1257" s="180" t="s">
        <v>2135</v>
      </c>
      <c r="D1257" s="180" t="s">
        <v>462</v>
      </c>
      <c r="E1257" s="181" t="s">
        <v>2136</v>
      </c>
      <c r="F1257" s="182" t="s">
        <v>2137</v>
      </c>
      <c r="G1257" s="183" t="s">
        <v>694</v>
      </c>
      <c r="H1257" s="184">
        <v>5.3200000000000003</v>
      </c>
      <c r="I1257" s="185"/>
      <c r="J1257" s="186">
        <f>ROUND(I1257*H1257,2)</f>
        <v>0</v>
      </c>
      <c r="K1257" s="182" t="s">
        <v>465</v>
      </c>
      <c r="L1257" s="42"/>
      <c r="M1257" s="187" t="s">
        <v>3</v>
      </c>
      <c r="N1257" s="188" t="s">
        <v>43</v>
      </c>
      <c r="O1257" s="75"/>
      <c r="P1257" s="189">
        <f>O1257*H1257</f>
        <v>0</v>
      </c>
      <c r="Q1257" s="189">
        <v>0.012952200000000001</v>
      </c>
      <c r="R1257" s="189">
        <f>Q1257*H1257</f>
        <v>0.068905704000000012</v>
      </c>
      <c r="S1257" s="189">
        <v>0</v>
      </c>
      <c r="T1257" s="190">
        <f>S1257*H1257</f>
        <v>0</v>
      </c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R1257" s="191" t="s">
        <v>567</v>
      </c>
      <c r="AT1257" s="191" t="s">
        <v>462</v>
      </c>
      <c r="AU1257" s="191" t="s">
        <v>76</v>
      </c>
      <c r="AY1257" s="22" t="s">
        <v>458</v>
      </c>
      <c r="BE1257" s="192">
        <f>IF(N1257="základní",J1257,0)</f>
        <v>0</v>
      </c>
      <c r="BF1257" s="192">
        <f>IF(N1257="snížená",J1257,0)</f>
        <v>0</v>
      </c>
      <c r="BG1257" s="192">
        <f>IF(N1257="zákl. přenesená",J1257,0)</f>
        <v>0</v>
      </c>
      <c r="BH1257" s="192">
        <f>IF(N1257="sníž. přenesená",J1257,0)</f>
        <v>0</v>
      </c>
      <c r="BI1257" s="192">
        <f>IF(N1257="nulová",J1257,0)</f>
        <v>0</v>
      </c>
      <c r="BJ1257" s="22" t="s">
        <v>79</v>
      </c>
      <c r="BK1257" s="192">
        <f>ROUND(I1257*H1257,2)</f>
        <v>0</v>
      </c>
      <c r="BL1257" s="22" t="s">
        <v>567</v>
      </c>
      <c r="BM1257" s="191" t="s">
        <v>2138</v>
      </c>
    </row>
    <row r="1258" s="2" customFormat="1">
      <c r="A1258" s="41"/>
      <c r="B1258" s="42"/>
      <c r="C1258" s="41"/>
      <c r="D1258" s="193" t="s">
        <v>467</v>
      </c>
      <c r="E1258" s="41"/>
      <c r="F1258" s="194" t="s">
        <v>2139</v>
      </c>
      <c r="G1258" s="41"/>
      <c r="H1258" s="41"/>
      <c r="I1258" s="195"/>
      <c r="J1258" s="41"/>
      <c r="K1258" s="41"/>
      <c r="L1258" s="42"/>
      <c r="M1258" s="196"/>
      <c r="N1258" s="197"/>
      <c r="O1258" s="75"/>
      <c r="P1258" s="75"/>
      <c r="Q1258" s="75"/>
      <c r="R1258" s="75"/>
      <c r="S1258" s="75"/>
      <c r="T1258" s="76"/>
      <c r="U1258" s="41"/>
      <c r="V1258" s="41"/>
      <c r="W1258" s="41"/>
      <c r="X1258" s="41"/>
      <c r="Y1258" s="41"/>
      <c r="Z1258" s="41"/>
      <c r="AA1258" s="41"/>
      <c r="AB1258" s="41"/>
      <c r="AC1258" s="41"/>
      <c r="AD1258" s="41"/>
      <c r="AE1258" s="41"/>
      <c r="AT1258" s="22" t="s">
        <v>467</v>
      </c>
      <c r="AU1258" s="22" t="s">
        <v>76</v>
      </c>
    </row>
    <row r="1259" s="14" customFormat="1">
      <c r="A1259" s="14"/>
      <c r="B1259" s="208"/>
      <c r="C1259" s="14"/>
      <c r="D1259" s="199" t="s">
        <v>469</v>
      </c>
      <c r="E1259" s="209" t="s">
        <v>3</v>
      </c>
      <c r="F1259" s="210" t="s">
        <v>2140</v>
      </c>
      <c r="G1259" s="14"/>
      <c r="H1259" s="209" t="s">
        <v>3</v>
      </c>
      <c r="I1259" s="211"/>
      <c r="J1259" s="14"/>
      <c r="K1259" s="14"/>
      <c r="L1259" s="208"/>
      <c r="M1259" s="212"/>
      <c r="N1259" s="213"/>
      <c r="O1259" s="213"/>
      <c r="P1259" s="213"/>
      <c r="Q1259" s="213"/>
      <c r="R1259" s="213"/>
      <c r="S1259" s="213"/>
      <c r="T1259" s="2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09" t="s">
        <v>469</v>
      </c>
      <c r="AU1259" s="209" t="s">
        <v>76</v>
      </c>
      <c r="AV1259" s="14" t="s">
        <v>79</v>
      </c>
      <c r="AW1259" s="14" t="s">
        <v>33</v>
      </c>
      <c r="AX1259" s="14" t="s">
        <v>72</v>
      </c>
      <c r="AY1259" s="209" t="s">
        <v>458</v>
      </c>
    </row>
    <row r="1260" s="13" customFormat="1">
      <c r="A1260" s="13"/>
      <c r="B1260" s="198"/>
      <c r="C1260" s="13"/>
      <c r="D1260" s="199" t="s">
        <v>469</v>
      </c>
      <c r="E1260" s="200" t="s">
        <v>3</v>
      </c>
      <c r="F1260" s="201" t="s">
        <v>2141</v>
      </c>
      <c r="G1260" s="13"/>
      <c r="H1260" s="202">
        <v>5.3200000000000003</v>
      </c>
      <c r="I1260" s="203"/>
      <c r="J1260" s="13"/>
      <c r="K1260" s="13"/>
      <c r="L1260" s="198"/>
      <c r="M1260" s="204"/>
      <c r="N1260" s="205"/>
      <c r="O1260" s="205"/>
      <c r="P1260" s="205"/>
      <c r="Q1260" s="205"/>
      <c r="R1260" s="205"/>
      <c r="S1260" s="205"/>
      <c r="T1260" s="206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00" t="s">
        <v>469</v>
      </c>
      <c r="AU1260" s="200" t="s">
        <v>76</v>
      </c>
      <c r="AV1260" s="13" t="s">
        <v>76</v>
      </c>
      <c r="AW1260" s="13" t="s">
        <v>33</v>
      </c>
      <c r="AX1260" s="13" t="s">
        <v>79</v>
      </c>
      <c r="AY1260" s="200" t="s">
        <v>458</v>
      </c>
    </row>
    <row r="1261" s="2" customFormat="1" ht="76.35" customHeight="1">
      <c r="A1261" s="41"/>
      <c r="B1261" s="179"/>
      <c r="C1261" s="180" t="s">
        <v>2142</v>
      </c>
      <c r="D1261" s="180" t="s">
        <v>462</v>
      </c>
      <c r="E1261" s="181" t="s">
        <v>2143</v>
      </c>
      <c r="F1261" s="182" t="s">
        <v>2144</v>
      </c>
      <c r="G1261" s="183" t="s">
        <v>548</v>
      </c>
      <c r="H1261" s="184">
        <v>7.1369999999999996</v>
      </c>
      <c r="I1261" s="185"/>
      <c r="J1261" s="186">
        <f>ROUND(I1261*H1261,2)</f>
        <v>0</v>
      </c>
      <c r="K1261" s="182" t="s">
        <v>465</v>
      </c>
      <c r="L1261" s="42"/>
      <c r="M1261" s="187" t="s">
        <v>3</v>
      </c>
      <c r="N1261" s="188" t="s">
        <v>43</v>
      </c>
      <c r="O1261" s="75"/>
      <c r="P1261" s="189">
        <f>O1261*H1261</f>
        <v>0</v>
      </c>
      <c r="Q1261" s="189">
        <v>0</v>
      </c>
      <c r="R1261" s="189">
        <f>Q1261*H1261</f>
        <v>0</v>
      </c>
      <c r="S1261" s="189">
        <v>0</v>
      </c>
      <c r="T1261" s="190">
        <f>S1261*H1261</f>
        <v>0</v>
      </c>
      <c r="U1261" s="41"/>
      <c r="V1261" s="41"/>
      <c r="W1261" s="41"/>
      <c r="X1261" s="41"/>
      <c r="Y1261" s="41"/>
      <c r="Z1261" s="41"/>
      <c r="AA1261" s="41"/>
      <c r="AB1261" s="41"/>
      <c r="AC1261" s="41"/>
      <c r="AD1261" s="41"/>
      <c r="AE1261" s="41"/>
      <c r="AR1261" s="191" t="s">
        <v>567</v>
      </c>
      <c r="AT1261" s="191" t="s">
        <v>462</v>
      </c>
      <c r="AU1261" s="191" t="s">
        <v>76</v>
      </c>
      <c r="AY1261" s="22" t="s">
        <v>458</v>
      </c>
      <c r="BE1261" s="192">
        <f>IF(N1261="základní",J1261,0)</f>
        <v>0</v>
      </c>
      <c r="BF1261" s="192">
        <f>IF(N1261="snížená",J1261,0)</f>
        <v>0</v>
      </c>
      <c r="BG1261" s="192">
        <f>IF(N1261="zákl. přenesená",J1261,0)</f>
        <v>0</v>
      </c>
      <c r="BH1261" s="192">
        <f>IF(N1261="sníž. přenesená",J1261,0)</f>
        <v>0</v>
      </c>
      <c r="BI1261" s="192">
        <f>IF(N1261="nulová",J1261,0)</f>
        <v>0</v>
      </c>
      <c r="BJ1261" s="22" t="s">
        <v>79</v>
      </c>
      <c r="BK1261" s="192">
        <f>ROUND(I1261*H1261,2)</f>
        <v>0</v>
      </c>
      <c r="BL1261" s="22" t="s">
        <v>567</v>
      </c>
      <c r="BM1261" s="191" t="s">
        <v>2145</v>
      </c>
    </row>
    <row r="1262" s="2" customFormat="1">
      <c r="A1262" s="41"/>
      <c r="B1262" s="42"/>
      <c r="C1262" s="41"/>
      <c r="D1262" s="193" t="s">
        <v>467</v>
      </c>
      <c r="E1262" s="41"/>
      <c r="F1262" s="194" t="s">
        <v>2146</v>
      </c>
      <c r="G1262" s="41"/>
      <c r="H1262" s="41"/>
      <c r="I1262" s="195"/>
      <c r="J1262" s="41"/>
      <c r="K1262" s="41"/>
      <c r="L1262" s="42"/>
      <c r="M1262" s="196"/>
      <c r="N1262" s="197"/>
      <c r="O1262" s="75"/>
      <c r="P1262" s="75"/>
      <c r="Q1262" s="75"/>
      <c r="R1262" s="75"/>
      <c r="S1262" s="75"/>
      <c r="T1262" s="76"/>
      <c r="U1262" s="41"/>
      <c r="V1262" s="41"/>
      <c r="W1262" s="41"/>
      <c r="X1262" s="41"/>
      <c r="Y1262" s="41"/>
      <c r="Z1262" s="41"/>
      <c r="AA1262" s="41"/>
      <c r="AB1262" s="41"/>
      <c r="AC1262" s="41"/>
      <c r="AD1262" s="41"/>
      <c r="AE1262" s="41"/>
      <c r="AT1262" s="22" t="s">
        <v>467</v>
      </c>
      <c r="AU1262" s="22" t="s">
        <v>76</v>
      </c>
    </row>
    <row r="1263" s="12" customFormat="1" ht="20.88" customHeight="1">
      <c r="A1263" s="12"/>
      <c r="B1263" s="166"/>
      <c r="C1263" s="12"/>
      <c r="D1263" s="167" t="s">
        <v>71</v>
      </c>
      <c r="E1263" s="177" t="s">
        <v>2147</v>
      </c>
      <c r="F1263" s="177" t="s">
        <v>2148</v>
      </c>
      <c r="G1263" s="12"/>
      <c r="H1263" s="12"/>
      <c r="I1263" s="169"/>
      <c r="J1263" s="178">
        <f>BK1263</f>
        <v>0</v>
      </c>
      <c r="K1263" s="12"/>
      <c r="L1263" s="166"/>
      <c r="M1263" s="171"/>
      <c r="N1263" s="172"/>
      <c r="O1263" s="172"/>
      <c r="P1263" s="173">
        <f>SUM(P1264:P1296)</f>
        <v>0</v>
      </c>
      <c r="Q1263" s="172"/>
      <c r="R1263" s="173">
        <f>SUM(R1264:R1296)</f>
        <v>6.7528349031220003</v>
      </c>
      <c r="S1263" s="172"/>
      <c r="T1263" s="174">
        <f>SUM(T1264:T1296)</f>
        <v>0</v>
      </c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R1263" s="167" t="s">
        <v>76</v>
      </c>
      <c r="AT1263" s="175" t="s">
        <v>71</v>
      </c>
      <c r="AU1263" s="175" t="s">
        <v>76</v>
      </c>
      <c r="AY1263" s="167" t="s">
        <v>458</v>
      </c>
      <c r="BK1263" s="176">
        <f>SUM(BK1264:BK1296)</f>
        <v>0</v>
      </c>
    </row>
    <row r="1264" s="2" customFormat="1" ht="49.05" customHeight="1">
      <c r="A1264" s="41"/>
      <c r="B1264" s="179"/>
      <c r="C1264" s="180" t="s">
        <v>2149</v>
      </c>
      <c r="D1264" s="180" t="s">
        <v>462</v>
      </c>
      <c r="E1264" s="181" t="s">
        <v>2150</v>
      </c>
      <c r="F1264" s="182" t="s">
        <v>2151</v>
      </c>
      <c r="G1264" s="183" t="s">
        <v>140</v>
      </c>
      <c r="H1264" s="184">
        <v>181.578</v>
      </c>
      <c r="I1264" s="185"/>
      <c r="J1264" s="186">
        <f>ROUND(I1264*H1264,2)</f>
        <v>0</v>
      </c>
      <c r="K1264" s="182" t="s">
        <v>465</v>
      </c>
      <c r="L1264" s="42"/>
      <c r="M1264" s="187" t="s">
        <v>3</v>
      </c>
      <c r="N1264" s="188" t="s">
        <v>43</v>
      </c>
      <c r="O1264" s="75"/>
      <c r="P1264" s="189">
        <f>O1264*H1264</f>
        <v>0</v>
      </c>
      <c r="Q1264" s="189">
        <v>0.01201473</v>
      </c>
      <c r="R1264" s="189">
        <f>Q1264*H1264</f>
        <v>2.18161064394</v>
      </c>
      <c r="S1264" s="189">
        <v>0</v>
      </c>
      <c r="T1264" s="190">
        <f>S1264*H1264</f>
        <v>0</v>
      </c>
      <c r="U1264" s="41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R1264" s="191" t="s">
        <v>567</v>
      </c>
      <c r="AT1264" s="191" t="s">
        <v>462</v>
      </c>
      <c r="AU1264" s="191" t="s">
        <v>101</v>
      </c>
      <c r="AY1264" s="22" t="s">
        <v>458</v>
      </c>
      <c r="BE1264" s="192">
        <f>IF(N1264="základní",J1264,0)</f>
        <v>0</v>
      </c>
      <c r="BF1264" s="192">
        <f>IF(N1264="snížená",J1264,0)</f>
        <v>0</v>
      </c>
      <c r="BG1264" s="192">
        <f>IF(N1264="zákl. přenesená",J1264,0)</f>
        <v>0</v>
      </c>
      <c r="BH1264" s="192">
        <f>IF(N1264="sníž. přenesená",J1264,0)</f>
        <v>0</v>
      </c>
      <c r="BI1264" s="192">
        <f>IF(N1264="nulová",J1264,0)</f>
        <v>0</v>
      </c>
      <c r="BJ1264" s="22" t="s">
        <v>79</v>
      </c>
      <c r="BK1264" s="192">
        <f>ROUND(I1264*H1264,2)</f>
        <v>0</v>
      </c>
      <c r="BL1264" s="22" t="s">
        <v>567</v>
      </c>
      <c r="BM1264" s="191" t="s">
        <v>2152</v>
      </c>
    </row>
    <row r="1265" s="2" customFormat="1">
      <c r="A1265" s="41"/>
      <c r="B1265" s="42"/>
      <c r="C1265" s="41"/>
      <c r="D1265" s="193" t="s">
        <v>467</v>
      </c>
      <c r="E1265" s="41"/>
      <c r="F1265" s="194" t="s">
        <v>2153</v>
      </c>
      <c r="G1265" s="41"/>
      <c r="H1265" s="41"/>
      <c r="I1265" s="195"/>
      <c r="J1265" s="41"/>
      <c r="K1265" s="41"/>
      <c r="L1265" s="42"/>
      <c r="M1265" s="196"/>
      <c r="N1265" s="197"/>
      <c r="O1265" s="75"/>
      <c r="P1265" s="75"/>
      <c r="Q1265" s="75"/>
      <c r="R1265" s="75"/>
      <c r="S1265" s="75"/>
      <c r="T1265" s="76"/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T1265" s="22" t="s">
        <v>467</v>
      </c>
      <c r="AU1265" s="22" t="s">
        <v>101</v>
      </c>
    </row>
    <row r="1266" s="13" customFormat="1">
      <c r="A1266" s="13"/>
      <c r="B1266" s="198"/>
      <c r="C1266" s="13"/>
      <c r="D1266" s="199" t="s">
        <v>469</v>
      </c>
      <c r="E1266" s="200" t="s">
        <v>3</v>
      </c>
      <c r="F1266" s="201" t="s">
        <v>332</v>
      </c>
      <c r="G1266" s="13"/>
      <c r="H1266" s="202">
        <v>199.59</v>
      </c>
      <c r="I1266" s="203"/>
      <c r="J1266" s="13"/>
      <c r="K1266" s="13"/>
      <c r="L1266" s="198"/>
      <c r="M1266" s="204"/>
      <c r="N1266" s="205"/>
      <c r="O1266" s="205"/>
      <c r="P1266" s="205"/>
      <c r="Q1266" s="205"/>
      <c r="R1266" s="205"/>
      <c r="S1266" s="205"/>
      <c r="T1266" s="206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00" t="s">
        <v>469</v>
      </c>
      <c r="AU1266" s="200" t="s">
        <v>101</v>
      </c>
      <c r="AV1266" s="13" t="s">
        <v>76</v>
      </c>
      <c r="AW1266" s="13" t="s">
        <v>33</v>
      </c>
      <c r="AX1266" s="13" t="s">
        <v>72</v>
      </c>
      <c r="AY1266" s="200" t="s">
        <v>458</v>
      </c>
    </row>
    <row r="1267" s="13" customFormat="1">
      <c r="A1267" s="13"/>
      <c r="B1267" s="198"/>
      <c r="C1267" s="13"/>
      <c r="D1267" s="199" t="s">
        <v>469</v>
      </c>
      <c r="E1267" s="200" t="s">
        <v>3</v>
      </c>
      <c r="F1267" s="201" t="s">
        <v>2154</v>
      </c>
      <c r="G1267" s="13"/>
      <c r="H1267" s="202">
        <v>-18.012</v>
      </c>
      <c r="I1267" s="203"/>
      <c r="J1267" s="13"/>
      <c r="K1267" s="13"/>
      <c r="L1267" s="198"/>
      <c r="M1267" s="204"/>
      <c r="N1267" s="205"/>
      <c r="O1267" s="205"/>
      <c r="P1267" s="205"/>
      <c r="Q1267" s="205"/>
      <c r="R1267" s="205"/>
      <c r="S1267" s="205"/>
      <c r="T1267" s="206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00" t="s">
        <v>469</v>
      </c>
      <c r="AU1267" s="200" t="s">
        <v>101</v>
      </c>
      <c r="AV1267" s="13" t="s">
        <v>76</v>
      </c>
      <c r="AW1267" s="13" t="s">
        <v>33</v>
      </c>
      <c r="AX1267" s="13" t="s">
        <v>72</v>
      </c>
      <c r="AY1267" s="200" t="s">
        <v>458</v>
      </c>
    </row>
    <row r="1268" s="15" customFormat="1">
      <c r="A1268" s="15"/>
      <c r="B1268" s="215"/>
      <c r="C1268" s="15"/>
      <c r="D1268" s="199" t="s">
        <v>469</v>
      </c>
      <c r="E1268" s="216" t="s">
        <v>3</v>
      </c>
      <c r="F1268" s="217" t="s">
        <v>497</v>
      </c>
      <c r="G1268" s="15"/>
      <c r="H1268" s="218">
        <v>181.578</v>
      </c>
      <c r="I1268" s="219"/>
      <c r="J1268" s="15"/>
      <c r="K1268" s="15"/>
      <c r="L1268" s="215"/>
      <c r="M1268" s="220"/>
      <c r="N1268" s="221"/>
      <c r="O1268" s="221"/>
      <c r="P1268" s="221"/>
      <c r="Q1268" s="221"/>
      <c r="R1268" s="221"/>
      <c r="S1268" s="221"/>
      <c r="T1268" s="222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T1268" s="216" t="s">
        <v>469</v>
      </c>
      <c r="AU1268" s="216" t="s">
        <v>101</v>
      </c>
      <c r="AV1268" s="15" t="s">
        <v>104</v>
      </c>
      <c r="AW1268" s="15" t="s">
        <v>33</v>
      </c>
      <c r="AX1268" s="15" t="s">
        <v>79</v>
      </c>
      <c r="AY1268" s="216" t="s">
        <v>458</v>
      </c>
    </row>
    <row r="1269" s="2" customFormat="1" ht="55.5" customHeight="1">
      <c r="A1269" s="41"/>
      <c r="B1269" s="179"/>
      <c r="C1269" s="180" t="s">
        <v>2155</v>
      </c>
      <c r="D1269" s="180" t="s">
        <v>462</v>
      </c>
      <c r="E1269" s="181" t="s">
        <v>2156</v>
      </c>
      <c r="F1269" s="182" t="s">
        <v>2157</v>
      </c>
      <c r="G1269" s="183" t="s">
        <v>140</v>
      </c>
      <c r="H1269" s="184">
        <v>18.012</v>
      </c>
      <c r="I1269" s="185"/>
      <c r="J1269" s="186">
        <f>ROUND(I1269*H1269,2)</f>
        <v>0</v>
      </c>
      <c r="K1269" s="182" t="s">
        <v>465</v>
      </c>
      <c r="L1269" s="42"/>
      <c r="M1269" s="187" t="s">
        <v>3</v>
      </c>
      <c r="N1269" s="188" t="s">
        <v>43</v>
      </c>
      <c r="O1269" s="75"/>
      <c r="P1269" s="189">
        <f>O1269*H1269</f>
        <v>0</v>
      </c>
      <c r="Q1269" s="189">
        <v>0.012329730000000001</v>
      </c>
      <c r="R1269" s="189">
        <f>Q1269*H1269</f>
        <v>0.22208309676000002</v>
      </c>
      <c r="S1269" s="189">
        <v>0</v>
      </c>
      <c r="T1269" s="190">
        <f>S1269*H1269</f>
        <v>0</v>
      </c>
      <c r="U1269" s="41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R1269" s="191" t="s">
        <v>567</v>
      </c>
      <c r="AT1269" s="191" t="s">
        <v>462</v>
      </c>
      <c r="AU1269" s="191" t="s">
        <v>101</v>
      </c>
      <c r="AY1269" s="22" t="s">
        <v>458</v>
      </c>
      <c r="BE1269" s="192">
        <f>IF(N1269="základní",J1269,0)</f>
        <v>0</v>
      </c>
      <c r="BF1269" s="192">
        <f>IF(N1269="snížená",J1269,0)</f>
        <v>0</v>
      </c>
      <c r="BG1269" s="192">
        <f>IF(N1269="zákl. přenesená",J1269,0)</f>
        <v>0</v>
      </c>
      <c r="BH1269" s="192">
        <f>IF(N1269="sníž. přenesená",J1269,0)</f>
        <v>0</v>
      </c>
      <c r="BI1269" s="192">
        <f>IF(N1269="nulová",J1269,0)</f>
        <v>0</v>
      </c>
      <c r="BJ1269" s="22" t="s">
        <v>79</v>
      </c>
      <c r="BK1269" s="192">
        <f>ROUND(I1269*H1269,2)</f>
        <v>0</v>
      </c>
      <c r="BL1269" s="22" t="s">
        <v>567</v>
      </c>
      <c r="BM1269" s="191" t="s">
        <v>2158</v>
      </c>
    </row>
    <row r="1270" s="2" customFormat="1">
      <c r="A1270" s="41"/>
      <c r="B1270" s="42"/>
      <c r="C1270" s="41"/>
      <c r="D1270" s="193" t="s">
        <v>467</v>
      </c>
      <c r="E1270" s="41"/>
      <c r="F1270" s="194" t="s">
        <v>2159</v>
      </c>
      <c r="G1270" s="41"/>
      <c r="H1270" s="41"/>
      <c r="I1270" s="195"/>
      <c r="J1270" s="41"/>
      <c r="K1270" s="41"/>
      <c r="L1270" s="42"/>
      <c r="M1270" s="196"/>
      <c r="N1270" s="197"/>
      <c r="O1270" s="75"/>
      <c r="P1270" s="75"/>
      <c r="Q1270" s="75"/>
      <c r="R1270" s="75"/>
      <c r="S1270" s="75"/>
      <c r="T1270" s="76"/>
      <c r="U1270" s="41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T1270" s="22" t="s">
        <v>467</v>
      </c>
      <c r="AU1270" s="22" t="s">
        <v>101</v>
      </c>
    </row>
    <row r="1271" s="13" customFormat="1">
      <c r="A1271" s="13"/>
      <c r="B1271" s="198"/>
      <c r="C1271" s="13"/>
      <c r="D1271" s="199" t="s">
        <v>469</v>
      </c>
      <c r="E1271" s="200" t="s">
        <v>3</v>
      </c>
      <c r="F1271" s="201" t="s">
        <v>1955</v>
      </c>
      <c r="G1271" s="13"/>
      <c r="H1271" s="202">
        <v>18.012</v>
      </c>
      <c r="I1271" s="203"/>
      <c r="J1271" s="13"/>
      <c r="K1271" s="13"/>
      <c r="L1271" s="198"/>
      <c r="M1271" s="204"/>
      <c r="N1271" s="205"/>
      <c r="O1271" s="205"/>
      <c r="P1271" s="205"/>
      <c r="Q1271" s="205"/>
      <c r="R1271" s="205"/>
      <c r="S1271" s="205"/>
      <c r="T1271" s="206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00" t="s">
        <v>469</v>
      </c>
      <c r="AU1271" s="200" t="s">
        <v>101</v>
      </c>
      <c r="AV1271" s="13" t="s">
        <v>76</v>
      </c>
      <c r="AW1271" s="13" t="s">
        <v>33</v>
      </c>
      <c r="AX1271" s="13" t="s">
        <v>79</v>
      </c>
      <c r="AY1271" s="200" t="s">
        <v>458</v>
      </c>
    </row>
    <row r="1272" s="2" customFormat="1" ht="49.05" customHeight="1">
      <c r="A1272" s="41"/>
      <c r="B1272" s="179"/>
      <c r="C1272" s="180" t="s">
        <v>2160</v>
      </c>
      <c r="D1272" s="180" t="s">
        <v>462</v>
      </c>
      <c r="E1272" s="181" t="s">
        <v>2161</v>
      </c>
      <c r="F1272" s="182" t="s">
        <v>2162</v>
      </c>
      <c r="G1272" s="183" t="s">
        <v>140</v>
      </c>
      <c r="H1272" s="184">
        <v>307.57999999999998</v>
      </c>
      <c r="I1272" s="185"/>
      <c r="J1272" s="186">
        <f>ROUND(I1272*H1272,2)</f>
        <v>0</v>
      </c>
      <c r="K1272" s="182" t="s">
        <v>465</v>
      </c>
      <c r="L1272" s="42"/>
      <c r="M1272" s="187" t="s">
        <v>3</v>
      </c>
      <c r="N1272" s="188" t="s">
        <v>43</v>
      </c>
      <c r="O1272" s="75"/>
      <c r="P1272" s="189">
        <f>O1272*H1272</f>
        <v>0</v>
      </c>
      <c r="Q1272" s="189">
        <v>0.012204690900000001</v>
      </c>
      <c r="R1272" s="189">
        <f>Q1272*H1272</f>
        <v>3.7539188270219999</v>
      </c>
      <c r="S1272" s="189">
        <v>0</v>
      </c>
      <c r="T1272" s="190">
        <f>S1272*H1272</f>
        <v>0</v>
      </c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R1272" s="191" t="s">
        <v>567</v>
      </c>
      <c r="AT1272" s="191" t="s">
        <v>462</v>
      </c>
      <c r="AU1272" s="191" t="s">
        <v>101</v>
      </c>
      <c r="AY1272" s="22" t="s">
        <v>458</v>
      </c>
      <c r="BE1272" s="192">
        <f>IF(N1272="základní",J1272,0)</f>
        <v>0</v>
      </c>
      <c r="BF1272" s="192">
        <f>IF(N1272="snížená",J1272,0)</f>
        <v>0</v>
      </c>
      <c r="BG1272" s="192">
        <f>IF(N1272="zákl. přenesená",J1272,0)</f>
        <v>0</v>
      </c>
      <c r="BH1272" s="192">
        <f>IF(N1272="sníž. přenesená",J1272,0)</f>
        <v>0</v>
      </c>
      <c r="BI1272" s="192">
        <f>IF(N1272="nulová",J1272,0)</f>
        <v>0</v>
      </c>
      <c r="BJ1272" s="22" t="s">
        <v>79</v>
      </c>
      <c r="BK1272" s="192">
        <f>ROUND(I1272*H1272,2)</f>
        <v>0</v>
      </c>
      <c r="BL1272" s="22" t="s">
        <v>567</v>
      </c>
      <c r="BM1272" s="191" t="s">
        <v>2163</v>
      </c>
    </row>
    <row r="1273" s="2" customFormat="1">
      <c r="A1273" s="41"/>
      <c r="B1273" s="42"/>
      <c r="C1273" s="41"/>
      <c r="D1273" s="193" t="s">
        <v>467</v>
      </c>
      <c r="E1273" s="41"/>
      <c r="F1273" s="194" t="s">
        <v>2164</v>
      </c>
      <c r="G1273" s="41"/>
      <c r="H1273" s="41"/>
      <c r="I1273" s="195"/>
      <c r="J1273" s="41"/>
      <c r="K1273" s="41"/>
      <c r="L1273" s="42"/>
      <c r="M1273" s="196"/>
      <c r="N1273" s="197"/>
      <c r="O1273" s="75"/>
      <c r="P1273" s="75"/>
      <c r="Q1273" s="75"/>
      <c r="R1273" s="75"/>
      <c r="S1273" s="75"/>
      <c r="T1273" s="76"/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T1273" s="22" t="s">
        <v>467</v>
      </c>
      <c r="AU1273" s="22" t="s">
        <v>101</v>
      </c>
    </row>
    <row r="1274" s="13" customFormat="1">
      <c r="A1274" s="13"/>
      <c r="B1274" s="198"/>
      <c r="C1274" s="13"/>
      <c r="D1274" s="199" t="s">
        <v>469</v>
      </c>
      <c r="E1274" s="200" t="s">
        <v>3</v>
      </c>
      <c r="F1274" s="201" t="s">
        <v>340</v>
      </c>
      <c r="G1274" s="13"/>
      <c r="H1274" s="202">
        <v>307.57999999999998</v>
      </c>
      <c r="I1274" s="203"/>
      <c r="J1274" s="13"/>
      <c r="K1274" s="13"/>
      <c r="L1274" s="198"/>
      <c r="M1274" s="204"/>
      <c r="N1274" s="205"/>
      <c r="O1274" s="205"/>
      <c r="P1274" s="205"/>
      <c r="Q1274" s="205"/>
      <c r="R1274" s="205"/>
      <c r="S1274" s="205"/>
      <c r="T1274" s="206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00" t="s">
        <v>469</v>
      </c>
      <c r="AU1274" s="200" t="s">
        <v>101</v>
      </c>
      <c r="AV1274" s="13" t="s">
        <v>76</v>
      </c>
      <c r="AW1274" s="13" t="s">
        <v>33</v>
      </c>
      <c r="AX1274" s="13" t="s">
        <v>72</v>
      </c>
      <c r="AY1274" s="200" t="s">
        <v>458</v>
      </c>
    </row>
    <row r="1275" s="15" customFormat="1">
      <c r="A1275" s="15"/>
      <c r="B1275" s="215"/>
      <c r="C1275" s="15"/>
      <c r="D1275" s="199" t="s">
        <v>469</v>
      </c>
      <c r="E1275" s="216" t="s">
        <v>3</v>
      </c>
      <c r="F1275" s="217" t="s">
        <v>497</v>
      </c>
      <c r="G1275" s="15"/>
      <c r="H1275" s="218">
        <v>307.57999999999998</v>
      </c>
      <c r="I1275" s="219"/>
      <c r="J1275" s="15"/>
      <c r="K1275" s="15"/>
      <c r="L1275" s="215"/>
      <c r="M1275" s="220"/>
      <c r="N1275" s="221"/>
      <c r="O1275" s="221"/>
      <c r="P1275" s="221"/>
      <c r="Q1275" s="221"/>
      <c r="R1275" s="221"/>
      <c r="S1275" s="221"/>
      <c r="T1275" s="222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T1275" s="216" t="s">
        <v>469</v>
      </c>
      <c r="AU1275" s="216" t="s">
        <v>101</v>
      </c>
      <c r="AV1275" s="15" t="s">
        <v>104</v>
      </c>
      <c r="AW1275" s="15" t="s">
        <v>33</v>
      </c>
      <c r="AX1275" s="15" t="s">
        <v>79</v>
      </c>
      <c r="AY1275" s="216" t="s">
        <v>458</v>
      </c>
    </row>
    <row r="1276" s="2" customFormat="1" ht="49.05" customHeight="1">
      <c r="A1276" s="41"/>
      <c r="B1276" s="179"/>
      <c r="C1276" s="180" t="s">
        <v>2165</v>
      </c>
      <c r="D1276" s="180" t="s">
        <v>462</v>
      </c>
      <c r="E1276" s="181" t="s">
        <v>2166</v>
      </c>
      <c r="F1276" s="182" t="s">
        <v>2167</v>
      </c>
      <c r="G1276" s="183" t="s">
        <v>140</v>
      </c>
      <c r="H1276" s="184">
        <v>26.27</v>
      </c>
      <c r="I1276" s="185"/>
      <c r="J1276" s="186">
        <f>ROUND(I1276*H1276,2)</f>
        <v>0</v>
      </c>
      <c r="K1276" s="182" t="s">
        <v>465</v>
      </c>
      <c r="L1276" s="42"/>
      <c r="M1276" s="187" t="s">
        <v>3</v>
      </c>
      <c r="N1276" s="188" t="s">
        <v>43</v>
      </c>
      <c r="O1276" s="75"/>
      <c r="P1276" s="189">
        <f>O1276*H1276</f>
        <v>0</v>
      </c>
      <c r="Q1276" s="189">
        <v>0.01259502</v>
      </c>
      <c r="R1276" s="189">
        <f>Q1276*H1276</f>
        <v>0.33087117539999999</v>
      </c>
      <c r="S1276" s="189">
        <v>0</v>
      </c>
      <c r="T1276" s="190">
        <f>S1276*H1276</f>
        <v>0</v>
      </c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R1276" s="191" t="s">
        <v>567</v>
      </c>
      <c r="AT1276" s="191" t="s">
        <v>462</v>
      </c>
      <c r="AU1276" s="191" t="s">
        <v>101</v>
      </c>
      <c r="AY1276" s="22" t="s">
        <v>458</v>
      </c>
      <c r="BE1276" s="192">
        <f>IF(N1276="základní",J1276,0)</f>
        <v>0</v>
      </c>
      <c r="BF1276" s="192">
        <f>IF(N1276="snížená",J1276,0)</f>
        <v>0</v>
      </c>
      <c r="BG1276" s="192">
        <f>IF(N1276="zákl. přenesená",J1276,0)</f>
        <v>0</v>
      </c>
      <c r="BH1276" s="192">
        <f>IF(N1276="sníž. přenesená",J1276,0)</f>
        <v>0</v>
      </c>
      <c r="BI1276" s="192">
        <f>IF(N1276="nulová",J1276,0)</f>
        <v>0</v>
      </c>
      <c r="BJ1276" s="22" t="s">
        <v>79</v>
      </c>
      <c r="BK1276" s="192">
        <f>ROUND(I1276*H1276,2)</f>
        <v>0</v>
      </c>
      <c r="BL1276" s="22" t="s">
        <v>567</v>
      </c>
      <c r="BM1276" s="191" t="s">
        <v>2168</v>
      </c>
    </row>
    <row r="1277" s="2" customFormat="1">
      <c r="A1277" s="41"/>
      <c r="B1277" s="42"/>
      <c r="C1277" s="41"/>
      <c r="D1277" s="193" t="s">
        <v>467</v>
      </c>
      <c r="E1277" s="41"/>
      <c r="F1277" s="194" t="s">
        <v>2169</v>
      </c>
      <c r="G1277" s="41"/>
      <c r="H1277" s="41"/>
      <c r="I1277" s="195"/>
      <c r="J1277" s="41"/>
      <c r="K1277" s="41"/>
      <c r="L1277" s="42"/>
      <c r="M1277" s="196"/>
      <c r="N1277" s="197"/>
      <c r="O1277" s="75"/>
      <c r="P1277" s="75"/>
      <c r="Q1277" s="75"/>
      <c r="R1277" s="75"/>
      <c r="S1277" s="75"/>
      <c r="T1277" s="76"/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T1277" s="22" t="s">
        <v>467</v>
      </c>
      <c r="AU1277" s="22" t="s">
        <v>101</v>
      </c>
    </row>
    <row r="1278" s="13" customFormat="1">
      <c r="A1278" s="13"/>
      <c r="B1278" s="198"/>
      <c r="C1278" s="13"/>
      <c r="D1278" s="199" t="s">
        <v>469</v>
      </c>
      <c r="E1278" s="200" t="s">
        <v>3</v>
      </c>
      <c r="F1278" s="201" t="s">
        <v>344</v>
      </c>
      <c r="G1278" s="13"/>
      <c r="H1278" s="202">
        <v>26.27</v>
      </c>
      <c r="I1278" s="203"/>
      <c r="J1278" s="13"/>
      <c r="K1278" s="13"/>
      <c r="L1278" s="198"/>
      <c r="M1278" s="204"/>
      <c r="N1278" s="205"/>
      <c r="O1278" s="205"/>
      <c r="P1278" s="205"/>
      <c r="Q1278" s="205"/>
      <c r="R1278" s="205"/>
      <c r="S1278" s="205"/>
      <c r="T1278" s="206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T1278" s="200" t="s">
        <v>469</v>
      </c>
      <c r="AU1278" s="200" t="s">
        <v>101</v>
      </c>
      <c r="AV1278" s="13" t="s">
        <v>76</v>
      </c>
      <c r="AW1278" s="13" t="s">
        <v>33</v>
      </c>
      <c r="AX1278" s="13" t="s">
        <v>79</v>
      </c>
      <c r="AY1278" s="200" t="s">
        <v>458</v>
      </c>
    </row>
    <row r="1279" s="2" customFormat="1" ht="37.8" customHeight="1">
      <c r="A1279" s="41"/>
      <c r="B1279" s="179"/>
      <c r="C1279" s="180" t="s">
        <v>2170</v>
      </c>
      <c r="D1279" s="180" t="s">
        <v>462</v>
      </c>
      <c r="E1279" s="181" t="s">
        <v>2171</v>
      </c>
      <c r="F1279" s="182" t="s">
        <v>2172</v>
      </c>
      <c r="G1279" s="183" t="s">
        <v>140</v>
      </c>
      <c r="H1279" s="184">
        <v>533.44000000000005</v>
      </c>
      <c r="I1279" s="185"/>
      <c r="J1279" s="186">
        <f>ROUND(I1279*H1279,2)</f>
        <v>0</v>
      </c>
      <c r="K1279" s="182" t="s">
        <v>465</v>
      </c>
      <c r="L1279" s="42"/>
      <c r="M1279" s="187" t="s">
        <v>3</v>
      </c>
      <c r="N1279" s="188" t="s">
        <v>43</v>
      </c>
      <c r="O1279" s="75"/>
      <c r="P1279" s="189">
        <f>O1279*H1279</f>
        <v>0</v>
      </c>
      <c r="Q1279" s="189">
        <v>0.00010000000000000001</v>
      </c>
      <c r="R1279" s="189">
        <f>Q1279*H1279</f>
        <v>0.053344000000000009</v>
      </c>
      <c r="S1279" s="189">
        <v>0</v>
      </c>
      <c r="T1279" s="190">
        <f>S1279*H1279</f>
        <v>0</v>
      </c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R1279" s="191" t="s">
        <v>567</v>
      </c>
      <c r="AT1279" s="191" t="s">
        <v>462</v>
      </c>
      <c r="AU1279" s="191" t="s">
        <v>101</v>
      </c>
      <c r="AY1279" s="22" t="s">
        <v>458</v>
      </c>
      <c r="BE1279" s="192">
        <f>IF(N1279="základní",J1279,0)</f>
        <v>0</v>
      </c>
      <c r="BF1279" s="192">
        <f>IF(N1279="snížená",J1279,0)</f>
        <v>0</v>
      </c>
      <c r="BG1279" s="192">
        <f>IF(N1279="zákl. přenesená",J1279,0)</f>
        <v>0</v>
      </c>
      <c r="BH1279" s="192">
        <f>IF(N1279="sníž. přenesená",J1279,0)</f>
        <v>0</v>
      </c>
      <c r="BI1279" s="192">
        <f>IF(N1279="nulová",J1279,0)</f>
        <v>0</v>
      </c>
      <c r="BJ1279" s="22" t="s">
        <v>79</v>
      </c>
      <c r="BK1279" s="192">
        <f>ROUND(I1279*H1279,2)</f>
        <v>0</v>
      </c>
      <c r="BL1279" s="22" t="s">
        <v>567</v>
      </c>
      <c r="BM1279" s="191" t="s">
        <v>2173</v>
      </c>
    </row>
    <row r="1280" s="2" customFormat="1">
      <c r="A1280" s="41"/>
      <c r="B1280" s="42"/>
      <c r="C1280" s="41"/>
      <c r="D1280" s="193" t="s">
        <v>467</v>
      </c>
      <c r="E1280" s="41"/>
      <c r="F1280" s="194" t="s">
        <v>2174</v>
      </c>
      <c r="G1280" s="41"/>
      <c r="H1280" s="41"/>
      <c r="I1280" s="195"/>
      <c r="J1280" s="41"/>
      <c r="K1280" s="41"/>
      <c r="L1280" s="42"/>
      <c r="M1280" s="196"/>
      <c r="N1280" s="197"/>
      <c r="O1280" s="75"/>
      <c r="P1280" s="75"/>
      <c r="Q1280" s="75"/>
      <c r="R1280" s="75"/>
      <c r="S1280" s="75"/>
      <c r="T1280" s="76"/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T1280" s="22" t="s">
        <v>467</v>
      </c>
      <c r="AU1280" s="22" t="s">
        <v>101</v>
      </c>
    </row>
    <row r="1281" s="2" customFormat="1" ht="44.25" customHeight="1">
      <c r="A1281" s="41"/>
      <c r="B1281" s="179"/>
      <c r="C1281" s="180" t="s">
        <v>2175</v>
      </c>
      <c r="D1281" s="180" t="s">
        <v>462</v>
      </c>
      <c r="E1281" s="181" t="s">
        <v>2176</v>
      </c>
      <c r="F1281" s="182" t="s">
        <v>2177</v>
      </c>
      <c r="G1281" s="183" t="s">
        <v>694</v>
      </c>
      <c r="H1281" s="184">
        <v>5</v>
      </c>
      <c r="I1281" s="185"/>
      <c r="J1281" s="186">
        <f>ROUND(I1281*H1281,2)</f>
        <v>0</v>
      </c>
      <c r="K1281" s="182" t="s">
        <v>465</v>
      </c>
      <c r="L1281" s="42"/>
      <c r="M1281" s="187" t="s">
        <v>3</v>
      </c>
      <c r="N1281" s="188" t="s">
        <v>43</v>
      </c>
      <c r="O1281" s="75"/>
      <c r="P1281" s="189">
        <f>O1281*H1281</f>
        <v>0</v>
      </c>
      <c r="Q1281" s="189">
        <v>0.0043759999999999997</v>
      </c>
      <c r="R1281" s="189">
        <f>Q1281*H1281</f>
        <v>0.021879999999999997</v>
      </c>
      <c r="S1281" s="189">
        <v>0</v>
      </c>
      <c r="T1281" s="190">
        <f>S1281*H1281</f>
        <v>0</v>
      </c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R1281" s="191" t="s">
        <v>567</v>
      </c>
      <c r="AT1281" s="191" t="s">
        <v>462</v>
      </c>
      <c r="AU1281" s="191" t="s">
        <v>101</v>
      </c>
      <c r="AY1281" s="22" t="s">
        <v>458</v>
      </c>
      <c r="BE1281" s="192">
        <f>IF(N1281="základní",J1281,0)</f>
        <v>0</v>
      </c>
      <c r="BF1281" s="192">
        <f>IF(N1281="snížená",J1281,0)</f>
        <v>0</v>
      </c>
      <c r="BG1281" s="192">
        <f>IF(N1281="zákl. přenesená",J1281,0)</f>
        <v>0</v>
      </c>
      <c r="BH1281" s="192">
        <f>IF(N1281="sníž. přenesená",J1281,0)</f>
        <v>0</v>
      </c>
      <c r="BI1281" s="192">
        <f>IF(N1281="nulová",J1281,0)</f>
        <v>0</v>
      </c>
      <c r="BJ1281" s="22" t="s">
        <v>79</v>
      </c>
      <c r="BK1281" s="192">
        <f>ROUND(I1281*H1281,2)</f>
        <v>0</v>
      </c>
      <c r="BL1281" s="22" t="s">
        <v>567</v>
      </c>
      <c r="BM1281" s="191" t="s">
        <v>2178</v>
      </c>
    </row>
    <row r="1282" s="2" customFormat="1">
      <c r="A1282" s="41"/>
      <c r="B1282" s="42"/>
      <c r="C1282" s="41"/>
      <c r="D1282" s="193" t="s">
        <v>467</v>
      </c>
      <c r="E1282" s="41"/>
      <c r="F1282" s="194" t="s">
        <v>2179</v>
      </c>
      <c r="G1282" s="41"/>
      <c r="H1282" s="41"/>
      <c r="I1282" s="195"/>
      <c r="J1282" s="41"/>
      <c r="K1282" s="41"/>
      <c r="L1282" s="42"/>
      <c r="M1282" s="196"/>
      <c r="N1282" s="197"/>
      <c r="O1282" s="75"/>
      <c r="P1282" s="75"/>
      <c r="Q1282" s="75"/>
      <c r="R1282" s="75"/>
      <c r="S1282" s="75"/>
      <c r="T1282" s="76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T1282" s="22" t="s">
        <v>467</v>
      </c>
      <c r="AU1282" s="22" t="s">
        <v>101</v>
      </c>
    </row>
    <row r="1283" s="13" customFormat="1">
      <c r="A1283" s="13"/>
      <c r="B1283" s="198"/>
      <c r="C1283" s="13"/>
      <c r="D1283" s="199" t="s">
        <v>469</v>
      </c>
      <c r="E1283" s="200" t="s">
        <v>3</v>
      </c>
      <c r="F1283" s="201" t="s">
        <v>2180</v>
      </c>
      <c r="G1283" s="13"/>
      <c r="H1283" s="202">
        <v>5</v>
      </c>
      <c r="I1283" s="203"/>
      <c r="J1283" s="13"/>
      <c r="K1283" s="13"/>
      <c r="L1283" s="198"/>
      <c r="M1283" s="204"/>
      <c r="N1283" s="205"/>
      <c r="O1283" s="205"/>
      <c r="P1283" s="205"/>
      <c r="Q1283" s="205"/>
      <c r="R1283" s="205"/>
      <c r="S1283" s="205"/>
      <c r="T1283" s="206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00" t="s">
        <v>469</v>
      </c>
      <c r="AU1283" s="200" t="s">
        <v>101</v>
      </c>
      <c r="AV1283" s="13" t="s">
        <v>76</v>
      </c>
      <c r="AW1283" s="13" t="s">
        <v>33</v>
      </c>
      <c r="AX1283" s="13" t="s">
        <v>79</v>
      </c>
      <c r="AY1283" s="200" t="s">
        <v>458</v>
      </c>
    </row>
    <row r="1284" s="2" customFormat="1" ht="24.15" customHeight="1">
      <c r="A1284" s="41"/>
      <c r="B1284" s="179"/>
      <c r="C1284" s="180" t="s">
        <v>2181</v>
      </c>
      <c r="D1284" s="180" t="s">
        <v>462</v>
      </c>
      <c r="E1284" s="181" t="s">
        <v>2182</v>
      </c>
      <c r="F1284" s="182" t="s">
        <v>2183</v>
      </c>
      <c r="G1284" s="183" t="s">
        <v>140</v>
      </c>
      <c r="H1284" s="184">
        <v>11.17</v>
      </c>
      <c r="I1284" s="185"/>
      <c r="J1284" s="186">
        <f>ROUND(I1284*H1284,2)</f>
        <v>0</v>
      </c>
      <c r="K1284" s="182" t="s">
        <v>465</v>
      </c>
      <c r="L1284" s="42"/>
      <c r="M1284" s="187" t="s">
        <v>3</v>
      </c>
      <c r="N1284" s="188" t="s">
        <v>43</v>
      </c>
      <c r="O1284" s="75"/>
      <c r="P1284" s="189">
        <f>O1284*H1284</f>
        <v>0</v>
      </c>
      <c r="Q1284" s="189">
        <v>0</v>
      </c>
      <c r="R1284" s="189">
        <f>Q1284*H1284</f>
        <v>0</v>
      </c>
      <c r="S1284" s="189">
        <v>0</v>
      </c>
      <c r="T1284" s="190">
        <f>S1284*H1284</f>
        <v>0</v>
      </c>
      <c r="U1284" s="41"/>
      <c r="V1284" s="41"/>
      <c r="W1284" s="41"/>
      <c r="X1284" s="41"/>
      <c r="Y1284" s="41"/>
      <c r="Z1284" s="41"/>
      <c r="AA1284" s="41"/>
      <c r="AB1284" s="41"/>
      <c r="AC1284" s="41"/>
      <c r="AD1284" s="41"/>
      <c r="AE1284" s="41"/>
      <c r="AR1284" s="191" t="s">
        <v>567</v>
      </c>
      <c r="AT1284" s="191" t="s">
        <v>462</v>
      </c>
      <c r="AU1284" s="191" t="s">
        <v>101</v>
      </c>
      <c r="AY1284" s="22" t="s">
        <v>458</v>
      </c>
      <c r="BE1284" s="192">
        <f>IF(N1284="základní",J1284,0)</f>
        <v>0</v>
      </c>
      <c r="BF1284" s="192">
        <f>IF(N1284="snížená",J1284,0)</f>
        <v>0</v>
      </c>
      <c r="BG1284" s="192">
        <f>IF(N1284="zákl. přenesená",J1284,0)</f>
        <v>0</v>
      </c>
      <c r="BH1284" s="192">
        <f>IF(N1284="sníž. přenesená",J1284,0)</f>
        <v>0</v>
      </c>
      <c r="BI1284" s="192">
        <f>IF(N1284="nulová",J1284,0)</f>
        <v>0</v>
      </c>
      <c r="BJ1284" s="22" t="s">
        <v>79</v>
      </c>
      <c r="BK1284" s="192">
        <f>ROUND(I1284*H1284,2)</f>
        <v>0</v>
      </c>
      <c r="BL1284" s="22" t="s">
        <v>567</v>
      </c>
      <c r="BM1284" s="191" t="s">
        <v>2184</v>
      </c>
    </row>
    <row r="1285" s="2" customFormat="1">
      <c r="A1285" s="41"/>
      <c r="B1285" s="42"/>
      <c r="C1285" s="41"/>
      <c r="D1285" s="193" t="s">
        <v>467</v>
      </c>
      <c r="E1285" s="41"/>
      <c r="F1285" s="194" t="s">
        <v>2185</v>
      </c>
      <c r="G1285" s="41"/>
      <c r="H1285" s="41"/>
      <c r="I1285" s="195"/>
      <c r="J1285" s="41"/>
      <c r="K1285" s="41"/>
      <c r="L1285" s="42"/>
      <c r="M1285" s="196"/>
      <c r="N1285" s="197"/>
      <c r="O1285" s="75"/>
      <c r="P1285" s="75"/>
      <c r="Q1285" s="75"/>
      <c r="R1285" s="75"/>
      <c r="S1285" s="75"/>
      <c r="T1285" s="76"/>
      <c r="U1285" s="41"/>
      <c r="V1285" s="41"/>
      <c r="W1285" s="41"/>
      <c r="X1285" s="41"/>
      <c r="Y1285" s="41"/>
      <c r="Z1285" s="41"/>
      <c r="AA1285" s="41"/>
      <c r="AB1285" s="41"/>
      <c r="AC1285" s="41"/>
      <c r="AD1285" s="41"/>
      <c r="AE1285" s="41"/>
      <c r="AT1285" s="22" t="s">
        <v>467</v>
      </c>
      <c r="AU1285" s="22" t="s">
        <v>101</v>
      </c>
    </row>
    <row r="1286" s="13" customFormat="1">
      <c r="A1286" s="13"/>
      <c r="B1286" s="198"/>
      <c r="C1286" s="13"/>
      <c r="D1286" s="199" t="s">
        <v>469</v>
      </c>
      <c r="E1286" s="200" t="s">
        <v>3</v>
      </c>
      <c r="F1286" s="201" t="s">
        <v>2186</v>
      </c>
      <c r="G1286" s="13"/>
      <c r="H1286" s="202">
        <v>2.1699999999999999</v>
      </c>
      <c r="I1286" s="203"/>
      <c r="J1286" s="13"/>
      <c r="K1286" s="13"/>
      <c r="L1286" s="198"/>
      <c r="M1286" s="204"/>
      <c r="N1286" s="205"/>
      <c r="O1286" s="205"/>
      <c r="P1286" s="205"/>
      <c r="Q1286" s="205"/>
      <c r="R1286" s="205"/>
      <c r="S1286" s="205"/>
      <c r="T1286" s="206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00" t="s">
        <v>469</v>
      </c>
      <c r="AU1286" s="200" t="s">
        <v>101</v>
      </c>
      <c r="AV1286" s="13" t="s">
        <v>76</v>
      </c>
      <c r="AW1286" s="13" t="s">
        <v>33</v>
      </c>
      <c r="AX1286" s="13" t="s">
        <v>72</v>
      </c>
      <c r="AY1286" s="200" t="s">
        <v>458</v>
      </c>
    </row>
    <row r="1287" s="13" customFormat="1">
      <c r="A1287" s="13"/>
      <c r="B1287" s="198"/>
      <c r="C1287" s="13"/>
      <c r="D1287" s="199" t="s">
        <v>469</v>
      </c>
      <c r="E1287" s="200" t="s">
        <v>3</v>
      </c>
      <c r="F1287" s="201" t="s">
        <v>2187</v>
      </c>
      <c r="G1287" s="13"/>
      <c r="H1287" s="202">
        <v>2.8599999999999999</v>
      </c>
      <c r="I1287" s="203"/>
      <c r="J1287" s="13"/>
      <c r="K1287" s="13"/>
      <c r="L1287" s="198"/>
      <c r="M1287" s="204"/>
      <c r="N1287" s="205"/>
      <c r="O1287" s="205"/>
      <c r="P1287" s="205"/>
      <c r="Q1287" s="205"/>
      <c r="R1287" s="205"/>
      <c r="S1287" s="205"/>
      <c r="T1287" s="206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00" t="s">
        <v>469</v>
      </c>
      <c r="AU1287" s="200" t="s">
        <v>101</v>
      </c>
      <c r="AV1287" s="13" t="s">
        <v>76</v>
      </c>
      <c r="AW1287" s="13" t="s">
        <v>33</v>
      </c>
      <c r="AX1287" s="13" t="s">
        <v>72</v>
      </c>
      <c r="AY1287" s="200" t="s">
        <v>458</v>
      </c>
    </row>
    <row r="1288" s="13" customFormat="1">
      <c r="A1288" s="13"/>
      <c r="B1288" s="198"/>
      <c r="C1288" s="13"/>
      <c r="D1288" s="199" t="s">
        <v>469</v>
      </c>
      <c r="E1288" s="200" t="s">
        <v>3</v>
      </c>
      <c r="F1288" s="201" t="s">
        <v>2188</v>
      </c>
      <c r="G1288" s="13"/>
      <c r="H1288" s="202">
        <v>1.95</v>
      </c>
      <c r="I1288" s="203"/>
      <c r="J1288" s="13"/>
      <c r="K1288" s="13"/>
      <c r="L1288" s="198"/>
      <c r="M1288" s="204"/>
      <c r="N1288" s="205"/>
      <c r="O1288" s="205"/>
      <c r="P1288" s="205"/>
      <c r="Q1288" s="205"/>
      <c r="R1288" s="205"/>
      <c r="S1288" s="205"/>
      <c r="T1288" s="206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00" t="s">
        <v>469</v>
      </c>
      <c r="AU1288" s="200" t="s">
        <v>101</v>
      </c>
      <c r="AV1288" s="13" t="s">
        <v>76</v>
      </c>
      <c r="AW1288" s="13" t="s">
        <v>33</v>
      </c>
      <c r="AX1288" s="13" t="s">
        <v>72</v>
      </c>
      <c r="AY1288" s="200" t="s">
        <v>458</v>
      </c>
    </row>
    <row r="1289" s="13" customFormat="1">
      <c r="A1289" s="13"/>
      <c r="B1289" s="198"/>
      <c r="C1289" s="13"/>
      <c r="D1289" s="199" t="s">
        <v>469</v>
      </c>
      <c r="E1289" s="200" t="s">
        <v>3</v>
      </c>
      <c r="F1289" s="201" t="s">
        <v>2189</v>
      </c>
      <c r="G1289" s="13"/>
      <c r="H1289" s="202">
        <v>2.1600000000000001</v>
      </c>
      <c r="I1289" s="203"/>
      <c r="J1289" s="13"/>
      <c r="K1289" s="13"/>
      <c r="L1289" s="198"/>
      <c r="M1289" s="204"/>
      <c r="N1289" s="205"/>
      <c r="O1289" s="205"/>
      <c r="P1289" s="205"/>
      <c r="Q1289" s="205"/>
      <c r="R1289" s="205"/>
      <c r="S1289" s="205"/>
      <c r="T1289" s="206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00" t="s">
        <v>469</v>
      </c>
      <c r="AU1289" s="200" t="s">
        <v>101</v>
      </c>
      <c r="AV1289" s="13" t="s">
        <v>76</v>
      </c>
      <c r="AW1289" s="13" t="s">
        <v>33</v>
      </c>
      <c r="AX1289" s="13" t="s">
        <v>72</v>
      </c>
      <c r="AY1289" s="200" t="s">
        <v>458</v>
      </c>
    </row>
    <row r="1290" s="13" customFormat="1">
      <c r="A1290" s="13"/>
      <c r="B1290" s="198"/>
      <c r="C1290" s="13"/>
      <c r="D1290" s="199" t="s">
        <v>469</v>
      </c>
      <c r="E1290" s="200" t="s">
        <v>3</v>
      </c>
      <c r="F1290" s="201" t="s">
        <v>2190</v>
      </c>
      <c r="G1290" s="13"/>
      <c r="H1290" s="202">
        <v>2.0299999999999998</v>
      </c>
      <c r="I1290" s="203"/>
      <c r="J1290" s="13"/>
      <c r="K1290" s="13"/>
      <c r="L1290" s="198"/>
      <c r="M1290" s="204"/>
      <c r="N1290" s="205"/>
      <c r="O1290" s="205"/>
      <c r="P1290" s="205"/>
      <c r="Q1290" s="205"/>
      <c r="R1290" s="205"/>
      <c r="S1290" s="205"/>
      <c r="T1290" s="206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00" t="s">
        <v>469</v>
      </c>
      <c r="AU1290" s="200" t="s">
        <v>101</v>
      </c>
      <c r="AV1290" s="13" t="s">
        <v>76</v>
      </c>
      <c r="AW1290" s="13" t="s">
        <v>33</v>
      </c>
      <c r="AX1290" s="13" t="s">
        <v>72</v>
      </c>
      <c r="AY1290" s="200" t="s">
        <v>458</v>
      </c>
    </row>
    <row r="1291" s="15" customFormat="1">
      <c r="A1291" s="15"/>
      <c r="B1291" s="215"/>
      <c r="C1291" s="15"/>
      <c r="D1291" s="199" t="s">
        <v>469</v>
      </c>
      <c r="E1291" s="216" t="s">
        <v>3</v>
      </c>
      <c r="F1291" s="217" t="s">
        <v>497</v>
      </c>
      <c r="G1291" s="15"/>
      <c r="H1291" s="218">
        <v>11.17</v>
      </c>
      <c r="I1291" s="219"/>
      <c r="J1291" s="15"/>
      <c r="K1291" s="15"/>
      <c r="L1291" s="215"/>
      <c r="M1291" s="220"/>
      <c r="N1291" s="221"/>
      <c r="O1291" s="221"/>
      <c r="P1291" s="221"/>
      <c r="Q1291" s="221"/>
      <c r="R1291" s="221"/>
      <c r="S1291" s="221"/>
      <c r="T1291" s="222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T1291" s="216" t="s">
        <v>469</v>
      </c>
      <c r="AU1291" s="216" t="s">
        <v>101</v>
      </c>
      <c r="AV1291" s="15" t="s">
        <v>104</v>
      </c>
      <c r="AW1291" s="15" t="s">
        <v>33</v>
      </c>
      <c r="AX1291" s="15" t="s">
        <v>79</v>
      </c>
      <c r="AY1291" s="216" t="s">
        <v>458</v>
      </c>
    </row>
    <row r="1292" s="2" customFormat="1" ht="37.8" customHeight="1">
      <c r="A1292" s="41"/>
      <c r="B1292" s="179"/>
      <c r="C1292" s="180" t="s">
        <v>2191</v>
      </c>
      <c r="D1292" s="180" t="s">
        <v>462</v>
      </c>
      <c r="E1292" s="181" t="s">
        <v>2192</v>
      </c>
      <c r="F1292" s="182" t="s">
        <v>2193</v>
      </c>
      <c r="G1292" s="183" t="s">
        <v>694</v>
      </c>
      <c r="H1292" s="184">
        <v>34.119999999999997</v>
      </c>
      <c r="I1292" s="185"/>
      <c r="J1292" s="186">
        <f>ROUND(I1292*H1292,2)</f>
        <v>0</v>
      </c>
      <c r="K1292" s="182" t="s">
        <v>465</v>
      </c>
      <c r="L1292" s="42"/>
      <c r="M1292" s="187" t="s">
        <v>3</v>
      </c>
      <c r="N1292" s="188" t="s">
        <v>43</v>
      </c>
      <c r="O1292" s="75"/>
      <c r="P1292" s="189">
        <f>O1292*H1292</f>
        <v>0</v>
      </c>
      <c r="Q1292" s="189">
        <v>0.0055430000000000002</v>
      </c>
      <c r="R1292" s="189">
        <f>Q1292*H1292</f>
        <v>0.18912715999999999</v>
      </c>
      <c r="S1292" s="189">
        <v>0</v>
      </c>
      <c r="T1292" s="190">
        <f>S1292*H1292</f>
        <v>0</v>
      </c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R1292" s="191" t="s">
        <v>567</v>
      </c>
      <c r="AT1292" s="191" t="s">
        <v>462</v>
      </c>
      <c r="AU1292" s="191" t="s">
        <v>101</v>
      </c>
      <c r="AY1292" s="22" t="s">
        <v>458</v>
      </c>
      <c r="BE1292" s="192">
        <f>IF(N1292="základní",J1292,0)</f>
        <v>0</v>
      </c>
      <c r="BF1292" s="192">
        <f>IF(N1292="snížená",J1292,0)</f>
        <v>0</v>
      </c>
      <c r="BG1292" s="192">
        <f>IF(N1292="zákl. přenesená",J1292,0)</f>
        <v>0</v>
      </c>
      <c r="BH1292" s="192">
        <f>IF(N1292="sníž. přenesená",J1292,0)</f>
        <v>0</v>
      </c>
      <c r="BI1292" s="192">
        <f>IF(N1292="nulová",J1292,0)</f>
        <v>0</v>
      </c>
      <c r="BJ1292" s="22" t="s">
        <v>79</v>
      </c>
      <c r="BK1292" s="192">
        <f>ROUND(I1292*H1292,2)</f>
        <v>0</v>
      </c>
      <c r="BL1292" s="22" t="s">
        <v>567</v>
      </c>
      <c r="BM1292" s="191" t="s">
        <v>2194</v>
      </c>
    </row>
    <row r="1293" s="2" customFormat="1">
      <c r="A1293" s="41"/>
      <c r="B1293" s="42"/>
      <c r="C1293" s="41"/>
      <c r="D1293" s="193" t="s">
        <v>467</v>
      </c>
      <c r="E1293" s="41"/>
      <c r="F1293" s="194" t="s">
        <v>2195</v>
      </c>
      <c r="G1293" s="41"/>
      <c r="H1293" s="41"/>
      <c r="I1293" s="195"/>
      <c r="J1293" s="41"/>
      <c r="K1293" s="41"/>
      <c r="L1293" s="42"/>
      <c r="M1293" s="196"/>
      <c r="N1293" s="197"/>
      <c r="O1293" s="75"/>
      <c r="P1293" s="75"/>
      <c r="Q1293" s="75"/>
      <c r="R1293" s="75"/>
      <c r="S1293" s="75"/>
      <c r="T1293" s="76"/>
      <c r="U1293" s="41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T1293" s="22" t="s">
        <v>467</v>
      </c>
      <c r="AU1293" s="22" t="s">
        <v>101</v>
      </c>
    </row>
    <row r="1294" s="13" customFormat="1">
      <c r="A1294" s="13"/>
      <c r="B1294" s="198"/>
      <c r="C1294" s="13"/>
      <c r="D1294" s="199" t="s">
        <v>469</v>
      </c>
      <c r="E1294" s="200" t="s">
        <v>3</v>
      </c>
      <c r="F1294" s="201" t="s">
        <v>2196</v>
      </c>
      <c r="G1294" s="13"/>
      <c r="H1294" s="202">
        <v>12.359999999999999</v>
      </c>
      <c r="I1294" s="203"/>
      <c r="J1294" s="13"/>
      <c r="K1294" s="13"/>
      <c r="L1294" s="198"/>
      <c r="M1294" s="204"/>
      <c r="N1294" s="205"/>
      <c r="O1294" s="205"/>
      <c r="P1294" s="205"/>
      <c r="Q1294" s="205"/>
      <c r="R1294" s="205"/>
      <c r="S1294" s="205"/>
      <c r="T1294" s="206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00" t="s">
        <v>469</v>
      </c>
      <c r="AU1294" s="200" t="s">
        <v>101</v>
      </c>
      <c r="AV1294" s="13" t="s">
        <v>76</v>
      </c>
      <c r="AW1294" s="13" t="s">
        <v>33</v>
      </c>
      <c r="AX1294" s="13" t="s">
        <v>72</v>
      </c>
      <c r="AY1294" s="200" t="s">
        <v>458</v>
      </c>
    </row>
    <row r="1295" s="13" customFormat="1">
      <c r="A1295" s="13"/>
      <c r="B1295" s="198"/>
      <c r="C1295" s="13"/>
      <c r="D1295" s="199" t="s">
        <v>469</v>
      </c>
      <c r="E1295" s="200" t="s">
        <v>3</v>
      </c>
      <c r="F1295" s="201" t="s">
        <v>2197</v>
      </c>
      <c r="G1295" s="13"/>
      <c r="H1295" s="202">
        <v>21.760000000000002</v>
      </c>
      <c r="I1295" s="203"/>
      <c r="J1295" s="13"/>
      <c r="K1295" s="13"/>
      <c r="L1295" s="198"/>
      <c r="M1295" s="204"/>
      <c r="N1295" s="205"/>
      <c r="O1295" s="205"/>
      <c r="P1295" s="205"/>
      <c r="Q1295" s="205"/>
      <c r="R1295" s="205"/>
      <c r="S1295" s="205"/>
      <c r="T1295" s="206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00" t="s">
        <v>469</v>
      </c>
      <c r="AU1295" s="200" t="s">
        <v>101</v>
      </c>
      <c r="AV1295" s="13" t="s">
        <v>76</v>
      </c>
      <c r="AW1295" s="13" t="s">
        <v>33</v>
      </c>
      <c r="AX1295" s="13" t="s">
        <v>72</v>
      </c>
      <c r="AY1295" s="200" t="s">
        <v>458</v>
      </c>
    </row>
    <row r="1296" s="15" customFormat="1">
      <c r="A1296" s="15"/>
      <c r="B1296" s="215"/>
      <c r="C1296" s="15"/>
      <c r="D1296" s="199" t="s">
        <v>469</v>
      </c>
      <c r="E1296" s="216" t="s">
        <v>3</v>
      </c>
      <c r="F1296" s="217" t="s">
        <v>497</v>
      </c>
      <c r="G1296" s="15"/>
      <c r="H1296" s="218">
        <v>34.119999999999997</v>
      </c>
      <c r="I1296" s="219"/>
      <c r="J1296" s="15"/>
      <c r="K1296" s="15"/>
      <c r="L1296" s="215"/>
      <c r="M1296" s="220"/>
      <c r="N1296" s="221"/>
      <c r="O1296" s="221"/>
      <c r="P1296" s="221"/>
      <c r="Q1296" s="221"/>
      <c r="R1296" s="221"/>
      <c r="S1296" s="221"/>
      <c r="T1296" s="222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T1296" s="216" t="s">
        <v>469</v>
      </c>
      <c r="AU1296" s="216" t="s">
        <v>101</v>
      </c>
      <c r="AV1296" s="15" t="s">
        <v>104</v>
      </c>
      <c r="AW1296" s="15" t="s">
        <v>33</v>
      </c>
      <c r="AX1296" s="15" t="s">
        <v>79</v>
      </c>
      <c r="AY1296" s="216" t="s">
        <v>458</v>
      </c>
    </row>
    <row r="1297" s="12" customFormat="1" ht="20.88" customHeight="1">
      <c r="A1297" s="12"/>
      <c r="B1297" s="166"/>
      <c r="C1297" s="12"/>
      <c r="D1297" s="167" t="s">
        <v>71</v>
      </c>
      <c r="E1297" s="177" t="s">
        <v>2198</v>
      </c>
      <c r="F1297" s="177" t="s">
        <v>2199</v>
      </c>
      <c r="G1297" s="12"/>
      <c r="H1297" s="12"/>
      <c r="I1297" s="169"/>
      <c r="J1297" s="178">
        <f>BK1297</f>
        <v>0</v>
      </c>
      <c r="K1297" s="12"/>
      <c r="L1297" s="166"/>
      <c r="M1297" s="171"/>
      <c r="N1297" s="172"/>
      <c r="O1297" s="172"/>
      <c r="P1297" s="173">
        <f>SUM(P1298:P1313)</f>
        <v>0</v>
      </c>
      <c r="Q1297" s="172"/>
      <c r="R1297" s="173">
        <f>SUM(R1298:R1313)</f>
        <v>0.31563639999999998</v>
      </c>
      <c r="S1297" s="172"/>
      <c r="T1297" s="174">
        <f>SUM(T1298:T1313)</f>
        <v>0</v>
      </c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R1297" s="167" t="s">
        <v>76</v>
      </c>
      <c r="AT1297" s="175" t="s">
        <v>71</v>
      </c>
      <c r="AU1297" s="175" t="s">
        <v>76</v>
      </c>
      <c r="AY1297" s="167" t="s">
        <v>458</v>
      </c>
      <c r="BK1297" s="176">
        <f>SUM(BK1298:BK1313)</f>
        <v>0</v>
      </c>
    </row>
    <row r="1298" s="2" customFormat="1" ht="24.15" customHeight="1">
      <c r="A1298" s="41"/>
      <c r="B1298" s="179"/>
      <c r="C1298" s="180" t="s">
        <v>2200</v>
      </c>
      <c r="D1298" s="180" t="s">
        <v>462</v>
      </c>
      <c r="E1298" s="181" t="s">
        <v>2201</v>
      </c>
      <c r="F1298" s="182" t="s">
        <v>2202</v>
      </c>
      <c r="G1298" s="183" t="s">
        <v>136</v>
      </c>
      <c r="H1298" s="184">
        <v>291.142</v>
      </c>
      <c r="I1298" s="185"/>
      <c r="J1298" s="186">
        <f>ROUND(I1298*H1298,2)</f>
        <v>0</v>
      </c>
      <c r="K1298" s="182" t="s">
        <v>709</v>
      </c>
      <c r="L1298" s="42"/>
      <c r="M1298" s="187" t="s">
        <v>3</v>
      </c>
      <c r="N1298" s="188" t="s">
        <v>43</v>
      </c>
      <c r="O1298" s="75"/>
      <c r="P1298" s="189">
        <f>O1298*H1298</f>
        <v>0</v>
      </c>
      <c r="Q1298" s="189">
        <v>0</v>
      </c>
      <c r="R1298" s="189">
        <f>Q1298*H1298</f>
        <v>0</v>
      </c>
      <c r="S1298" s="189">
        <v>0</v>
      </c>
      <c r="T1298" s="190">
        <f>S1298*H1298</f>
        <v>0</v>
      </c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R1298" s="191" t="s">
        <v>567</v>
      </c>
      <c r="AT1298" s="191" t="s">
        <v>462</v>
      </c>
      <c r="AU1298" s="191" t="s">
        <v>101</v>
      </c>
      <c r="AY1298" s="22" t="s">
        <v>458</v>
      </c>
      <c r="BE1298" s="192">
        <f>IF(N1298="základní",J1298,0)</f>
        <v>0</v>
      </c>
      <c r="BF1298" s="192">
        <f>IF(N1298="snížená",J1298,0)</f>
        <v>0</v>
      </c>
      <c r="BG1298" s="192">
        <f>IF(N1298="zákl. přenesená",J1298,0)</f>
        <v>0</v>
      </c>
      <c r="BH1298" s="192">
        <f>IF(N1298="sníž. přenesená",J1298,0)</f>
        <v>0</v>
      </c>
      <c r="BI1298" s="192">
        <f>IF(N1298="nulová",J1298,0)</f>
        <v>0</v>
      </c>
      <c r="BJ1298" s="22" t="s">
        <v>79</v>
      </c>
      <c r="BK1298" s="192">
        <f>ROUND(I1298*H1298,2)</f>
        <v>0</v>
      </c>
      <c r="BL1298" s="22" t="s">
        <v>567</v>
      </c>
      <c r="BM1298" s="191" t="s">
        <v>2203</v>
      </c>
    </row>
    <row r="1299" s="13" customFormat="1">
      <c r="A1299" s="13"/>
      <c r="B1299" s="198"/>
      <c r="C1299" s="13"/>
      <c r="D1299" s="199" t="s">
        <v>469</v>
      </c>
      <c r="E1299" s="200" t="s">
        <v>3</v>
      </c>
      <c r="F1299" s="201" t="s">
        <v>278</v>
      </c>
      <c r="G1299" s="13"/>
      <c r="H1299" s="202">
        <v>191.142</v>
      </c>
      <c r="I1299" s="203"/>
      <c r="J1299" s="13"/>
      <c r="K1299" s="13"/>
      <c r="L1299" s="198"/>
      <c r="M1299" s="204"/>
      <c r="N1299" s="205"/>
      <c r="O1299" s="205"/>
      <c r="P1299" s="205"/>
      <c r="Q1299" s="205"/>
      <c r="R1299" s="205"/>
      <c r="S1299" s="205"/>
      <c r="T1299" s="206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T1299" s="200" t="s">
        <v>469</v>
      </c>
      <c r="AU1299" s="200" t="s">
        <v>101</v>
      </c>
      <c r="AV1299" s="13" t="s">
        <v>76</v>
      </c>
      <c r="AW1299" s="13" t="s">
        <v>33</v>
      </c>
      <c r="AX1299" s="13" t="s">
        <v>72</v>
      </c>
      <c r="AY1299" s="200" t="s">
        <v>458</v>
      </c>
    </row>
    <row r="1300" s="13" customFormat="1">
      <c r="A1300" s="13"/>
      <c r="B1300" s="198"/>
      <c r="C1300" s="13"/>
      <c r="D1300" s="199" t="s">
        <v>469</v>
      </c>
      <c r="E1300" s="200" t="s">
        <v>3</v>
      </c>
      <c r="F1300" s="201" t="s">
        <v>2204</v>
      </c>
      <c r="G1300" s="13"/>
      <c r="H1300" s="202">
        <v>100</v>
      </c>
      <c r="I1300" s="203"/>
      <c r="J1300" s="13"/>
      <c r="K1300" s="13"/>
      <c r="L1300" s="198"/>
      <c r="M1300" s="204"/>
      <c r="N1300" s="205"/>
      <c r="O1300" s="205"/>
      <c r="P1300" s="205"/>
      <c r="Q1300" s="205"/>
      <c r="R1300" s="205"/>
      <c r="S1300" s="205"/>
      <c r="T1300" s="206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00" t="s">
        <v>469</v>
      </c>
      <c r="AU1300" s="200" t="s">
        <v>101</v>
      </c>
      <c r="AV1300" s="13" t="s">
        <v>76</v>
      </c>
      <c r="AW1300" s="13" t="s">
        <v>33</v>
      </c>
      <c r="AX1300" s="13" t="s">
        <v>72</v>
      </c>
      <c r="AY1300" s="200" t="s">
        <v>458</v>
      </c>
    </row>
    <row r="1301" s="15" customFormat="1">
      <c r="A1301" s="15"/>
      <c r="B1301" s="215"/>
      <c r="C1301" s="15"/>
      <c r="D1301" s="199" t="s">
        <v>469</v>
      </c>
      <c r="E1301" s="216" t="s">
        <v>3</v>
      </c>
      <c r="F1301" s="217" t="s">
        <v>497</v>
      </c>
      <c r="G1301" s="15"/>
      <c r="H1301" s="218">
        <v>291.142</v>
      </c>
      <c r="I1301" s="219"/>
      <c r="J1301" s="15"/>
      <c r="K1301" s="15"/>
      <c r="L1301" s="215"/>
      <c r="M1301" s="220"/>
      <c r="N1301" s="221"/>
      <c r="O1301" s="221"/>
      <c r="P1301" s="221"/>
      <c r="Q1301" s="221"/>
      <c r="R1301" s="221"/>
      <c r="S1301" s="221"/>
      <c r="T1301" s="222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T1301" s="216" t="s">
        <v>469</v>
      </c>
      <c r="AU1301" s="216" t="s">
        <v>101</v>
      </c>
      <c r="AV1301" s="15" t="s">
        <v>104</v>
      </c>
      <c r="AW1301" s="15" t="s">
        <v>33</v>
      </c>
      <c r="AX1301" s="15" t="s">
        <v>79</v>
      </c>
      <c r="AY1301" s="216" t="s">
        <v>458</v>
      </c>
    </row>
    <row r="1302" s="2" customFormat="1" ht="24.15" customHeight="1">
      <c r="A1302" s="41"/>
      <c r="B1302" s="179"/>
      <c r="C1302" s="223" t="s">
        <v>2205</v>
      </c>
      <c r="D1302" s="223" t="s">
        <v>562</v>
      </c>
      <c r="E1302" s="224" t="s">
        <v>2206</v>
      </c>
      <c r="F1302" s="225" t="s">
        <v>2207</v>
      </c>
      <c r="G1302" s="226" t="s">
        <v>694</v>
      </c>
      <c r="H1302" s="227">
        <v>296.96499999999997</v>
      </c>
      <c r="I1302" s="228"/>
      <c r="J1302" s="229">
        <f>ROUND(I1302*H1302,2)</f>
        <v>0</v>
      </c>
      <c r="K1302" s="225" t="s">
        <v>465</v>
      </c>
      <c r="L1302" s="230"/>
      <c r="M1302" s="231" t="s">
        <v>3</v>
      </c>
      <c r="N1302" s="232" t="s">
        <v>43</v>
      </c>
      <c r="O1302" s="75"/>
      <c r="P1302" s="189">
        <f>O1302*H1302</f>
        <v>0</v>
      </c>
      <c r="Q1302" s="189">
        <v>0.0010300000000000001</v>
      </c>
      <c r="R1302" s="189">
        <f>Q1302*H1302</f>
        <v>0.30587395000000001</v>
      </c>
      <c r="S1302" s="189">
        <v>0</v>
      </c>
      <c r="T1302" s="190">
        <f>S1302*H1302</f>
        <v>0</v>
      </c>
      <c r="U1302" s="41"/>
      <c r="V1302" s="41"/>
      <c r="W1302" s="41"/>
      <c r="X1302" s="41"/>
      <c r="Y1302" s="41"/>
      <c r="Z1302" s="41"/>
      <c r="AA1302" s="41"/>
      <c r="AB1302" s="41"/>
      <c r="AC1302" s="41"/>
      <c r="AD1302" s="41"/>
      <c r="AE1302" s="41"/>
      <c r="AR1302" s="191" t="s">
        <v>667</v>
      </c>
      <c r="AT1302" s="191" t="s">
        <v>562</v>
      </c>
      <c r="AU1302" s="191" t="s">
        <v>101</v>
      </c>
      <c r="AY1302" s="22" t="s">
        <v>458</v>
      </c>
      <c r="BE1302" s="192">
        <f>IF(N1302="základní",J1302,0)</f>
        <v>0</v>
      </c>
      <c r="BF1302" s="192">
        <f>IF(N1302="snížená",J1302,0)</f>
        <v>0</v>
      </c>
      <c r="BG1302" s="192">
        <f>IF(N1302="zákl. přenesená",J1302,0)</f>
        <v>0</v>
      </c>
      <c r="BH1302" s="192">
        <f>IF(N1302="sníž. přenesená",J1302,0)</f>
        <v>0</v>
      </c>
      <c r="BI1302" s="192">
        <f>IF(N1302="nulová",J1302,0)</f>
        <v>0</v>
      </c>
      <c r="BJ1302" s="22" t="s">
        <v>79</v>
      </c>
      <c r="BK1302" s="192">
        <f>ROUND(I1302*H1302,2)</f>
        <v>0</v>
      </c>
      <c r="BL1302" s="22" t="s">
        <v>567</v>
      </c>
      <c r="BM1302" s="191" t="s">
        <v>2208</v>
      </c>
    </row>
    <row r="1303" s="13" customFormat="1">
      <c r="A1303" s="13"/>
      <c r="B1303" s="198"/>
      <c r="C1303" s="13"/>
      <c r="D1303" s="199" t="s">
        <v>469</v>
      </c>
      <c r="E1303" s="13"/>
      <c r="F1303" s="201" t="s">
        <v>2209</v>
      </c>
      <c r="G1303" s="13"/>
      <c r="H1303" s="202">
        <v>296.96499999999997</v>
      </c>
      <c r="I1303" s="203"/>
      <c r="J1303" s="13"/>
      <c r="K1303" s="13"/>
      <c r="L1303" s="198"/>
      <c r="M1303" s="204"/>
      <c r="N1303" s="205"/>
      <c r="O1303" s="205"/>
      <c r="P1303" s="205"/>
      <c r="Q1303" s="205"/>
      <c r="R1303" s="205"/>
      <c r="S1303" s="205"/>
      <c r="T1303" s="206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00" t="s">
        <v>469</v>
      </c>
      <c r="AU1303" s="200" t="s">
        <v>101</v>
      </c>
      <c r="AV1303" s="13" t="s">
        <v>76</v>
      </c>
      <c r="AW1303" s="13" t="s">
        <v>4</v>
      </c>
      <c r="AX1303" s="13" t="s">
        <v>79</v>
      </c>
      <c r="AY1303" s="200" t="s">
        <v>458</v>
      </c>
    </row>
    <row r="1304" s="2" customFormat="1" ht="44.25" customHeight="1">
      <c r="A1304" s="41"/>
      <c r="B1304" s="179"/>
      <c r="C1304" s="180" t="s">
        <v>2210</v>
      </c>
      <c r="D1304" s="180" t="s">
        <v>462</v>
      </c>
      <c r="E1304" s="181" t="s">
        <v>2211</v>
      </c>
      <c r="F1304" s="182" t="s">
        <v>2212</v>
      </c>
      <c r="G1304" s="183" t="s">
        <v>140</v>
      </c>
      <c r="H1304" s="184">
        <v>217.602</v>
      </c>
      <c r="I1304" s="185"/>
      <c r="J1304" s="186">
        <f>ROUND(I1304*H1304,2)</f>
        <v>0</v>
      </c>
      <c r="K1304" s="182" t="s">
        <v>465</v>
      </c>
      <c r="L1304" s="42"/>
      <c r="M1304" s="187" t="s">
        <v>3</v>
      </c>
      <c r="N1304" s="188" t="s">
        <v>43</v>
      </c>
      <c r="O1304" s="75"/>
      <c r="P1304" s="189">
        <f>O1304*H1304</f>
        <v>0</v>
      </c>
      <c r="Q1304" s="189">
        <v>0</v>
      </c>
      <c r="R1304" s="189">
        <f>Q1304*H1304</f>
        <v>0</v>
      </c>
      <c r="S1304" s="189">
        <v>0</v>
      </c>
      <c r="T1304" s="190">
        <f>S1304*H1304</f>
        <v>0</v>
      </c>
      <c r="U1304" s="41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R1304" s="191" t="s">
        <v>567</v>
      </c>
      <c r="AT1304" s="191" t="s">
        <v>462</v>
      </c>
      <c r="AU1304" s="191" t="s">
        <v>101</v>
      </c>
      <c r="AY1304" s="22" t="s">
        <v>458</v>
      </c>
      <c r="BE1304" s="192">
        <f>IF(N1304="základní",J1304,0)</f>
        <v>0</v>
      </c>
      <c r="BF1304" s="192">
        <f>IF(N1304="snížená",J1304,0)</f>
        <v>0</v>
      </c>
      <c r="BG1304" s="192">
        <f>IF(N1304="zákl. přenesená",J1304,0)</f>
        <v>0</v>
      </c>
      <c r="BH1304" s="192">
        <f>IF(N1304="sníž. přenesená",J1304,0)</f>
        <v>0</v>
      </c>
      <c r="BI1304" s="192">
        <f>IF(N1304="nulová",J1304,0)</f>
        <v>0</v>
      </c>
      <c r="BJ1304" s="22" t="s">
        <v>79</v>
      </c>
      <c r="BK1304" s="192">
        <f>ROUND(I1304*H1304,2)</f>
        <v>0</v>
      </c>
      <c r="BL1304" s="22" t="s">
        <v>567</v>
      </c>
      <c r="BM1304" s="191" t="s">
        <v>2213</v>
      </c>
    </row>
    <row r="1305" s="2" customFormat="1">
      <c r="A1305" s="41"/>
      <c r="B1305" s="42"/>
      <c r="C1305" s="41"/>
      <c r="D1305" s="193" t="s">
        <v>467</v>
      </c>
      <c r="E1305" s="41"/>
      <c r="F1305" s="194" t="s">
        <v>2214</v>
      </c>
      <c r="G1305" s="41"/>
      <c r="H1305" s="41"/>
      <c r="I1305" s="195"/>
      <c r="J1305" s="41"/>
      <c r="K1305" s="41"/>
      <c r="L1305" s="42"/>
      <c r="M1305" s="196"/>
      <c r="N1305" s="197"/>
      <c r="O1305" s="75"/>
      <c r="P1305" s="75"/>
      <c r="Q1305" s="75"/>
      <c r="R1305" s="75"/>
      <c r="S1305" s="75"/>
      <c r="T1305" s="76"/>
      <c r="U1305" s="41"/>
      <c r="V1305" s="41"/>
      <c r="W1305" s="41"/>
      <c r="X1305" s="41"/>
      <c r="Y1305" s="41"/>
      <c r="Z1305" s="41"/>
      <c r="AA1305" s="41"/>
      <c r="AB1305" s="41"/>
      <c r="AC1305" s="41"/>
      <c r="AD1305" s="41"/>
      <c r="AE1305" s="41"/>
      <c r="AT1305" s="22" t="s">
        <v>467</v>
      </c>
      <c r="AU1305" s="22" t="s">
        <v>101</v>
      </c>
    </row>
    <row r="1306" s="13" customFormat="1">
      <c r="A1306" s="13"/>
      <c r="B1306" s="198"/>
      <c r="C1306" s="13"/>
      <c r="D1306" s="199" t="s">
        <v>469</v>
      </c>
      <c r="E1306" s="200" t="s">
        <v>3</v>
      </c>
      <c r="F1306" s="201" t="s">
        <v>2215</v>
      </c>
      <c r="G1306" s="13"/>
      <c r="H1306" s="202">
        <v>217.602</v>
      </c>
      <c r="I1306" s="203"/>
      <c r="J1306" s="13"/>
      <c r="K1306" s="13"/>
      <c r="L1306" s="198"/>
      <c r="M1306" s="204"/>
      <c r="N1306" s="205"/>
      <c r="O1306" s="205"/>
      <c r="P1306" s="205"/>
      <c r="Q1306" s="205"/>
      <c r="R1306" s="205"/>
      <c r="S1306" s="205"/>
      <c r="T1306" s="206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T1306" s="200" t="s">
        <v>469</v>
      </c>
      <c r="AU1306" s="200" t="s">
        <v>101</v>
      </c>
      <c r="AV1306" s="13" t="s">
        <v>76</v>
      </c>
      <c r="AW1306" s="13" t="s">
        <v>33</v>
      </c>
      <c r="AX1306" s="13" t="s">
        <v>79</v>
      </c>
      <c r="AY1306" s="200" t="s">
        <v>458</v>
      </c>
    </row>
    <row r="1307" s="2" customFormat="1" ht="24.15" customHeight="1">
      <c r="A1307" s="41"/>
      <c r="B1307" s="179"/>
      <c r="C1307" s="223" t="s">
        <v>2216</v>
      </c>
      <c r="D1307" s="223" t="s">
        <v>562</v>
      </c>
      <c r="E1307" s="224" t="s">
        <v>2217</v>
      </c>
      <c r="F1307" s="225" t="s">
        <v>2218</v>
      </c>
      <c r="G1307" s="226" t="s">
        <v>140</v>
      </c>
      <c r="H1307" s="227">
        <v>7.0359999999999996</v>
      </c>
      <c r="I1307" s="228"/>
      <c r="J1307" s="229">
        <f>ROUND(I1307*H1307,2)</f>
        <v>0</v>
      </c>
      <c r="K1307" s="225" t="s">
        <v>465</v>
      </c>
      <c r="L1307" s="230"/>
      <c r="M1307" s="231" t="s">
        <v>3</v>
      </c>
      <c r="N1307" s="232" t="s">
        <v>43</v>
      </c>
      <c r="O1307" s="75"/>
      <c r="P1307" s="189">
        <f>O1307*H1307</f>
        <v>0</v>
      </c>
      <c r="Q1307" s="189">
        <v>8.0000000000000007E-05</v>
      </c>
      <c r="R1307" s="189">
        <f>Q1307*H1307</f>
        <v>0.00056287999999999998</v>
      </c>
      <c r="S1307" s="189">
        <v>0</v>
      </c>
      <c r="T1307" s="190">
        <f>S1307*H1307</f>
        <v>0</v>
      </c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R1307" s="191" t="s">
        <v>667</v>
      </c>
      <c r="AT1307" s="191" t="s">
        <v>562</v>
      </c>
      <c r="AU1307" s="191" t="s">
        <v>101</v>
      </c>
      <c r="AY1307" s="22" t="s">
        <v>458</v>
      </c>
      <c r="BE1307" s="192">
        <f>IF(N1307="základní",J1307,0)</f>
        <v>0</v>
      </c>
      <c r="BF1307" s="192">
        <f>IF(N1307="snížená",J1307,0)</f>
        <v>0</v>
      </c>
      <c r="BG1307" s="192">
        <f>IF(N1307="zákl. přenesená",J1307,0)</f>
        <v>0</v>
      </c>
      <c r="BH1307" s="192">
        <f>IF(N1307="sníž. přenesená",J1307,0)</f>
        <v>0</v>
      </c>
      <c r="BI1307" s="192">
        <f>IF(N1307="nulová",J1307,0)</f>
        <v>0</v>
      </c>
      <c r="BJ1307" s="22" t="s">
        <v>79</v>
      </c>
      <c r="BK1307" s="192">
        <f>ROUND(I1307*H1307,2)</f>
        <v>0</v>
      </c>
      <c r="BL1307" s="22" t="s">
        <v>567</v>
      </c>
      <c r="BM1307" s="191" t="s">
        <v>2219</v>
      </c>
    </row>
    <row r="1308" s="13" customFormat="1">
      <c r="A1308" s="13"/>
      <c r="B1308" s="198"/>
      <c r="C1308" s="13"/>
      <c r="D1308" s="199" t="s">
        <v>469</v>
      </c>
      <c r="E1308" s="13"/>
      <c r="F1308" s="201" t="s">
        <v>2220</v>
      </c>
      <c r="G1308" s="13"/>
      <c r="H1308" s="202">
        <v>7.0359999999999996</v>
      </c>
      <c r="I1308" s="203"/>
      <c r="J1308" s="13"/>
      <c r="K1308" s="13"/>
      <c r="L1308" s="198"/>
      <c r="M1308" s="204"/>
      <c r="N1308" s="205"/>
      <c r="O1308" s="205"/>
      <c r="P1308" s="205"/>
      <c r="Q1308" s="205"/>
      <c r="R1308" s="205"/>
      <c r="S1308" s="205"/>
      <c r="T1308" s="206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T1308" s="200" t="s">
        <v>469</v>
      </c>
      <c r="AU1308" s="200" t="s">
        <v>101</v>
      </c>
      <c r="AV1308" s="13" t="s">
        <v>76</v>
      </c>
      <c r="AW1308" s="13" t="s">
        <v>4</v>
      </c>
      <c r="AX1308" s="13" t="s">
        <v>79</v>
      </c>
      <c r="AY1308" s="200" t="s">
        <v>458</v>
      </c>
    </row>
    <row r="1309" s="2" customFormat="1" ht="24.15" customHeight="1">
      <c r="A1309" s="41"/>
      <c r="B1309" s="179"/>
      <c r="C1309" s="223" t="s">
        <v>2221</v>
      </c>
      <c r="D1309" s="223" t="s">
        <v>562</v>
      </c>
      <c r="E1309" s="224" t="s">
        <v>2206</v>
      </c>
      <c r="F1309" s="225" t="s">
        <v>2207</v>
      </c>
      <c r="G1309" s="226" t="s">
        <v>694</v>
      </c>
      <c r="H1309" s="227">
        <v>8.7949999999999999</v>
      </c>
      <c r="I1309" s="228"/>
      <c r="J1309" s="229">
        <f>ROUND(I1309*H1309,2)</f>
        <v>0</v>
      </c>
      <c r="K1309" s="225" t="s">
        <v>465</v>
      </c>
      <c r="L1309" s="230"/>
      <c r="M1309" s="231" t="s">
        <v>3</v>
      </c>
      <c r="N1309" s="232" t="s">
        <v>43</v>
      </c>
      <c r="O1309" s="75"/>
      <c r="P1309" s="189">
        <f>O1309*H1309</f>
        <v>0</v>
      </c>
      <c r="Q1309" s="189">
        <v>0.0010300000000000001</v>
      </c>
      <c r="R1309" s="189">
        <f>Q1309*H1309</f>
        <v>0.0090588500000000002</v>
      </c>
      <c r="S1309" s="189">
        <v>0</v>
      </c>
      <c r="T1309" s="190">
        <f>S1309*H1309</f>
        <v>0</v>
      </c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R1309" s="191" t="s">
        <v>667</v>
      </c>
      <c r="AT1309" s="191" t="s">
        <v>562</v>
      </c>
      <c r="AU1309" s="191" t="s">
        <v>101</v>
      </c>
      <c r="AY1309" s="22" t="s">
        <v>458</v>
      </c>
      <c r="BE1309" s="192">
        <f>IF(N1309="základní",J1309,0)</f>
        <v>0</v>
      </c>
      <c r="BF1309" s="192">
        <f>IF(N1309="snížená",J1309,0)</f>
        <v>0</v>
      </c>
      <c r="BG1309" s="192">
        <f>IF(N1309="zákl. přenesená",J1309,0)</f>
        <v>0</v>
      </c>
      <c r="BH1309" s="192">
        <f>IF(N1309="sníž. přenesená",J1309,0)</f>
        <v>0</v>
      </c>
      <c r="BI1309" s="192">
        <f>IF(N1309="nulová",J1309,0)</f>
        <v>0</v>
      </c>
      <c r="BJ1309" s="22" t="s">
        <v>79</v>
      </c>
      <c r="BK1309" s="192">
        <f>ROUND(I1309*H1309,2)</f>
        <v>0</v>
      </c>
      <c r="BL1309" s="22" t="s">
        <v>567</v>
      </c>
      <c r="BM1309" s="191" t="s">
        <v>2222</v>
      </c>
    </row>
    <row r="1310" s="2" customFormat="1">
      <c r="A1310" s="41"/>
      <c r="B1310" s="42"/>
      <c r="C1310" s="41"/>
      <c r="D1310" s="199" t="s">
        <v>475</v>
      </c>
      <c r="E1310" s="41"/>
      <c r="F1310" s="207" t="s">
        <v>2223</v>
      </c>
      <c r="G1310" s="41"/>
      <c r="H1310" s="41"/>
      <c r="I1310" s="195"/>
      <c r="J1310" s="41"/>
      <c r="K1310" s="41"/>
      <c r="L1310" s="42"/>
      <c r="M1310" s="196"/>
      <c r="N1310" s="197"/>
      <c r="O1310" s="75"/>
      <c r="P1310" s="75"/>
      <c r="Q1310" s="75"/>
      <c r="R1310" s="75"/>
      <c r="S1310" s="75"/>
      <c r="T1310" s="76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T1310" s="22" t="s">
        <v>475</v>
      </c>
      <c r="AU1310" s="22" t="s">
        <v>101</v>
      </c>
    </row>
    <row r="1311" s="13" customFormat="1">
      <c r="A1311" s="13"/>
      <c r="B1311" s="198"/>
      <c r="C1311" s="13"/>
      <c r="D1311" s="199" t="s">
        <v>469</v>
      </c>
      <c r="E1311" s="13"/>
      <c r="F1311" s="201" t="s">
        <v>2224</v>
      </c>
      <c r="G1311" s="13"/>
      <c r="H1311" s="202">
        <v>8.7949999999999999</v>
      </c>
      <c r="I1311" s="203"/>
      <c r="J1311" s="13"/>
      <c r="K1311" s="13"/>
      <c r="L1311" s="198"/>
      <c r="M1311" s="204"/>
      <c r="N1311" s="205"/>
      <c r="O1311" s="205"/>
      <c r="P1311" s="205"/>
      <c r="Q1311" s="205"/>
      <c r="R1311" s="205"/>
      <c r="S1311" s="205"/>
      <c r="T1311" s="206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00" t="s">
        <v>469</v>
      </c>
      <c r="AU1311" s="200" t="s">
        <v>101</v>
      </c>
      <c r="AV1311" s="13" t="s">
        <v>76</v>
      </c>
      <c r="AW1311" s="13" t="s">
        <v>4</v>
      </c>
      <c r="AX1311" s="13" t="s">
        <v>79</v>
      </c>
      <c r="AY1311" s="200" t="s">
        <v>458</v>
      </c>
    </row>
    <row r="1312" s="2" customFormat="1" ht="24.15" customHeight="1">
      <c r="A1312" s="41"/>
      <c r="B1312" s="179"/>
      <c r="C1312" s="223" t="s">
        <v>2225</v>
      </c>
      <c r="D1312" s="223" t="s">
        <v>562</v>
      </c>
      <c r="E1312" s="224" t="s">
        <v>2226</v>
      </c>
      <c r="F1312" s="225" t="s">
        <v>2227</v>
      </c>
      <c r="G1312" s="226" t="s">
        <v>694</v>
      </c>
      <c r="H1312" s="227">
        <v>7.0359999999999996</v>
      </c>
      <c r="I1312" s="228"/>
      <c r="J1312" s="229">
        <f>ROUND(I1312*H1312,2)</f>
        <v>0</v>
      </c>
      <c r="K1312" s="225" t="s">
        <v>465</v>
      </c>
      <c r="L1312" s="230"/>
      <c r="M1312" s="231" t="s">
        <v>3</v>
      </c>
      <c r="N1312" s="232" t="s">
        <v>43</v>
      </c>
      <c r="O1312" s="75"/>
      <c r="P1312" s="189">
        <f>O1312*H1312</f>
        <v>0</v>
      </c>
      <c r="Q1312" s="189">
        <v>2.0000000000000002E-05</v>
      </c>
      <c r="R1312" s="189">
        <f>Q1312*H1312</f>
        <v>0.00014071999999999999</v>
      </c>
      <c r="S1312" s="189">
        <v>0</v>
      </c>
      <c r="T1312" s="190">
        <f>S1312*H1312</f>
        <v>0</v>
      </c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R1312" s="191" t="s">
        <v>667</v>
      </c>
      <c r="AT1312" s="191" t="s">
        <v>562</v>
      </c>
      <c r="AU1312" s="191" t="s">
        <v>101</v>
      </c>
      <c r="AY1312" s="22" t="s">
        <v>458</v>
      </c>
      <c r="BE1312" s="192">
        <f>IF(N1312="základní",J1312,0)</f>
        <v>0</v>
      </c>
      <c r="BF1312" s="192">
        <f>IF(N1312="snížená",J1312,0)</f>
        <v>0</v>
      </c>
      <c r="BG1312" s="192">
        <f>IF(N1312="zákl. přenesená",J1312,0)</f>
        <v>0</v>
      </c>
      <c r="BH1312" s="192">
        <f>IF(N1312="sníž. přenesená",J1312,0)</f>
        <v>0</v>
      </c>
      <c r="BI1312" s="192">
        <f>IF(N1312="nulová",J1312,0)</f>
        <v>0</v>
      </c>
      <c r="BJ1312" s="22" t="s">
        <v>79</v>
      </c>
      <c r="BK1312" s="192">
        <f>ROUND(I1312*H1312,2)</f>
        <v>0</v>
      </c>
      <c r="BL1312" s="22" t="s">
        <v>567</v>
      </c>
      <c r="BM1312" s="191" t="s">
        <v>2228</v>
      </c>
    </row>
    <row r="1313" s="13" customFormat="1">
      <c r="A1313" s="13"/>
      <c r="B1313" s="198"/>
      <c r="C1313" s="13"/>
      <c r="D1313" s="199" t="s">
        <v>469</v>
      </c>
      <c r="E1313" s="13"/>
      <c r="F1313" s="201" t="s">
        <v>2220</v>
      </c>
      <c r="G1313" s="13"/>
      <c r="H1313" s="202">
        <v>7.0359999999999996</v>
      </c>
      <c r="I1313" s="203"/>
      <c r="J1313" s="13"/>
      <c r="K1313" s="13"/>
      <c r="L1313" s="198"/>
      <c r="M1313" s="204"/>
      <c r="N1313" s="205"/>
      <c r="O1313" s="205"/>
      <c r="P1313" s="205"/>
      <c r="Q1313" s="205"/>
      <c r="R1313" s="205"/>
      <c r="S1313" s="205"/>
      <c r="T1313" s="206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00" t="s">
        <v>469</v>
      </c>
      <c r="AU1313" s="200" t="s">
        <v>101</v>
      </c>
      <c r="AV1313" s="13" t="s">
        <v>76</v>
      </c>
      <c r="AW1313" s="13" t="s">
        <v>4</v>
      </c>
      <c r="AX1313" s="13" t="s">
        <v>79</v>
      </c>
      <c r="AY1313" s="200" t="s">
        <v>458</v>
      </c>
    </row>
    <row r="1314" s="12" customFormat="1" ht="22.8" customHeight="1">
      <c r="A1314" s="12"/>
      <c r="B1314" s="166"/>
      <c r="C1314" s="12"/>
      <c r="D1314" s="167" t="s">
        <v>71</v>
      </c>
      <c r="E1314" s="177" t="s">
        <v>2229</v>
      </c>
      <c r="F1314" s="177" t="s">
        <v>2230</v>
      </c>
      <c r="G1314" s="12"/>
      <c r="H1314" s="12"/>
      <c r="I1314" s="169"/>
      <c r="J1314" s="178">
        <f>BK1314</f>
        <v>0</v>
      </c>
      <c r="K1314" s="12"/>
      <c r="L1314" s="166"/>
      <c r="M1314" s="171"/>
      <c r="N1314" s="172"/>
      <c r="O1314" s="172"/>
      <c r="P1314" s="173">
        <f>P1315+P1316+P1317+P1354+P1377</f>
        <v>0</v>
      </c>
      <c r="Q1314" s="172"/>
      <c r="R1314" s="173">
        <f>R1315+R1316+R1317+R1354+R1377</f>
        <v>2.92268994325</v>
      </c>
      <c r="S1314" s="172"/>
      <c r="T1314" s="174">
        <f>T1315+T1316+T1317+T1354+T1377</f>
        <v>0</v>
      </c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R1314" s="167" t="s">
        <v>76</v>
      </c>
      <c r="AT1314" s="175" t="s">
        <v>71</v>
      </c>
      <c r="AU1314" s="175" t="s">
        <v>79</v>
      </c>
      <c r="AY1314" s="167" t="s">
        <v>458</v>
      </c>
      <c r="BK1314" s="176">
        <f>BK1315+BK1316+BK1317+BK1354+BK1377</f>
        <v>0</v>
      </c>
    </row>
    <row r="1315" s="2" customFormat="1" ht="49.05" customHeight="1">
      <c r="A1315" s="41"/>
      <c r="B1315" s="179"/>
      <c r="C1315" s="180" t="s">
        <v>2231</v>
      </c>
      <c r="D1315" s="180" t="s">
        <v>462</v>
      </c>
      <c r="E1315" s="181" t="s">
        <v>2232</v>
      </c>
      <c r="F1315" s="182" t="s">
        <v>2233</v>
      </c>
      <c r="G1315" s="183" t="s">
        <v>548</v>
      </c>
      <c r="H1315" s="184">
        <v>2.923</v>
      </c>
      <c r="I1315" s="185"/>
      <c r="J1315" s="186">
        <f>ROUND(I1315*H1315,2)</f>
        <v>0</v>
      </c>
      <c r="K1315" s="182" t="s">
        <v>465</v>
      </c>
      <c r="L1315" s="42"/>
      <c r="M1315" s="187" t="s">
        <v>3</v>
      </c>
      <c r="N1315" s="188" t="s">
        <v>43</v>
      </c>
      <c r="O1315" s="75"/>
      <c r="P1315" s="189">
        <f>O1315*H1315</f>
        <v>0</v>
      </c>
      <c r="Q1315" s="189">
        <v>0</v>
      </c>
      <c r="R1315" s="189">
        <f>Q1315*H1315</f>
        <v>0</v>
      </c>
      <c r="S1315" s="189">
        <v>0</v>
      </c>
      <c r="T1315" s="190">
        <f>S1315*H1315</f>
        <v>0</v>
      </c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R1315" s="191" t="s">
        <v>567</v>
      </c>
      <c r="AT1315" s="191" t="s">
        <v>462</v>
      </c>
      <c r="AU1315" s="191" t="s">
        <v>76</v>
      </c>
      <c r="AY1315" s="22" t="s">
        <v>458</v>
      </c>
      <c r="BE1315" s="192">
        <f>IF(N1315="základní",J1315,0)</f>
        <v>0</v>
      </c>
      <c r="BF1315" s="192">
        <f>IF(N1315="snížená",J1315,0)</f>
        <v>0</v>
      </c>
      <c r="BG1315" s="192">
        <f>IF(N1315="zákl. přenesená",J1315,0)</f>
        <v>0</v>
      </c>
      <c r="BH1315" s="192">
        <f>IF(N1315="sníž. přenesená",J1315,0)</f>
        <v>0</v>
      </c>
      <c r="BI1315" s="192">
        <f>IF(N1315="nulová",J1315,0)</f>
        <v>0</v>
      </c>
      <c r="BJ1315" s="22" t="s">
        <v>79</v>
      </c>
      <c r="BK1315" s="192">
        <f>ROUND(I1315*H1315,2)</f>
        <v>0</v>
      </c>
      <c r="BL1315" s="22" t="s">
        <v>567</v>
      </c>
      <c r="BM1315" s="191" t="s">
        <v>2234</v>
      </c>
    </row>
    <row r="1316" s="2" customFormat="1">
      <c r="A1316" s="41"/>
      <c r="B1316" s="42"/>
      <c r="C1316" s="41"/>
      <c r="D1316" s="193" t="s">
        <v>467</v>
      </c>
      <c r="E1316" s="41"/>
      <c r="F1316" s="194" t="s">
        <v>2235</v>
      </c>
      <c r="G1316" s="41"/>
      <c r="H1316" s="41"/>
      <c r="I1316" s="195"/>
      <c r="J1316" s="41"/>
      <c r="K1316" s="41"/>
      <c r="L1316" s="42"/>
      <c r="M1316" s="196"/>
      <c r="N1316" s="197"/>
      <c r="O1316" s="75"/>
      <c r="P1316" s="75"/>
      <c r="Q1316" s="75"/>
      <c r="R1316" s="75"/>
      <c r="S1316" s="75"/>
      <c r="T1316" s="76"/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T1316" s="22" t="s">
        <v>467</v>
      </c>
      <c r="AU1316" s="22" t="s">
        <v>76</v>
      </c>
    </row>
    <row r="1317" s="12" customFormat="1" ht="20.88" customHeight="1">
      <c r="A1317" s="12"/>
      <c r="B1317" s="166"/>
      <c r="C1317" s="12"/>
      <c r="D1317" s="167" t="s">
        <v>71</v>
      </c>
      <c r="E1317" s="177" t="s">
        <v>2236</v>
      </c>
      <c r="F1317" s="177" t="s">
        <v>2237</v>
      </c>
      <c r="G1317" s="12"/>
      <c r="H1317" s="12"/>
      <c r="I1317" s="169"/>
      <c r="J1317" s="178">
        <f>BK1317</f>
        <v>0</v>
      </c>
      <c r="K1317" s="12"/>
      <c r="L1317" s="166"/>
      <c r="M1317" s="171"/>
      <c r="N1317" s="172"/>
      <c r="O1317" s="172"/>
      <c r="P1317" s="173">
        <f>SUM(P1318:P1353)</f>
        <v>0</v>
      </c>
      <c r="Q1317" s="172"/>
      <c r="R1317" s="173">
        <f>SUM(R1318:R1353)</f>
        <v>2.56631273045</v>
      </c>
      <c r="S1317" s="172"/>
      <c r="T1317" s="174">
        <f>SUM(T1318:T1353)</f>
        <v>0</v>
      </c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R1317" s="167" t="s">
        <v>76</v>
      </c>
      <c r="AT1317" s="175" t="s">
        <v>71</v>
      </c>
      <c r="AU1317" s="175" t="s">
        <v>76</v>
      </c>
      <c r="AY1317" s="167" t="s">
        <v>458</v>
      </c>
      <c r="BK1317" s="176">
        <f>SUM(BK1318:BK1353)</f>
        <v>0</v>
      </c>
    </row>
    <row r="1318" s="2" customFormat="1" ht="49.05" customHeight="1">
      <c r="A1318" s="41"/>
      <c r="B1318" s="179"/>
      <c r="C1318" s="180" t="s">
        <v>2238</v>
      </c>
      <c r="D1318" s="180" t="s">
        <v>462</v>
      </c>
      <c r="E1318" s="181" t="s">
        <v>2239</v>
      </c>
      <c r="F1318" s="182" t="s">
        <v>2240</v>
      </c>
      <c r="G1318" s="183" t="s">
        <v>140</v>
      </c>
      <c r="H1318" s="184">
        <v>9.4990000000000006</v>
      </c>
      <c r="I1318" s="185"/>
      <c r="J1318" s="186">
        <f>ROUND(I1318*H1318,2)</f>
        <v>0</v>
      </c>
      <c r="K1318" s="182" t="s">
        <v>465</v>
      </c>
      <c r="L1318" s="42"/>
      <c r="M1318" s="187" t="s">
        <v>3</v>
      </c>
      <c r="N1318" s="188" t="s">
        <v>43</v>
      </c>
      <c r="O1318" s="75"/>
      <c r="P1318" s="189">
        <f>O1318*H1318</f>
        <v>0</v>
      </c>
      <c r="Q1318" s="189">
        <v>0.0068929999999999998</v>
      </c>
      <c r="R1318" s="189">
        <f>Q1318*H1318</f>
        <v>0.065476607000000006</v>
      </c>
      <c r="S1318" s="189">
        <v>0</v>
      </c>
      <c r="T1318" s="190">
        <f>S1318*H1318</f>
        <v>0</v>
      </c>
      <c r="U1318" s="41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R1318" s="191" t="s">
        <v>567</v>
      </c>
      <c r="AT1318" s="191" t="s">
        <v>462</v>
      </c>
      <c r="AU1318" s="191" t="s">
        <v>101</v>
      </c>
      <c r="AY1318" s="22" t="s">
        <v>458</v>
      </c>
      <c r="BE1318" s="192">
        <f>IF(N1318="základní",J1318,0)</f>
        <v>0</v>
      </c>
      <c r="BF1318" s="192">
        <f>IF(N1318="snížená",J1318,0)</f>
        <v>0</v>
      </c>
      <c r="BG1318" s="192">
        <f>IF(N1318="zákl. přenesená",J1318,0)</f>
        <v>0</v>
      </c>
      <c r="BH1318" s="192">
        <f>IF(N1318="sníž. přenesená",J1318,0)</f>
        <v>0</v>
      </c>
      <c r="BI1318" s="192">
        <f>IF(N1318="nulová",J1318,0)</f>
        <v>0</v>
      </c>
      <c r="BJ1318" s="22" t="s">
        <v>79</v>
      </c>
      <c r="BK1318" s="192">
        <f>ROUND(I1318*H1318,2)</f>
        <v>0</v>
      </c>
      <c r="BL1318" s="22" t="s">
        <v>567</v>
      </c>
      <c r="BM1318" s="191" t="s">
        <v>2241</v>
      </c>
    </row>
    <row r="1319" s="2" customFormat="1">
      <c r="A1319" s="41"/>
      <c r="B1319" s="42"/>
      <c r="C1319" s="41"/>
      <c r="D1319" s="193" t="s">
        <v>467</v>
      </c>
      <c r="E1319" s="41"/>
      <c r="F1319" s="194" t="s">
        <v>2242</v>
      </c>
      <c r="G1319" s="41"/>
      <c r="H1319" s="41"/>
      <c r="I1319" s="195"/>
      <c r="J1319" s="41"/>
      <c r="K1319" s="41"/>
      <c r="L1319" s="42"/>
      <c r="M1319" s="196"/>
      <c r="N1319" s="197"/>
      <c r="O1319" s="75"/>
      <c r="P1319" s="75"/>
      <c r="Q1319" s="75"/>
      <c r="R1319" s="75"/>
      <c r="S1319" s="75"/>
      <c r="T1319" s="76"/>
      <c r="U1319" s="41"/>
      <c r="V1319" s="41"/>
      <c r="W1319" s="41"/>
      <c r="X1319" s="41"/>
      <c r="Y1319" s="41"/>
      <c r="Z1319" s="41"/>
      <c r="AA1319" s="41"/>
      <c r="AB1319" s="41"/>
      <c r="AC1319" s="41"/>
      <c r="AD1319" s="41"/>
      <c r="AE1319" s="41"/>
      <c r="AT1319" s="22" t="s">
        <v>467</v>
      </c>
      <c r="AU1319" s="22" t="s">
        <v>101</v>
      </c>
    </row>
    <row r="1320" s="14" customFormat="1">
      <c r="A1320" s="14"/>
      <c r="B1320" s="208"/>
      <c r="C1320" s="14"/>
      <c r="D1320" s="199" t="s">
        <v>469</v>
      </c>
      <c r="E1320" s="209" t="s">
        <v>3</v>
      </c>
      <c r="F1320" s="210" t="s">
        <v>1855</v>
      </c>
      <c r="G1320" s="14"/>
      <c r="H1320" s="209" t="s">
        <v>3</v>
      </c>
      <c r="I1320" s="211"/>
      <c r="J1320" s="14"/>
      <c r="K1320" s="14"/>
      <c r="L1320" s="208"/>
      <c r="M1320" s="212"/>
      <c r="N1320" s="213"/>
      <c r="O1320" s="213"/>
      <c r="P1320" s="213"/>
      <c r="Q1320" s="213"/>
      <c r="R1320" s="213"/>
      <c r="S1320" s="213"/>
      <c r="T1320" s="2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09" t="s">
        <v>469</v>
      </c>
      <c r="AU1320" s="209" t="s">
        <v>101</v>
      </c>
      <c r="AV1320" s="14" t="s">
        <v>79</v>
      </c>
      <c r="AW1320" s="14" t="s">
        <v>33</v>
      </c>
      <c r="AX1320" s="14" t="s">
        <v>72</v>
      </c>
      <c r="AY1320" s="209" t="s">
        <v>458</v>
      </c>
    </row>
    <row r="1321" s="13" customFormat="1">
      <c r="A1321" s="13"/>
      <c r="B1321" s="198"/>
      <c r="C1321" s="13"/>
      <c r="D1321" s="199" t="s">
        <v>469</v>
      </c>
      <c r="E1321" s="200" t="s">
        <v>3</v>
      </c>
      <c r="F1321" s="201" t="s">
        <v>2243</v>
      </c>
      <c r="G1321" s="13"/>
      <c r="H1321" s="202">
        <v>9.4990000000000006</v>
      </c>
      <c r="I1321" s="203"/>
      <c r="J1321" s="13"/>
      <c r="K1321" s="13"/>
      <c r="L1321" s="198"/>
      <c r="M1321" s="204"/>
      <c r="N1321" s="205"/>
      <c r="O1321" s="205"/>
      <c r="P1321" s="205"/>
      <c r="Q1321" s="205"/>
      <c r="R1321" s="205"/>
      <c r="S1321" s="205"/>
      <c r="T1321" s="206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T1321" s="200" t="s">
        <v>469</v>
      </c>
      <c r="AU1321" s="200" t="s">
        <v>101</v>
      </c>
      <c r="AV1321" s="13" t="s">
        <v>76</v>
      </c>
      <c r="AW1321" s="13" t="s">
        <v>33</v>
      </c>
      <c r="AX1321" s="13" t="s">
        <v>79</v>
      </c>
      <c r="AY1321" s="200" t="s">
        <v>458</v>
      </c>
    </row>
    <row r="1322" s="2" customFormat="1" ht="62.7" customHeight="1">
      <c r="A1322" s="41"/>
      <c r="B1322" s="179"/>
      <c r="C1322" s="180" t="s">
        <v>2244</v>
      </c>
      <c r="D1322" s="180" t="s">
        <v>462</v>
      </c>
      <c r="E1322" s="181" t="s">
        <v>2245</v>
      </c>
      <c r="F1322" s="182" t="s">
        <v>2246</v>
      </c>
      <c r="G1322" s="183" t="s">
        <v>140</v>
      </c>
      <c r="H1322" s="184">
        <v>230.965</v>
      </c>
      <c r="I1322" s="185"/>
      <c r="J1322" s="186">
        <f>ROUND(I1322*H1322,2)</f>
        <v>0</v>
      </c>
      <c r="K1322" s="182" t="s">
        <v>465</v>
      </c>
      <c r="L1322" s="42"/>
      <c r="M1322" s="187" t="s">
        <v>3</v>
      </c>
      <c r="N1322" s="188" t="s">
        <v>43</v>
      </c>
      <c r="O1322" s="75"/>
      <c r="P1322" s="189">
        <f>O1322*H1322</f>
        <v>0</v>
      </c>
      <c r="Q1322" s="189">
        <v>0.0068799999999999998</v>
      </c>
      <c r="R1322" s="189">
        <f>Q1322*H1322</f>
        <v>1.5890392</v>
      </c>
      <c r="S1322" s="189">
        <v>0</v>
      </c>
      <c r="T1322" s="190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191" t="s">
        <v>567</v>
      </c>
      <c r="AT1322" s="191" t="s">
        <v>462</v>
      </c>
      <c r="AU1322" s="191" t="s">
        <v>101</v>
      </c>
      <c r="AY1322" s="22" t="s">
        <v>458</v>
      </c>
      <c r="BE1322" s="192">
        <f>IF(N1322="základní",J1322,0)</f>
        <v>0</v>
      </c>
      <c r="BF1322" s="192">
        <f>IF(N1322="snížená",J1322,0)</f>
        <v>0</v>
      </c>
      <c r="BG1322" s="192">
        <f>IF(N1322="zákl. přenesená",J1322,0)</f>
        <v>0</v>
      </c>
      <c r="BH1322" s="192">
        <f>IF(N1322="sníž. přenesená",J1322,0)</f>
        <v>0</v>
      </c>
      <c r="BI1322" s="192">
        <f>IF(N1322="nulová",J1322,0)</f>
        <v>0</v>
      </c>
      <c r="BJ1322" s="22" t="s">
        <v>79</v>
      </c>
      <c r="BK1322" s="192">
        <f>ROUND(I1322*H1322,2)</f>
        <v>0</v>
      </c>
      <c r="BL1322" s="22" t="s">
        <v>567</v>
      </c>
      <c r="BM1322" s="191" t="s">
        <v>2247</v>
      </c>
    </row>
    <row r="1323" s="2" customFormat="1">
      <c r="A1323" s="41"/>
      <c r="B1323" s="42"/>
      <c r="C1323" s="41"/>
      <c r="D1323" s="193" t="s">
        <v>467</v>
      </c>
      <c r="E1323" s="41"/>
      <c r="F1323" s="194" t="s">
        <v>2248</v>
      </c>
      <c r="G1323" s="41"/>
      <c r="H1323" s="41"/>
      <c r="I1323" s="195"/>
      <c r="J1323" s="41"/>
      <c r="K1323" s="41"/>
      <c r="L1323" s="42"/>
      <c r="M1323" s="196"/>
      <c r="N1323" s="197"/>
      <c r="O1323" s="75"/>
      <c r="P1323" s="75"/>
      <c r="Q1323" s="75"/>
      <c r="R1323" s="75"/>
      <c r="S1323" s="75"/>
      <c r="T1323" s="76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T1323" s="22" t="s">
        <v>467</v>
      </c>
      <c r="AU1323" s="22" t="s">
        <v>101</v>
      </c>
    </row>
    <row r="1324" s="13" customFormat="1">
      <c r="A1324" s="13"/>
      <c r="B1324" s="198"/>
      <c r="C1324" s="13"/>
      <c r="D1324" s="199" t="s">
        <v>469</v>
      </c>
      <c r="E1324" s="200" t="s">
        <v>3</v>
      </c>
      <c r="F1324" s="201" t="s">
        <v>355</v>
      </c>
      <c r="G1324" s="13"/>
      <c r="H1324" s="202">
        <v>230.965</v>
      </c>
      <c r="I1324" s="203"/>
      <c r="J1324" s="13"/>
      <c r="K1324" s="13"/>
      <c r="L1324" s="198"/>
      <c r="M1324" s="204"/>
      <c r="N1324" s="205"/>
      <c r="O1324" s="205"/>
      <c r="P1324" s="205"/>
      <c r="Q1324" s="205"/>
      <c r="R1324" s="205"/>
      <c r="S1324" s="205"/>
      <c r="T1324" s="206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00" t="s">
        <v>469</v>
      </c>
      <c r="AU1324" s="200" t="s">
        <v>101</v>
      </c>
      <c r="AV1324" s="13" t="s">
        <v>76</v>
      </c>
      <c r="AW1324" s="13" t="s">
        <v>33</v>
      </c>
      <c r="AX1324" s="13" t="s">
        <v>79</v>
      </c>
      <c r="AY1324" s="200" t="s">
        <v>458</v>
      </c>
    </row>
    <row r="1325" s="2" customFormat="1" ht="62.7" customHeight="1">
      <c r="A1325" s="41"/>
      <c r="B1325" s="179"/>
      <c r="C1325" s="180" t="s">
        <v>2249</v>
      </c>
      <c r="D1325" s="180" t="s">
        <v>462</v>
      </c>
      <c r="E1325" s="181" t="s">
        <v>2250</v>
      </c>
      <c r="F1325" s="182" t="s">
        <v>2251</v>
      </c>
      <c r="G1325" s="183" t="s">
        <v>140</v>
      </c>
      <c r="H1325" s="184">
        <v>48.18</v>
      </c>
      <c r="I1325" s="185"/>
      <c r="J1325" s="186">
        <f>ROUND(I1325*H1325,2)</f>
        <v>0</v>
      </c>
      <c r="K1325" s="182" t="s">
        <v>465</v>
      </c>
      <c r="L1325" s="42"/>
      <c r="M1325" s="187" t="s">
        <v>3</v>
      </c>
      <c r="N1325" s="188" t="s">
        <v>43</v>
      </c>
      <c r="O1325" s="75"/>
      <c r="P1325" s="189">
        <f>O1325*H1325</f>
        <v>0</v>
      </c>
      <c r="Q1325" s="189">
        <v>0.0068999999999999999</v>
      </c>
      <c r="R1325" s="189">
        <f>Q1325*H1325</f>
        <v>0.33244200000000002</v>
      </c>
      <c r="S1325" s="189">
        <v>0</v>
      </c>
      <c r="T1325" s="190">
        <f>S1325*H1325</f>
        <v>0</v>
      </c>
      <c r="U1325" s="41"/>
      <c r="V1325" s="41"/>
      <c r="W1325" s="41"/>
      <c r="X1325" s="41"/>
      <c r="Y1325" s="41"/>
      <c r="Z1325" s="41"/>
      <c r="AA1325" s="41"/>
      <c r="AB1325" s="41"/>
      <c r="AC1325" s="41"/>
      <c r="AD1325" s="41"/>
      <c r="AE1325" s="41"/>
      <c r="AR1325" s="191" t="s">
        <v>567</v>
      </c>
      <c r="AT1325" s="191" t="s">
        <v>462</v>
      </c>
      <c r="AU1325" s="191" t="s">
        <v>101</v>
      </c>
      <c r="AY1325" s="22" t="s">
        <v>458</v>
      </c>
      <c r="BE1325" s="192">
        <f>IF(N1325="základní",J1325,0)</f>
        <v>0</v>
      </c>
      <c r="BF1325" s="192">
        <f>IF(N1325="snížená",J1325,0)</f>
        <v>0</v>
      </c>
      <c r="BG1325" s="192">
        <f>IF(N1325="zákl. přenesená",J1325,0)</f>
        <v>0</v>
      </c>
      <c r="BH1325" s="192">
        <f>IF(N1325="sníž. přenesená",J1325,0)</f>
        <v>0</v>
      </c>
      <c r="BI1325" s="192">
        <f>IF(N1325="nulová",J1325,0)</f>
        <v>0</v>
      </c>
      <c r="BJ1325" s="22" t="s">
        <v>79</v>
      </c>
      <c r="BK1325" s="192">
        <f>ROUND(I1325*H1325,2)</f>
        <v>0</v>
      </c>
      <c r="BL1325" s="22" t="s">
        <v>567</v>
      </c>
      <c r="BM1325" s="191" t="s">
        <v>2252</v>
      </c>
    </row>
    <row r="1326" s="2" customFormat="1">
      <c r="A1326" s="41"/>
      <c r="B1326" s="42"/>
      <c r="C1326" s="41"/>
      <c r="D1326" s="193" t="s">
        <v>467</v>
      </c>
      <c r="E1326" s="41"/>
      <c r="F1326" s="194" t="s">
        <v>2253</v>
      </c>
      <c r="G1326" s="41"/>
      <c r="H1326" s="41"/>
      <c r="I1326" s="195"/>
      <c r="J1326" s="41"/>
      <c r="K1326" s="41"/>
      <c r="L1326" s="42"/>
      <c r="M1326" s="196"/>
      <c r="N1326" s="197"/>
      <c r="O1326" s="75"/>
      <c r="P1326" s="75"/>
      <c r="Q1326" s="75"/>
      <c r="R1326" s="75"/>
      <c r="S1326" s="75"/>
      <c r="T1326" s="76"/>
      <c r="U1326" s="41"/>
      <c r="V1326" s="41"/>
      <c r="W1326" s="41"/>
      <c r="X1326" s="41"/>
      <c r="Y1326" s="41"/>
      <c r="Z1326" s="41"/>
      <c r="AA1326" s="41"/>
      <c r="AB1326" s="41"/>
      <c r="AC1326" s="41"/>
      <c r="AD1326" s="41"/>
      <c r="AE1326" s="41"/>
      <c r="AT1326" s="22" t="s">
        <v>467</v>
      </c>
      <c r="AU1326" s="22" t="s">
        <v>101</v>
      </c>
    </row>
    <row r="1327" s="13" customFormat="1">
      <c r="A1327" s="13"/>
      <c r="B1327" s="198"/>
      <c r="C1327" s="13"/>
      <c r="D1327" s="199" t="s">
        <v>469</v>
      </c>
      <c r="E1327" s="200" t="s">
        <v>3</v>
      </c>
      <c r="F1327" s="201" t="s">
        <v>363</v>
      </c>
      <c r="G1327" s="13"/>
      <c r="H1327" s="202">
        <v>48.18</v>
      </c>
      <c r="I1327" s="203"/>
      <c r="J1327" s="13"/>
      <c r="K1327" s="13"/>
      <c r="L1327" s="198"/>
      <c r="M1327" s="204"/>
      <c r="N1327" s="205"/>
      <c r="O1327" s="205"/>
      <c r="P1327" s="205"/>
      <c r="Q1327" s="205"/>
      <c r="R1327" s="205"/>
      <c r="S1327" s="205"/>
      <c r="T1327" s="206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T1327" s="200" t="s">
        <v>469</v>
      </c>
      <c r="AU1327" s="200" t="s">
        <v>101</v>
      </c>
      <c r="AV1327" s="13" t="s">
        <v>76</v>
      </c>
      <c r="AW1327" s="13" t="s">
        <v>33</v>
      </c>
      <c r="AX1327" s="13" t="s">
        <v>79</v>
      </c>
      <c r="AY1327" s="200" t="s">
        <v>458</v>
      </c>
    </row>
    <row r="1328" s="2" customFormat="1" ht="49.05" customHeight="1">
      <c r="A1328" s="41"/>
      <c r="B1328" s="179"/>
      <c r="C1328" s="180" t="s">
        <v>2254</v>
      </c>
      <c r="D1328" s="180" t="s">
        <v>462</v>
      </c>
      <c r="E1328" s="181" t="s">
        <v>2255</v>
      </c>
      <c r="F1328" s="182" t="s">
        <v>2256</v>
      </c>
      <c r="G1328" s="183" t="s">
        <v>694</v>
      </c>
      <c r="H1328" s="184">
        <v>23</v>
      </c>
      <c r="I1328" s="185"/>
      <c r="J1328" s="186">
        <f>ROUND(I1328*H1328,2)</f>
        <v>0</v>
      </c>
      <c r="K1328" s="182" t="s">
        <v>465</v>
      </c>
      <c r="L1328" s="42"/>
      <c r="M1328" s="187" t="s">
        <v>3</v>
      </c>
      <c r="N1328" s="188" t="s">
        <v>43</v>
      </c>
      <c r="O1328" s="75"/>
      <c r="P1328" s="189">
        <f>O1328*H1328</f>
        <v>0</v>
      </c>
      <c r="Q1328" s="189">
        <v>0.0066024999999999999</v>
      </c>
      <c r="R1328" s="189">
        <f>Q1328*H1328</f>
        <v>0.15185750000000001</v>
      </c>
      <c r="S1328" s="189">
        <v>0</v>
      </c>
      <c r="T1328" s="190">
        <f>S1328*H1328</f>
        <v>0</v>
      </c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R1328" s="191" t="s">
        <v>567</v>
      </c>
      <c r="AT1328" s="191" t="s">
        <v>462</v>
      </c>
      <c r="AU1328" s="191" t="s">
        <v>101</v>
      </c>
      <c r="AY1328" s="22" t="s">
        <v>458</v>
      </c>
      <c r="BE1328" s="192">
        <f>IF(N1328="základní",J1328,0)</f>
        <v>0</v>
      </c>
      <c r="BF1328" s="192">
        <f>IF(N1328="snížená",J1328,0)</f>
        <v>0</v>
      </c>
      <c r="BG1328" s="192">
        <f>IF(N1328="zákl. přenesená",J1328,0)</f>
        <v>0</v>
      </c>
      <c r="BH1328" s="192">
        <f>IF(N1328="sníž. přenesená",J1328,0)</f>
        <v>0</v>
      </c>
      <c r="BI1328" s="192">
        <f>IF(N1328="nulová",J1328,0)</f>
        <v>0</v>
      </c>
      <c r="BJ1328" s="22" t="s">
        <v>79</v>
      </c>
      <c r="BK1328" s="192">
        <f>ROUND(I1328*H1328,2)</f>
        <v>0</v>
      </c>
      <c r="BL1328" s="22" t="s">
        <v>567</v>
      </c>
      <c r="BM1328" s="191" t="s">
        <v>2257</v>
      </c>
    </row>
    <row r="1329" s="2" customFormat="1">
      <c r="A1329" s="41"/>
      <c r="B1329" s="42"/>
      <c r="C1329" s="41"/>
      <c r="D1329" s="193" t="s">
        <v>467</v>
      </c>
      <c r="E1329" s="41"/>
      <c r="F1329" s="194" t="s">
        <v>2258</v>
      </c>
      <c r="G1329" s="41"/>
      <c r="H1329" s="41"/>
      <c r="I1329" s="195"/>
      <c r="J1329" s="41"/>
      <c r="K1329" s="41"/>
      <c r="L1329" s="42"/>
      <c r="M1329" s="196"/>
      <c r="N1329" s="197"/>
      <c r="O1329" s="75"/>
      <c r="P1329" s="75"/>
      <c r="Q1329" s="75"/>
      <c r="R1329" s="75"/>
      <c r="S1329" s="75"/>
      <c r="T1329" s="76"/>
      <c r="U1329" s="41"/>
      <c r="V1329" s="41"/>
      <c r="W1329" s="41"/>
      <c r="X1329" s="41"/>
      <c r="Y1329" s="41"/>
      <c r="Z1329" s="41"/>
      <c r="AA1329" s="41"/>
      <c r="AB1329" s="41"/>
      <c r="AC1329" s="41"/>
      <c r="AD1329" s="41"/>
      <c r="AE1329" s="41"/>
      <c r="AT1329" s="22" t="s">
        <v>467</v>
      </c>
      <c r="AU1329" s="22" t="s">
        <v>101</v>
      </c>
    </row>
    <row r="1330" s="13" customFormat="1">
      <c r="A1330" s="13"/>
      <c r="B1330" s="198"/>
      <c r="C1330" s="13"/>
      <c r="D1330" s="199" t="s">
        <v>469</v>
      </c>
      <c r="E1330" s="200" t="s">
        <v>3</v>
      </c>
      <c r="F1330" s="201" t="s">
        <v>222</v>
      </c>
      <c r="G1330" s="13"/>
      <c r="H1330" s="202">
        <v>23</v>
      </c>
      <c r="I1330" s="203"/>
      <c r="J1330" s="13"/>
      <c r="K1330" s="13"/>
      <c r="L1330" s="198"/>
      <c r="M1330" s="204"/>
      <c r="N1330" s="205"/>
      <c r="O1330" s="205"/>
      <c r="P1330" s="205"/>
      <c r="Q1330" s="205"/>
      <c r="R1330" s="205"/>
      <c r="S1330" s="205"/>
      <c r="T1330" s="206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T1330" s="200" t="s">
        <v>469</v>
      </c>
      <c r="AU1330" s="200" t="s">
        <v>101</v>
      </c>
      <c r="AV1330" s="13" t="s">
        <v>76</v>
      </c>
      <c r="AW1330" s="13" t="s">
        <v>33</v>
      </c>
      <c r="AX1330" s="13" t="s">
        <v>79</v>
      </c>
      <c r="AY1330" s="200" t="s">
        <v>458</v>
      </c>
    </row>
    <row r="1331" s="2" customFormat="1" ht="33" customHeight="1">
      <c r="A1331" s="41"/>
      <c r="B1331" s="179"/>
      <c r="C1331" s="180" t="s">
        <v>2259</v>
      </c>
      <c r="D1331" s="180" t="s">
        <v>462</v>
      </c>
      <c r="E1331" s="181" t="s">
        <v>2260</v>
      </c>
      <c r="F1331" s="182" t="s">
        <v>2261</v>
      </c>
      <c r="G1331" s="183" t="s">
        <v>694</v>
      </c>
      <c r="H1331" s="184">
        <v>37.786999999999999</v>
      </c>
      <c r="I1331" s="185"/>
      <c r="J1331" s="186">
        <f>ROUND(I1331*H1331,2)</f>
        <v>0</v>
      </c>
      <c r="K1331" s="182" t="s">
        <v>465</v>
      </c>
      <c r="L1331" s="42"/>
      <c r="M1331" s="187" t="s">
        <v>3</v>
      </c>
      <c r="N1331" s="188" t="s">
        <v>43</v>
      </c>
      <c r="O1331" s="75"/>
      <c r="P1331" s="189">
        <f>O1331*H1331</f>
        <v>0</v>
      </c>
      <c r="Q1331" s="189">
        <v>0.0028668500000000002</v>
      </c>
      <c r="R1331" s="189">
        <f>Q1331*H1331</f>
        <v>0.10832966095</v>
      </c>
      <c r="S1331" s="189">
        <v>0</v>
      </c>
      <c r="T1331" s="190">
        <f>S1331*H1331</f>
        <v>0</v>
      </c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R1331" s="191" t="s">
        <v>567</v>
      </c>
      <c r="AT1331" s="191" t="s">
        <v>462</v>
      </c>
      <c r="AU1331" s="191" t="s">
        <v>101</v>
      </c>
      <c r="AY1331" s="22" t="s">
        <v>458</v>
      </c>
      <c r="BE1331" s="192">
        <f>IF(N1331="základní",J1331,0)</f>
        <v>0</v>
      </c>
      <c r="BF1331" s="192">
        <f>IF(N1331="snížená",J1331,0)</f>
        <v>0</v>
      </c>
      <c r="BG1331" s="192">
        <f>IF(N1331="zákl. přenesená",J1331,0)</f>
        <v>0</v>
      </c>
      <c r="BH1331" s="192">
        <f>IF(N1331="sníž. přenesená",J1331,0)</f>
        <v>0</v>
      </c>
      <c r="BI1331" s="192">
        <f>IF(N1331="nulová",J1331,0)</f>
        <v>0</v>
      </c>
      <c r="BJ1331" s="22" t="s">
        <v>79</v>
      </c>
      <c r="BK1331" s="192">
        <f>ROUND(I1331*H1331,2)</f>
        <v>0</v>
      </c>
      <c r="BL1331" s="22" t="s">
        <v>567</v>
      </c>
      <c r="BM1331" s="191" t="s">
        <v>2262</v>
      </c>
    </row>
    <row r="1332" s="2" customFormat="1">
      <c r="A1332" s="41"/>
      <c r="B1332" s="42"/>
      <c r="C1332" s="41"/>
      <c r="D1332" s="193" t="s">
        <v>467</v>
      </c>
      <c r="E1332" s="41"/>
      <c r="F1332" s="194" t="s">
        <v>2263</v>
      </c>
      <c r="G1332" s="41"/>
      <c r="H1332" s="41"/>
      <c r="I1332" s="195"/>
      <c r="J1332" s="41"/>
      <c r="K1332" s="41"/>
      <c r="L1332" s="42"/>
      <c r="M1332" s="196"/>
      <c r="N1332" s="197"/>
      <c r="O1332" s="75"/>
      <c r="P1332" s="75"/>
      <c r="Q1332" s="75"/>
      <c r="R1332" s="75"/>
      <c r="S1332" s="75"/>
      <c r="T1332" s="76"/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T1332" s="22" t="s">
        <v>467</v>
      </c>
      <c r="AU1332" s="22" t="s">
        <v>101</v>
      </c>
    </row>
    <row r="1333" s="13" customFormat="1">
      <c r="A1333" s="13"/>
      <c r="B1333" s="198"/>
      <c r="C1333" s="13"/>
      <c r="D1333" s="199" t="s">
        <v>469</v>
      </c>
      <c r="E1333" s="200" t="s">
        <v>3</v>
      </c>
      <c r="F1333" s="201" t="s">
        <v>371</v>
      </c>
      <c r="G1333" s="13"/>
      <c r="H1333" s="202">
        <v>25.379999999999999</v>
      </c>
      <c r="I1333" s="203"/>
      <c r="J1333" s="13"/>
      <c r="K1333" s="13"/>
      <c r="L1333" s="198"/>
      <c r="M1333" s="204"/>
      <c r="N1333" s="205"/>
      <c r="O1333" s="205"/>
      <c r="P1333" s="205"/>
      <c r="Q1333" s="205"/>
      <c r="R1333" s="205"/>
      <c r="S1333" s="205"/>
      <c r="T1333" s="206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00" t="s">
        <v>469</v>
      </c>
      <c r="AU1333" s="200" t="s">
        <v>101</v>
      </c>
      <c r="AV1333" s="13" t="s">
        <v>76</v>
      </c>
      <c r="AW1333" s="13" t="s">
        <v>33</v>
      </c>
      <c r="AX1333" s="13" t="s">
        <v>72</v>
      </c>
      <c r="AY1333" s="200" t="s">
        <v>458</v>
      </c>
    </row>
    <row r="1334" s="13" customFormat="1">
      <c r="A1334" s="13"/>
      <c r="B1334" s="198"/>
      <c r="C1334" s="13"/>
      <c r="D1334" s="199" t="s">
        <v>469</v>
      </c>
      <c r="E1334" s="200" t="s">
        <v>3</v>
      </c>
      <c r="F1334" s="201" t="s">
        <v>375</v>
      </c>
      <c r="G1334" s="13"/>
      <c r="H1334" s="202">
        <v>12.407</v>
      </c>
      <c r="I1334" s="203"/>
      <c r="J1334" s="13"/>
      <c r="K1334" s="13"/>
      <c r="L1334" s="198"/>
      <c r="M1334" s="204"/>
      <c r="N1334" s="205"/>
      <c r="O1334" s="205"/>
      <c r="P1334" s="205"/>
      <c r="Q1334" s="205"/>
      <c r="R1334" s="205"/>
      <c r="S1334" s="205"/>
      <c r="T1334" s="206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00" t="s">
        <v>469</v>
      </c>
      <c r="AU1334" s="200" t="s">
        <v>101</v>
      </c>
      <c r="AV1334" s="13" t="s">
        <v>76</v>
      </c>
      <c r="AW1334" s="13" t="s">
        <v>33</v>
      </c>
      <c r="AX1334" s="13" t="s">
        <v>72</v>
      </c>
      <c r="AY1334" s="200" t="s">
        <v>458</v>
      </c>
    </row>
    <row r="1335" s="15" customFormat="1">
      <c r="A1335" s="15"/>
      <c r="B1335" s="215"/>
      <c r="C1335" s="15"/>
      <c r="D1335" s="199" t="s">
        <v>469</v>
      </c>
      <c r="E1335" s="216" t="s">
        <v>3</v>
      </c>
      <c r="F1335" s="217" t="s">
        <v>497</v>
      </c>
      <c r="G1335" s="15"/>
      <c r="H1335" s="218">
        <v>37.786999999999999</v>
      </c>
      <c r="I1335" s="219"/>
      <c r="J1335" s="15"/>
      <c r="K1335" s="15"/>
      <c r="L1335" s="215"/>
      <c r="M1335" s="220"/>
      <c r="N1335" s="221"/>
      <c r="O1335" s="221"/>
      <c r="P1335" s="221"/>
      <c r="Q1335" s="221"/>
      <c r="R1335" s="221"/>
      <c r="S1335" s="221"/>
      <c r="T1335" s="222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T1335" s="216" t="s">
        <v>469</v>
      </c>
      <c r="AU1335" s="216" t="s">
        <v>101</v>
      </c>
      <c r="AV1335" s="15" t="s">
        <v>104</v>
      </c>
      <c r="AW1335" s="15" t="s">
        <v>33</v>
      </c>
      <c r="AX1335" s="15" t="s">
        <v>79</v>
      </c>
      <c r="AY1335" s="216" t="s">
        <v>458</v>
      </c>
    </row>
    <row r="1336" s="2" customFormat="1" ht="37.8" customHeight="1">
      <c r="A1336" s="41"/>
      <c r="B1336" s="179"/>
      <c r="C1336" s="180" t="s">
        <v>2264</v>
      </c>
      <c r="D1336" s="180" t="s">
        <v>462</v>
      </c>
      <c r="E1336" s="181" t="s">
        <v>2265</v>
      </c>
      <c r="F1336" s="182" t="s">
        <v>2266</v>
      </c>
      <c r="G1336" s="183" t="s">
        <v>694</v>
      </c>
      <c r="H1336" s="184">
        <v>46</v>
      </c>
      <c r="I1336" s="185"/>
      <c r="J1336" s="186">
        <f>ROUND(I1336*H1336,2)</f>
        <v>0</v>
      </c>
      <c r="K1336" s="182" t="s">
        <v>465</v>
      </c>
      <c r="L1336" s="42"/>
      <c r="M1336" s="187" t="s">
        <v>3</v>
      </c>
      <c r="N1336" s="188" t="s">
        <v>43</v>
      </c>
      <c r="O1336" s="75"/>
      <c r="P1336" s="189">
        <f>O1336*H1336</f>
        <v>0</v>
      </c>
      <c r="Q1336" s="189">
        <v>0.0023678499999999999</v>
      </c>
      <c r="R1336" s="189">
        <f>Q1336*H1336</f>
        <v>0.10892109999999999</v>
      </c>
      <c r="S1336" s="189">
        <v>0</v>
      </c>
      <c r="T1336" s="190">
        <f>S1336*H1336</f>
        <v>0</v>
      </c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R1336" s="191" t="s">
        <v>567</v>
      </c>
      <c r="AT1336" s="191" t="s">
        <v>462</v>
      </c>
      <c r="AU1336" s="191" t="s">
        <v>101</v>
      </c>
      <c r="AY1336" s="22" t="s">
        <v>458</v>
      </c>
      <c r="BE1336" s="192">
        <f>IF(N1336="základní",J1336,0)</f>
        <v>0</v>
      </c>
      <c r="BF1336" s="192">
        <f>IF(N1336="snížená",J1336,0)</f>
        <v>0</v>
      </c>
      <c r="BG1336" s="192">
        <f>IF(N1336="zákl. přenesená",J1336,0)</f>
        <v>0</v>
      </c>
      <c r="BH1336" s="192">
        <f>IF(N1336="sníž. přenesená",J1336,0)</f>
        <v>0</v>
      </c>
      <c r="BI1336" s="192">
        <f>IF(N1336="nulová",J1336,0)</f>
        <v>0</v>
      </c>
      <c r="BJ1336" s="22" t="s">
        <v>79</v>
      </c>
      <c r="BK1336" s="192">
        <f>ROUND(I1336*H1336,2)</f>
        <v>0</v>
      </c>
      <c r="BL1336" s="22" t="s">
        <v>567</v>
      </c>
      <c r="BM1336" s="191" t="s">
        <v>2267</v>
      </c>
    </row>
    <row r="1337" s="2" customFormat="1">
      <c r="A1337" s="41"/>
      <c r="B1337" s="42"/>
      <c r="C1337" s="41"/>
      <c r="D1337" s="193" t="s">
        <v>467</v>
      </c>
      <c r="E1337" s="41"/>
      <c r="F1337" s="194" t="s">
        <v>2268</v>
      </c>
      <c r="G1337" s="41"/>
      <c r="H1337" s="41"/>
      <c r="I1337" s="195"/>
      <c r="J1337" s="41"/>
      <c r="K1337" s="41"/>
      <c r="L1337" s="42"/>
      <c r="M1337" s="196"/>
      <c r="N1337" s="197"/>
      <c r="O1337" s="75"/>
      <c r="P1337" s="75"/>
      <c r="Q1337" s="75"/>
      <c r="R1337" s="75"/>
      <c r="S1337" s="75"/>
      <c r="T1337" s="76"/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T1337" s="22" t="s">
        <v>467</v>
      </c>
      <c r="AU1337" s="22" t="s">
        <v>101</v>
      </c>
    </row>
    <row r="1338" s="13" customFormat="1">
      <c r="A1338" s="13"/>
      <c r="B1338" s="198"/>
      <c r="C1338" s="13"/>
      <c r="D1338" s="199" t="s">
        <v>469</v>
      </c>
      <c r="E1338" s="200" t="s">
        <v>3</v>
      </c>
      <c r="F1338" s="201" t="s">
        <v>2269</v>
      </c>
      <c r="G1338" s="13"/>
      <c r="H1338" s="202">
        <v>46</v>
      </c>
      <c r="I1338" s="203"/>
      <c r="J1338" s="13"/>
      <c r="K1338" s="13"/>
      <c r="L1338" s="198"/>
      <c r="M1338" s="204"/>
      <c r="N1338" s="205"/>
      <c r="O1338" s="205"/>
      <c r="P1338" s="205"/>
      <c r="Q1338" s="205"/>
      <c r="R1338" s="205"/>
      <c r="S1338" s="205"/>
      <c r="T1338" s="206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00" t="s">
        <v>469</v>
      </c>
      <c r="AU1338" s="200" t="s">
        <v>101</v>
      </c>
      <c r="AV1338" s="13" t="s">
        <v>76</v>
      </c>
      <c r="AW1338" s="13" t="s">
        <v>33</v>
      </c>
      <c r="AX1338" s="13" t="s">
        <v>79</v>
      </c>
      <c r="AY1338" s="200" t="s">
        <v>458</v>
      </c>
    </row>
    <row r="1339" s="2" customFormat="1" ht="24.15" customHeight="1">
      <c r="A1339" s="41"/>
      <c r="B1339" s="179"/>
      <c r="C1339" s="180" t="s">
        <v>2270</v>
      </c>
      <c r="D1339" s="180" t="s">
        <v>462</v>
      </c>
      <c r="E1339" s="181" t="s">
        <v>2271</v>
      </c>
      <c r="F1339" s="182" t="s">
        <v>2272</v>
      </c>
      <c r="G1339" s="183" t="s">
        <v>694</v>
      </c>
      <c r="H1339" s="184">
        <v>15.533</v>
      </c>
      <c r="I1339" s="185"/>
      <c r="J1339" s="186">
        <f>ROUND(I1339*H1339,2)</f>
        <v>0</v>
      </c>
      <c r="K1339" s="182" t="s">
        <v>465</v>
      </c>
      <c r="L1339" s="42"/>
      <c r="M1339" s="187" t="s">
        <v>3</v>
      </c>
      <c r="N1339" s="188" t="s">
        <v>43</v>
      </c>
      <c r="O1339" s="75"/>
      <c r="P1339" s="189">
        <f>O1339*H1339</f>
        <v>0</v>
      </c>
      <c r="Q1339" s="189">
        <v>0.0045125</v>
      </c>
      <c r="R1339" s="189">
        <f>Q1339*H1339</f>
        <v>0.0700926625</v>
      </c>
      <c r="S1339" s="189">
        <v>0</v>
      </c>
      <c r="T1339" s="190">
        <f>S1339*H1339</f>
        <v>0</v>
      </c>
      <c r="U1339" s="41"/>
      <c r="V1339" s="41"/>
      <c r="W1339" s="41"/>
      <c r="X1339" s="41"/>
      <c r="Y1339" s="41"/>
      <c r="Z1339" s="41"/>
      <c r="AA1339" s="41"/>
      <c r="AB1339" s="41"/>
      <c r="AC1339" s="41"/>
      <c r="AD1339" s="41"/>
      <c r="AE1339" s="41"/>
      <c r="AR1339" s="191" t="s">
        <v>567</v>
      </c>
      <c r="AT1339" s="191" t="s">
        <v>462</v>
      </c>
      <c r="AU1339" s="191" t="s">
        <v>101</v>
      </c>
      <c r="AY1339" s="22" t="s">
        <v>458</v>
      </c>
      <c r="BE1339" s="192">
        <f>IF(N1339="základní",J1339,0)</f>
        <v>0</v>
      </c>
      <c r="BF1339" s="192">
        <f>IF(N1339="snížená",J1339,0)</f>
        <v>0</v>
      </c>
      <c r="BG1339" s="192">
        <f>IF(N1339="zákl. přenesená",J1339,0)</f>
        <v>0</v>
      </c>
      <c r="BH1339" s="192">
        <f>IF(N1339="sníž. přenesená",J1339,0)</f>
        <v>0</v>
      </c>
      <c r="BI1339" s="192">
        <f>IF(N1339="nulová",J1339,0)</f>
        <v>0</v>
      </c>
      <c r="BJ1339" s="22" t="s">
        <v>79</v>
      </c>
      <c r="BK1339" s="192">
        <f>ROUND(I1339*H1339,2)</f>
        <v>0</v>
      </c>
      <c r="BL1339" s="22" t="s">
        <v>567</v>
      </c>
      <c r="BM1339" s="191" t="s">
        <v>2273</v>
      </c>
    </row>
    <row r="1340" s="2" customFormat="1">
      <c r="A1340" s="41"/>
      <c r="B1340" s="42"/>
      <c r="C1340" s="41"/>
      <c r="D1340" s="193" t="s">
        <v>467</v>
      </c>
      <c r="E1340" s="41"/>
      <c r="F1340" s="194" t="s">
        <v>2274</v>
      </c>
      <c r="G1340" s="41"/>
      <c r="H1340" s="41"/>
      <c r="I1340" s="195"/>
      <c r="J1340" s="41"/>
      <c r="K1340" s="41"/>
      <c r="L1340" s="42"/>
      <c r="M1340" s="196"/>
      <c r="N1340" s="197"/>
      <c r="O1340" s="75"/>
      <c r="P1340" s="75"/>
      <c r="Q1340" s="75"/>
      <c r="R1340" s="75"/>
      <c r="S1340" s="75"/>
      <c r="T1340" s="76"/>
      <c r="U1340" s="41"/>
      <c r="V1340" s="41"/>
      <c r="W1340" s="41"/>
      <c r="X1340" s="41"/>
      <c r="Y1340" s="41"/>
      <c r="Z1340" s="41"/>
      <c r="AA1340" s="41"/>
      <c r="AB1340" s="41"/>
      <c r="AC1340" s="41"/>
      <c r="AD1340" s="41"/>
      <c r="AE1340" s="41"/>
      <c r="AT1340" s="22" t="s">
        <v>467</v>
      </c>
      <c r="AU1340" s="22" t="s">
        <v>101</v>
      </c>
    </row>
    <row r="1341" s="13" customFormat="1">
      <c r="A1341" s="13"/>
      <c r="B1341" s="198"/>
      <c r="C1341" s="13"/>
      <c r="D1341" s="199" t="s">
        <v>469</v>
      </c>
      <c r="E1341" s="200" t="s">
        <v>3</v>
      </c>
      <c r="F1341" s="201" t="s">
        <v>379</v>
      </c>
      <c r="G1341" s="13"/>
      <c r="H1341" s="202">
        <v>15.533</v>
      </c>
      <c r="I1341" s="203"/>
      <c r="J1341" s="13"/>
      <c r="K1341" s="13"/>
      <c r="L1341" s="198"/>
      <c r="M1341" s="204"/>
      <c r="N1341" s="205"/>
      <c r="O1341" s="205"/>
      <c r="P1341" s="205"/>
      <c r="Q1341" s="205"/>
      <c r="R1341" s="205"/>
      <c r="S1341" s="205"/>
      <c r="T1341" s="206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T1341" s="200" t="s">
        <v>469</v>
      </c>
      <c r="AU1341" s="200" t="s">
        <v>101</v>
      </c>
      <c r="AV1341" s="13" t="s">
        <v>76</v>
      </c>
      <c r="AW1341" s="13" t="s">
        <v>33</v>
      </c>
      <c r="AX1341" s="13" t="s">
        <v>79</v>
      </c>
      <c r="AY1341" s="200" t="s">
        <v>458</v>
      </c>
    </row>
    <row r="1342" s="2" customFormat="1" ht="21.75" customHeight="1">
      <c r="A1342" s="41"/>
      <c r="B1342" s="179"/>
      <c r="C1342" s="180" t="s">
        <v>2275</v>
      </c>
      <c r="D1342" s="180" t="s">
        <v>462</v>
      </c>
      <c r="E1342" s="181" t="s">
        <v>2276</v>
      </c>
      <c r="F1342" s="182" t="s">
        <v>2277</v>
      </c>
      <c r="G1342" s="183" t="s">
        <v>140</v>
      </c>
      <c r="H1342" s="184">
        <v>287.94499999999999</v>
      </c>
      <c r="I1342" s="185"/>
      <c r="J1342" s="186">
        <f>ROUND(I1342*H1342,2)</f>
        <v>0</v>
      </c>
      <c r="K1342" s="182" t="s">
        <v>465</v>
      </c>
      <c r="L1342" s="42"/>
      <c r="M1342" s="187" t="s">
        <v>3</v>
      </c>
      <c r="N1342" s="188" t="s">
        <v>43</v>
      </c>
      <c r="O1342" s="75"/>
      <c r="P1342" s="189">
        <f>O1342*H1342</f>
        <v>0</v>
      </c>
      <c r="Q1342" s="189">
        <v>0</v>
      </c>
      <c r="R1342" s="189">
        <f>Q1342*H1342</f>
        <v>0</v>
      </c>
      <c r="S1342" s="189">
        <v>0</v>
      </c>
      <c r="T1342" s="190">
        <f>S1342*H1342</f>
        <v>0</v>
      </c>
      <c r="U1342" s="41"/>
      <c r="V1342" s="41"/>
      <c r="W1342" s="41"/>
      <c r="X1342" s="41"/>
      <c r="Y1342" s="41"/>
      <c r="Z1342" s="41"/>
      <c r="AA1342" s="41"/>
      <c r="AB1342" s="41"/>
      <c r="AC1342" s="41"/>
      <c r="AD1342" s="41"/>
      <c r="AE1342" s="41"/>
      <c r="AR1342" s="191" t="s">
        <v>567</v>
      </c>
      <c r="AT1342" s="191" t="s">
        <v>462</v>
      </c>
      <c r="AU1342" s="191" t="s">
        <v>101</v>
      </c>
      <c r="AY1342" s="22" t="s">
        <v>458</v>
      </c>
      <c r="BE1342" s="192">
        <f>IF(N1342="základní",J1342,0)</f>
        <v>0</v>
      </c>
      <c r="BF1342" s="192">
        <f>IF(N1342="snížená",J1342,0)</f>
        <v>0</v>
      </c>
      <c r="BG1342" s="192">
        <f>IF(N1342="zákl. přenesená",J1342,0)</f>
        <v>0</v>
      </c>
      <c r="BH1342" s="192">
        <f>IF(N1342="sníž. přenesená",J1342,0)</f>
        <v>0</v>
      </c>
      <c r="BI1342" s="192">
        <f>IF(N1342="nulová",J1342,0)</f>
        <v>0</v>
      </c>
      <c r="BJ1342" s="22" t="s">
        <v>79</v>
      </c>
      <c r="BK1342" s="192">
        <f>ROUND(I1342*H1342,2)</f>
        <v>0</v>
      </c>
      <c r="BL1342" s="22" t="s">
        <v>567</v>
      </c>
      <c r="BM1342" s="191" t="s">
        <v>2278</v>
      </c>
    </row>
    <row r="1343" s="2" customFormat="1">
      <c r="A1343" s="41"/>
      <c r="B1343" s="42"/>
      <c r="C1343" s="41"/>
      <c r="D1343" s="193" t="s">
        <v>467</v>
      </c>
      <c r="E1343" s="41"/>
      <c r="F1343" s="194" t="s">
        <v>2279</v>
      </c>
      <c r="G1343" s="41"/>
      <c r="H1343" s="41"/>
      <c r="I1343" s="195"/>
      <c r="J1343" s="41"/>
      <c r="K1343" s="41"/>
      <c r="L1343" s="42"/>
      <c r="M1343" s="196"/>
      <c r="N1343" s="197"/>
      <c r="O1343" s="75"/>
      <c r="P1343" s="75"/>
      <c r="Q1343" s="75"/>
      <c r="R1343" s="75"/>
      <c r="S1343" s="75"/>
      <c r="T1343" s="76"/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T1343" s="22" t="s">
        <v>467</v>
      </c>
      <c r="AU1343" s="22" t="s">
        <v>101</v>
      </c>
    </row>
    <row r="1344" s="13" customFormat="1">
      <c r="A1344" s="13"/>
      <c r="B1344" s="198"/>
      <c r="C1344" s="13"/>
      <c r="D1344" s="199" t="s">
        <v>469</v>
      </c>
      <c r="E1344" s="200" t="s">
        <v>3</v>
      </c>
      <c r="F1344" s="201" t="s">
        <v>2280</v>
      </c>
      <c r="G1344" s="13"/>
      <c r="H1344" s="202">
        <v>279.14499999999998</v>
      </c>
      <c r="I1344" s="203"/>
      <c r="J1344" s="13"/>
      <c r="K1344" s="13"/>
      <c r="L1344" s="198"/>
      <c r="M1344" s="204"/>
      <c r="N1344" s="205"/>
      <c r="O1344" s="205"/>
      <c r="P1344" s="205"/>
      <c r="Q1344" s="205"/>
      <c r="R1344" s="205"/>
      <c r="S1344" s="205"/>
      <c r="T1344" s="206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00" t="s">
        <v>469</v>
      </c>
      <c r="AU1344" s="200" t="s">
        <v>101</v>
      </c>
      <c r="AV1344" s="13" t="s">
        <v>76</v>
      </c>
      <c r="AW1344" s="13" t="s">
        <v>33</v>
      </c>
      <c r="AX1344" s="13" t="s">
        <v>72</v>
      </c>
      <c r="AY1344" s="200" t="s">
        <v>458</v>
      </c>
    </row>
    <row r="1345" s="14" customFormat="1">
      <c r="A1345" s="14"/>
      <c r="B1345" s="208"/>
      <c r="C1345" s="14"/>
      <c r="D1345" s="199" t="s">
        <v>469</v>
      </c>
      <c r="E1345" s="209" t="s">
        <v>3</v>
      </c>
      <c r="F1345" s="210" t="s">
        <v>1090</v>
      </c>
      <c r="G1345" s="14"/>
      <c r="H1345" s="209" t="s">
        <v>3</v>
      </c>
      <c r="I1345" s="211"/>
      <c r="J1345" s="14"/>
      <c r="K1345" s="14"/>
      <c r="L1345" s="208"/>
      <c r="M1345" s="212"/>
      <c r="N1345" s="213"/>
      <c r="O1345" s="213"/>
      <c r="P1345" s="213"/>
      <c r="Q1345" s="213"/>
      <c r="R1345" s="213"/>
      <c r="S1345" s="213"/>
      <c r="T1345" s="2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09" t="s">
        <v>469</v>
      </c>
      <c r="AU1345" s="209" t="s">
        <v>101</v>
      </c>
      <c r="AV1345" s="14" t="s">
        <v>79</v>
      </c>
      <c r="AW1345" s="14" t="s">
        <v>33</v>
      </c>
      <c r="AX1345" s="14" t="s">
        <v>72</v>
      </c>
      <c r="AY1345" s="209" t="s">
        <v>458</v>
      </c>
    </row>
    <row r="1346" s="13" customFormat="1">
      <c r="A1346" s="13"/>
      <c r="B1346" s="198"/>
      <c r="C1346" s="13"/>
      <c r="D1346" s="199" t="s">
        <v>469</v>
      </c>
      <c r="E1346" s="200" t="s">
        <v>3</v>
      </c>
      <c r="F1346" s="201" t="s">
        <v>2281</v>
      </c>
      <c r="G1346" s="13"/>
      <c r="H1346" s="202">
        <v>6.2149999999999999</v>
      </c>
      <c r="I1346" s="203"/>
      <c r="J1346" s="13"/>
      <c r="K1346" s="13"/>
      <c r="L1346" s="198"/>
      <c r="M1346" s="204"/>
      <c r="N1346" s="205"/>
      <c r="O1346" s="205"/>
      <c r="P1346" s="205"/>
      <c r="Q1346" s="205"/>
      <c r="R1346" s="205"/>
      <c r="S1346" s="205"/>
      <c r="T1346" s="206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00" t="s">
        <v>469</v>
      </c>
      <c r="AU1346" s="200" t="s">
        <v>101</v>
      </c>
      <c r="AV1346" s="13" t="s">
        <v>76</v>
      </c>
      <c r="AW1346" s="13" t="s">
        <v>33</v>
      </c>
      <c r="AX1346" s="13" t="s">
        <v>72</v>
      </c>
      <c r="AY1346" s="200" t="s">
        <v>458</v>
      </c>
    </row>
    <row r="1347" s="13" customFormat="1">
      <c r="A1347" s="13"/>
      <c r="B1347" s="198"/>
      <c r="C1347" s="13"/>
      <c r="D1347" s="199" t="s">
        <v>469</v>
      </c>
      <c r="E1347" s="200" t="s">
        <v>3</v>
      </c>
      <c r="F1347" s="201" t="s">
        <v>2282</v>
      </c>
      <c r="G1347" s="13"/>
      <c r="H1347" s="202">
        <v>2.585</v>
      </c>
      <c r="I1347" s="203"/>
      <c r="J1347" s="13"/>
      <c r="K1347" s="13"/>
      <c r="L1347" s="198"/>
      <c r="M1347" s="204"/>
      <c r="N1347" s="205"/>
      <c r="O1347" s="205"/>
      <c r="P1347" s="205"/>
      <c r="Q1347" s="205"/>
      <c r="R1347" s="205"/>
      <c r="S1347" s="205"/>
      <c r="T1347" s="206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T1347" s="200" t="s">
        <v>469</v>
      </c>
      <c r="AU1347" s="200" t="s">
        <v>101</v>
      </c>
      <c r="AV1347" s="13" t="s">
        <v>76</v>
      </c>
      <c r="AW1347" s="13" t="s">
        <v>33</v>
      </c>
      <c r="AX1347" s="13" t="s">
        <v>72</v>
      </c>
      <c r="AY1347" s="200" t="s">
        <v>458</v>
      </c>
    </row>
    <row r="1348" s="15" customFormat="1">
      <c r="A1348" s="15"/>
      <c r="B1348" s="215"/>
      <c r="C1348" s="15"/>
      <c r="D1348" s="199" t="s">
        <v>469</v>
      </c>
      <c r="E1348" s="216" t="s">
        <v>3</v>
      </c>
      <c r="F1348" s="217" t="s">
        <v>497</v>
      </c>
      <c r="G1348" s="15"/>
      <c r="H1348" s="218">
        <v>287.94499999999999</v>
      </c>
      <c r="I1348" s="219"/>
      <c r="J1348" s="15"/>
      <c r="K1348" s="15"/>
      <c r="L1348" s="215"/>
      <c r="M1348" s="220"/>
      <c r="N1348" s="221"/>
      <c r="O1348" s="221"/>
      <c r="P1348" s="221"/>
      <c r="Q1348" s="221"/>
      <c r="R1348" s="221"/>
      <c r="S1348" s="221"/>
      <c r="T1348" s="222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T1348" s="216" t="s">
        <v>469</v>
      </c>
      <c r="AU1348" s="216" t="s">
        <v>101</v>
      </c>
      <c r="AV1348" s="15" t="s">
        <v>104</v>
      </c>
      <c r="AW1348" s="15" t="s">
        <v>33</v>
      </c>
      <c r="AX1348" s="15" t="s">
        <v>79</v>
      </c>
      <c r="AY1348" s="216" t="s">
        <v>458</v>
      </c>
    </row>
    <row r="1349" s="2" customFormat="1" ht="16.5" customHeight="1">
      <c r="A1349" s="41"/>
      <c r="B1349" s="179"/>
      <c r="C1349" s="223" t="s">
        <v>2283</v>
      </c>
      <c r="D1349" s="223" t="s">
        <v>562</v>
      </c>
      <c r="E1349" s="224" t="s">
        <v>2284</v>
      </c>
      <c r="F1349" s="225" t="s">
        <v>2285</v>
      </c>
      <c r="G1349" s="226" t="s">
        <v>140</v>
      </c>
      <c r="H1349" s="227">
        <v>316.74000000000001</v>
      </c>
      <c r="I1349" s="228"/>
      <c r="J1349" s="229">
        <f>ROUND(I1349*H1349,2)</f>
        <v>0</v>
      </c>
      <c r="K1349" s="225" t="s">
        <v>465</v>
      </c>
      <c r="L1349" s="230"/>
      <c r="M1349" s="231" t="s">
        <v>3</v>
      </c>
      <c r="N1349" s="232" t="s">
        <v>43</v>
      </c>
      <c r="O1349" s="75"/>
      <c r="P1349" s="189">
        <f>O1349*H1349</f>
        <v>0</v>
      </c>
      <c r="Q1349" s="189">
        <v>0.00040000000000000002</v>
      </c>
      <c r="R1349" s="189">
        <f>Q1349*H1349</f>
        <v>0.126696</v>
      </c>
      <c r="S1349" s="189">
        <v>0</v>
      </c>
      <c r="T1349" s="190">
        <f>S1349*H1349</f>
        <v>0</v>
      </c>
      <c r="U1349" s="41"/>
      <c r="V1349" s="41"/>
      <c r="W1349" s="41"/>
      <c r="X1349" s="41"/>
      <c r="Y1349" s="41"/>
      <c r="Z1349" s="41"/>
      <c r="AA1349" s="41"/>
      <c r="AB1349" s="41"/>
      <c r="AC1349" s="41"/>
      <c r="AD1349" s="41"/>
      <c r="AE1349" s="41"/>
      <c r="AR1349" s="191" t="s">
        <v>667</v>
      </c>
      <c r="AT1349" s="191" t="s">
        <v>562</v>
      </c>
      <c r="AU1349" s="191" t="s">
        <v>101</v>
      </c>
      <c r="AY1349" s="22" t="s">
        <v>458</v>
      </c>
      <c r="BE1349" s="192">
        <f>IF(N1349="základní",J1349,0)</f>
        <v>0</v>
      </c>
      <c r="BF1349" s="192">
        <f>IF(N1349="snížená",J1349,0)</f>
        <v>0</v>
      </c>
      <c r="BG1349" s="192">
        <f>IF(N1349="zákl. přenesená",J1349,0)</f>
        <v>0</v>
      </c>
      <c r="BH1349" s="192">
        <f>IF(N1349="sníž. přenesená",J1349,0)</f>
        <v>0</v>
      </c>
      <c r="BI1349" s="192">
        <f>IF(N1349="nulová",J1349,0)</f>
        <v>0</v>
      </c>
      <c r="BJ1349" s="22" t="s">
        <v>79</v>
      </c>
      <c r="BK1349" s="192">
        <f>ROUND(I1349*H1349,2)</f>
        <v>0</v>
      </c>
      <c r="BL1349" s="22" t="s">
        <v>567</v>
      </c>
      <c r="BM1349" s="191" t="s">
        <v>2286</v>
      </c>
    </row>
    <row r="1350" s="13" customFormat="1">
      <c r="A1350" s="13"/>
      <c r="B1350" s="198"/>
      <c r="C1350" s="13"/>
      <c r="D1350" s="199" t="s">
        <v>469</v>
      </c>
      <c r="E1350" s="13"/>
      <c r="F1350" s="201" t="s">
        <v>2287</v>
      </c>
      <c r="G1350" s="13"/>
      <c r="H1350" s="202">
        <v>316.74000000000001</v>
      </c>
      <c r="I1350" s="203"/>
      <c r="J1350" s="13"/>
      <c r="K1350" s="13"/>
      <c r="L1350" s="198"/>
      <c r="M1350" s="204"/>
      <c r="N1350" s="205"/>
      <c r="O1350" s="205"/>
      <c r="P1350" s="205"/>
      <c r="Q1350" s="205"/>
      <c r="R1350" s="205"/>
      <c r="S1350" s="205"/>
      <c r="T1350" s="206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00" t="s">
        <v>469</v>
      </c>
      <c r="AU1350" s="200" t="s">
        <v>101</v>
      </c>
      <c r="AV1350" s="13" t="s">
        <v>76</v>
      </c>
      <c r="AW1350" s="13" t="s">
        <v>4</v>
      </c>
      <c r="AX1350" s="13" t="s">
        <v>79</v>
      </c>
      <c r="AY1350" s="200" t="s">
        <v>458</v>
      </c>
    </row>
    <row r="1351" s="2" customFormat="1" ht="44.25" customHeight="1">
      <c r="A1351" s="41"/>
      <c r="B1351" s="179"/>
      <c r="C1351" s="180" t="s">
        <v>2288</v>
      </c>
      <c r="D1351" s="180" t="s">
        <v>462</v>
      </c>
      <c r="E1351" s="181" t="s">
        <v>2289</v>
      </c>
      <c r="F1351" s="182" t="s">
        <v>2290</v>
      </c>
      <c r="G1351" s="183" t="s">
        <v>629</v>
      </c>
      <c r="H1351" s="184">
        <v>5</v>
      </c>
      <c r="I1351" s="185"/>
      <c r="J1351" s="186">
        <f>ROUND(I1351*H1351,2)</f>
        <v>0</v>
      </c>
      <c r="K1351" s="182" t="s">
        <v>465</v>
      </c>
      <c r="L1351" s="42"/>
      <c r="M1351" s="187" t="s">
        <v>3</v>
      </c>
      <c r="N1351" s="188" t="s">
        <v>43</v>
      </c>
      <c r="O1351" s="75"/>
      <c r="P1351" s="189">
        <f>O1351*H1351</f>
        <v>0</v>
      </c>
      <c r="Q1351" s="189">
        <v>0.0026916000000000002</v>
      </c>
      <c r="R1351" s="189">
        <f>Q1351*H1351</f>
        <v>0.013458000000000001</v>
      </c>
      <c r="S1351" s="189">
        <v>0</v>
      </c>
      <c r="T1351" s="190">
        <f>S1351*H1351</f>
        <v>0</v>
      </c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R1351" s="191" t="s">
        <v>567</v>
      </c>
      <c r="AT1351" s="191" t="s">
        <v>462</v>
      </c>
      <c r="AU1351" s="191" t="s">
        <v>101</v>
      </c>
      <c r="AY1351" s="22" t="s">
        <v>458</v>
      </c>
      <c r="BE1351" s="192">
        <f>IF(N1351="základní",J1351,0)</f>
        <v>0</v>
      </c>
      <c r="BF1351" s="192">
        <f>IF(N1351="snížená",J1351,0)</f>
        <v>0</v>
      </c>
      <c r="BG1351" s="192">
        <f>IF(N1351="zákl. přenesená",J1351,0)</f>
        <v>0</v>
      </c>
      <c r="BH1351" s="192">
        <f>IF(N1351="sníž. přenesená",J1351,0)</f>
        <v>0</v>
      </c>
      <c r="BI1351" s="192">
        <f>IF(N1351="nulová",J1351,0)</f>
        <v>0</v>
      </c>
      <c r="BJ1351" s="22" t="s">
        <v>79</v>
      </c>
      <c r="BK1351" s="192">
        <f>ROUND(I1351*H1351,2)</f>
        <v>0</v>
      </c>
      <c r="BL1351" s="22" t="s">
        <v>567</v>
      </c>
      <c r="BM1351" s="191" t="s">
        <v>2291</v>
      </c>
    </row>
    <row r="1352" s="2" customFormat="1">
      <c r="A1352" s="41"/>
      <c r="B1352" s="42"/>
      <c r="C1352" s="41"/>
      <c r="D1352" s="193" t="s">
        <v>467</v>
      </c>
      <c r="E1352" s="41"/>
      <c r="F1352" s="194" t="s">
        <v>2292</v>
      </c>
      <c r="G1352" s="41"/>
      <c r="H1352" s="41"/>
      <c r="I1352" s="195"/>
      <c r="J1352" s="41"/>
      <c r="K1352" s="41"/>
      <c r="L1352" s="42"/>
      <c r="M1352" s="196"/>
      <c r="N1352" s="197"/>
      <c r="O1352" s="75"/>
      <c r="P1352" s="75"/>
      <c r="Q1352" s="75"/>
      <c r="R1352" s="75"/>
      <c r="S1352" s="75"/>
      <c r="T1352" s="76"/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T1352" s="22" t="s">
        <v>467</v>
      </c>
      <c r="AU1352" s="22" t="s">
        <v>101</v>
      </c>
    </row>
    <row r="1353" s="13" customFormat="1">
      <c r="A1353" s="13"/>
      <c r="B1353" s="198"/>
      <c r="C1353" s="13"/>
      <c r="D1353" s="199" t="s">
        <v>469</v>
      </c>
      <c r="E1353" s="200" t="s">
        <v>3</v>
      </c>
      <c r="F1353" s="201" t="s">
        <v>2293</v>
      </c>
      <c r="G1353" s="13"/>
      <c r="H1353" s="202">
        <v>5</v>
      </c>
      <c r="I1353" s="203"/>
      <c r="J1353" s="13"/>
      <c r="K1353" s="13"/>
      <c r="L1353" s="198"/>
      <c r="M1353" s="204"/>
      <c r="N1353" s="205"/>
      <c r="O1353" s="205"/>
      <c r="P1353" s="205"/>
      <c r="Q1353" s="205"/>
      <c r="R1353" s="205"/>
      <c r="S1353" s="205"/>
      <c r="T1353" s="206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00" t="s">
        <v>469</v>
      </c>
      <c r="AU1353" s="200" t="s">
        <v>101</v>
      </c>
      <c r="AV1353" s="13" t="s">
        <v>76</v>
      </c>
      <c r="AW1353" s="13" t="s">
        <v>33</v>
      </c>
      <c r="AX1353" s="13" t="s">
        <v>79</v>
      </c>
      <c r="AY1353" s="200" t="s">
        <v>458</v>
      </c>
    </row>
    <row r="1354" s="12" customFormat="1" ht="20.88" customHeight="1">
      <c r="A1354" s="12"/>
      <c r="B1354" s="166"/>
      <c r="C1354" s="12"/>
      <c r="D1354" s="167" t="s">
        <v>71</v>
      </c>
      <c r="E1354" s="177" t="s">
        <v>2294</v>
      </c>
      <c r="F1354" s="177" t="s">
        <v>2295</v>
      </c>
      <c r="G1354" s="12"/>
      <c r="H1354" s="12"/>
      <c r="I1354" s="169"/>
      <c r="J1354" s="178">
        <f>BK1354</f>
        <v>0</v>
      </c>
      <c r="K1354" s="12"/>
      <c r="L1354" s="166"/>
      <c r="M1354" s="171"/>
      <c r="N1354" s="172"/>
      <c r="O1354" s="172"/>
      <c r="P1354" s="173">
        <f>SUM(P1355:P1376)</f>
        <v>0</v>
      </c>
      <c r="Q1354" s="172"/>
      <c r="R1354" s="173">
        <f>SUM(R1355:R1376)</f>
        <v>0.19685766080000003</v>
      </c>
      <c r="S1354" s="172"/>
      <c r="T1354" s="174">
        <f>SUM(T1355:T1376)</f>
        <v>0</v>
      </c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R1354" s="167" t="s">
        <v>76</v>
      </c>
      <c r="AT1354" s="175" t="s">
        <v>71</v>
      </c>
      <c r="AU1354" s="175" t="s">
        <v>76</v>
      </c>
      <c r="AY1354" s="167" t="s">
        <v>458</v>
      </c>
      <c r="BK1354" s="176">
        <f>SUM(BK1355:BK1376)</f>
        <v>0</v>
      </c>
    </row>
    <row r="1355" s="2" customFormat="1" ht="33" customHeight="1">
      <c r="A1355" s="41"/>
      <c r="B1355" s="179"/>
      <c r="C1355" s="180" t="s">
        <v>2296</v>
      </c>
      <c r="D1355" s="180" t="s">
        <v>462</v>
      </c>
      <c r="E1355" s="181" t="s">
        <v>2297</v>
      </c>
      <c r="F1355" s="182" t="s">
        <v>2298</v>
      </c>
      <c r="G1355" s="183" t="s">
        <v>694</v>
      </c>
      <c r="H1355" s="184">
        <v>20.530000000000001</v>
      </c>
      <c r="I1355" s="185"/>
      <c r="J1355" s="186">
        <f>ROUND(I1355*H1355,2)</f>
        <v>0</v>
      </c>
      <c r="K1355" s="182" t="s">
        <v>465</v>
      </c>
      <c r="L1355" s="42"/>
      <c r="M1355" s="187" t="s">
        <v>3</v>
      </c>
      <c r="N1355" s="188" t="s">
        <v>43</v>
      </c>
      <c r="O1355" s="75"/>
      <c r="P1355" s="189">
        <f>O1355*H1355</f>
        <v>0</v>
      </c>
      <c r="Q1355" s="189">
        <v>0.00115</v>
      </c>
      <c r="R1355" s="189">
        <f>Q1355*H1355</f>
        <v>0.023609500000000002</v>
      </c>
      <c r="S1355" s="189">
        <v>0</v>
      </c>
      <c r="T1355" s="190">
        <f>S1355*H1355</f>
        <v>0</v>
      </c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R1355" s="191" t="s">
        <v>567</v>
      </c>
      <c r="AT1355" s="191" t="s">
        <v>462</v>
      </c>
      <c r="AU1355" s="191" t="s">
        <v>101</v>
      </c>
      <c r="AY1355" s="22" t="s">
        <v>458</v>
      </c>
      <c r="BE1355" s="192">
        <f>IF(N1355="základní",J1355,0)</f>
        <v>0</v>
      </c>
      <c r="BF1355" s="192">
        <f>IF(N1355="snížená",J1355,0)</f>
        <v>0</v>
      </c>
      <c r="BG1355" s="192">
        <f>IF(N1355="zákl. přenesená",J1355,0)</f>
        <v>0</v>
      </c>
      <c r="BH1355" s="192">
        <f>IF(N1355="sníž. přenesená",J1355,0)</f>
        <v>0</v>
      </c>
      <c r="BI1355" s="192">
        <f>IF(N1355="nulová",J1355,0)</f>
        <v>0</v>
      </c>
      <c r="BJ1355" s="22" t="s">
        <v>79</v>
      </c>
      <c r="BK1355" s="192">
        <f>ROUND(I1355*H1355,2)</f>
        <v>0</v>
      </c>
      <c r="BL1355" s="22" t="s">
        <v>567</v>
      </c>
      <c r="BM1355" s="191" t="s">
        <v>2299</v>
      </c>
    </row>
    <row r="1356" s="2" customFormat="1">
      <c r="A1356" s="41"/>
      <c r="B1356" s="42"/>
      <c r="C1356" s="41"/>
      <c r="D1356" s="193" t="s">
        <v>467</v>
      </c>
      <c r="E1356" s="41"/>
      <c r="F1356" s="194" t="s">
        <v>2300</v>
      </c>
      <c r="G1356" s="41"/>
      <c r="H1356" s="41"/>
      <c r="I1356" s="195"/>
      <c r="J1356" s="41"/>
      <c r="K1356" s="41"/>
      <c r="L1356" s="42"/>
      <c r="M1356" s="196"/>
      <c r="N1356" s="197"/>
      <c r="O1356" s="75"/>
      <c r="P1356" s="75"/>
      <c r="Q1356" s="75"/>
      <c r="R1356" s="75"/>
      <c r="S1356" s="75"/>
      <c r="T1356" s="76"/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T1356" s="22" t="s">
        <v>467</v>
      </c>
      <c r="AU1356" s="22" t="s">
        <v>101</v>
      </c>
    </row>
    <row r="1357" s="13" customFormat="1">
      <c r="A1357" s="13"/>
      <c r="B1357" s="198"/>
      <c r="C1357" s="13"/>
      <c r="D1357" s="199" t="s">
        <v>469</v>
      </c>
      <c r="E1357" s="200" t="s">
        <v>3</v>
      </c>
      <c r="F1357" s="201" t="s">
        <v>2301</v>
      </c>
      <c r="G1357" s="13"/>
      <c r="H1357" s="202">
        <v>20.530000000000001</v>
      </c>
      <c r="I1357" s="203"/>
      <c r="J1357" s="13"/>
      <c r="K1357" s="13"/>
      <c r="L1357" s="198"/>
      <c r="M1357" s="204"/>
      <c r="N1357" s="205"/>
      <c r="O1357" s="205"/>
      <c r="P1357" s="205"/>
      <c r="Q1357" s="205"/>
      <c r="R1357" s="205"/>
      <c r="S1357" s="205"/>
      <c r="T1357" s="206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00" t="s">
        <v>469</v>
      </c>
      <c r="AU1357" s="200" t="s">
        <v>101</v>
      </c>
      <c r="AV1357" s="13" t="s">
        <v>76</v>
      </c>
      <c r="AW1357" s="13" t="s">
        <v>33</v>
      </c>
      <c r="AX1357" s="13" t="s">
        <v>79</v>
      </c>
      <c r="AY1357" s="200" t="s">
        <v>458</v>
      </c>
    </row>
    <row r="1358" s="2" customFormat="1" ht="37.8" customHeight="1">
      <c r="A1358" s="41"/>
      <c r="B1358" s="179"/>
      <c r="C1358" s="180" t="s">
        <v>2302</v>
      </c>
      <c r="D1358" s="180" t="s">
        <v>462</v>
      </c>
      <c r="E1358" s="181" t="s">
        <v>2303</v>
      </c>
      <c r="F1358" s="182" t="s">
        <v>2304</v>
      </c>
      <c r="G1358" s="183" t="s">
        <v>694</v>
      </c>
      <c r="H1358" s="184">
        <v>1.6000000000000001</v>
      </c>
      <c r="I1358" s="185"/>
      <c r="J1358" s="186">
        <f>ROUND(I1358*H1358,2)</f>
        <v>0</v>
      </c>
      <c r="K1358" s="182" t="s">
        <v>465</v>
      </c>
      <c r="L1358" s="42"/>
      <c r="M1358" s="187" t="s">
        <v>3</v>
      </c>
      <c r="N1358" s="188" t="s">
        <v>43</v>
      </c>
      <c r="O1358" s="75"/>
      <c r="P1358" s="189">
        <f>O1358*H1358</f>
        <v>0</v>
      </c>
      <c r="Q1358" s="189">
        <v>0.0045999999999999999</v>
      </c>
      <c r="R1358" s="189">
        <f>Q1358*H1358</f>
        <v>0.0073600000000000002</v>
      </c>
      <c r="S1358" s="189">
        <v>0</v>
      </c>
      <c r="T1358" s="190">
        <f>S1358*H1358</f>
        <v>0</v>
      </c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R1358" s="191" t="s">
        <v>567</v>
      </c>
      <c r="AT1358" s="191" t="s">
        <v>462</v>
      </c>
      <c r="AU1358" s="191" t="s">
        <v>101</v>
      </c>
      <c r="AY1358" s="22" t="s">
        <v>458</v>
      </c>
      <c r="BE1358" s="192">
        <f>IF(N1358="základní",J1358,0)</f>
        <v>0</v>
      </c>
      <c r="BF1358" s="192">
        <f>IF(N1358="snížená",J1358,0)</f>
        <v>0</v>
      </c>
      <c r="BG1358" s="192">
        <f>IF(N1358="zákl. přenesená",J1358,0)</f>
        <v>0</v>
      </c>
      <c r="BH1358" s="192">
        <f>IF(N1358="sníž. přenesená",J1358,0)</f>
        <v>0</v>
      </c>
      <c r="BI1358" s="192">
        <f>IF(N1358="nulová",J1358,0)</f>
        <v>0</v>
      </c>
      <c r="BJ1358" s="22" t="s">
        <v>79</v>
      </c>
      <c r="BK1358" s="192">
        <f>ROUND(I1358*H1358,2)</f>
        <v>0</v>
      </c>
      <c r="BL1358" s="22" t="s">
        <v>567</v>
      </c>
      <c r="BM1358" s="191" t="s">
        <v>2305</v>
      </c>
    </row>
    <row r="1359" s="2" customFormat="1">
      <c r="A1359" s="41"/>
      <c r="B1359" s="42"/>
      <c r="C1359" s="41"/>
      <c r="D1359" s="193" t="s">
        <v>467</v>
      </c>
      <c r="E1359" s="41"/>
      <c r="F1359" s="194" t="s">
        <v>2306</v>
      </c>
      <c r="G1359" s="41"/>
      <c r="H1359" s="41"/>
      <c r="I1359" s="195"/>
      <c r="J1359" s="41"/>
      <c r="K1359" s="41"/>
      <c r="L1359" s="42"/>
      <c r="M1359" s="196"/>
      <c r="N1359" s="197"/>
      <c r="O1359" s="75"/>
      <c r="P1359" s="75"/>
      <c r="Q1359" s="75"/>
      <c r="R1359" s="75"/>
      <c r="S1359" s="75"/>
      <c r="T1359" s="76"/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T1359" s="22" t="s">
        <v>467</v>
      </c>
      <c r="AU1359" s="22" t="s">
        <v>101</v>
      </c>
    </row>
    <row r="1360" s="13" customFormat="1">
      <c r="A1360" s="13"/>
      <c r="B1360" s="198"/>
      <c r="C1360" s="13"/>
      <c r="D1360" s="199" t="s">
        <v>469</v>
      </c>
      <c r="E1360" s="200" t="s">
        <v>3</v>
      </c>
      <c r="F1360" s="201" t="s">
        <v>2307</v>
      </c>
      <c r="G1360" s="13"/>
      <c r="H1360" s="202">
        <v>1.6000000000000001</v>
      </c>
      <c r="I1360" s="203"/>
      <c r="J1360" s="13"/>
      <c r="K1360" s="13"/>
      <c r="L1360" s="198"/>
      <c r="M1360" s="204"/>
      <c r="N1360" s="205"/>
      <c r="O1360" s="205"/>
      <c r="P1360" s="205"/>
      <c r="Q1360" s="205"/>
      <c r="R1360" s="205"/>
      <c r="S1360" s="205"/>
      <c r="T1360" s="206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00" t="s">
        <v>469</v>
      </c>
      <c r="AU1360" s="200" t="s">
        <v>101</v>
      </c>
      <c r="AV1360" s="13" t="s">
        <v>76</v>
      </c>
      <c r="AW1360" s="13" t="s">
        <v>33</v>
      </c>
      <c r="AX1360" s="13" t="s">
        <v>79</v>
      </c>
      <c r="AY1360" s="200" t="s">
        <v>458</v>
      </c>
    </row>
    <row r="1361" s="2" customFormat="1" ht="37.8" customHeight="1">
      <c r="A1361" s="41"/>
      <c r="B1361" s="179"/>
      <c r="C1361" s="180" t="s">
        <v>2308</v>
      </c>
      <c r="D1361" s="180" t="s">
        <v>462</v>
      </c>
      <c r="E1361" s="181" t="s">
        <v>2309</v>
      </c>
      <c r="F1361" s="182" t="s">
        <v>2310</v>
      </c>
      <c r="G1361" s="183" t="s">
        <v>694</v>
      </c>
      <c r="H1361" s="184">
        <v>28</v>
      </c>
      <c r="I1361" s="185"/>
      <c r="J1361" s="186">
        <f>ROUND(I1361*H1361,2)</f>
        <v>0</v>
      </c>
      <c r="K1361" s="182" t="s">
        <v>465</v>
      </c>
      <c r="L1361" s="42"/>
      <c r="M1361" s="187" t="s">
        <v>3</v>
      </c>
      <c r="N1361" s="188" t="s">
        <v>43</v>
      </c>
      <c r="O1361" s="75"/>
      <c r="P1361" s="189">
        <f>O1361*H1361</f>
        <v>0</v>
      </c>
      <c r="Q1361" s="189">
        <v>0.00362065</v>
      </c>
      <c r="R1361" s="189">
        <f>Q1361*H1361</f>
        <v>0.1013782</v>
      </c>
      <c r="S1361" s="189">
        <v>0</v>
      </c>
      <c r="T1361" s="190">
        <f>S1361*H1361</f>
        <v>0</v>
      </c>
      <c r="U1361" s="41"/>
      <c r="V1361" s="41"/>
      <c r="W1361" s="41"/>
      <c r="X1361" s="41"/>
      <c r="Y1361" s="41"/>
      <c r="Z1361" s="41"/>
      <c r="AA1361" s="41"/>
      <c r="AB1361" s="41"/>
      <c r="AC1361" s="41"/>
      <c r="AD1361" s="41"/>
      <c r="AE1361" s="41"/>
      <c r="AR1361" s="191" t="s">
        <v>567</v>
      </c>
      <c r="AT1361" s="191" t="s">
        <v>462</v>
      </c>
      <c r="AU1361" s="191" t="s">
        <v>101</v>
      </c>
      <c r="AY1361" s="22" t="s">
        <v>458</v>
      </c>
      <c r="BE1361" s="192">
        <f>IF(N1361="základní",J1361,0)</f>
        <v>0</v>
      </c>
      <c r="BF1361" s="192">
        <f>IF(N1361="snížená",J1361,0)</f>
        <v>0</v>
      </c>
      <c r="BG1361" s="192">
        <f>IF(N1361="zákl. přenesená",J1361,0)</f>
        <v>0</v>
      </c>
      <c r="BH1361" s="192">
        <f>IF(N1361="sníž. přenesená",J1361,0)</f>
        <v>0</v>
      </c>
      <c r="BI1361" s="192">
        <f>IF(N1361="nulová",J1361,0)</f>
        <v>0</v>
      </c>
      <c r="BJ1361" s="22" t="s">
        <v>79</v>
      </c>
      <c r="BK1361" s="192">
        <f>ROUND(I1361*H1361,2)</f>
        <v>0</v>
      </c>
      <c r="BL1361" s="22" t="s">
        <v>567</v>
      </c>
      <c r="BM1361" s="191" t="s">
        <v>2311</v>
      </c>
    </row>
    <row r="1362" s="2" customFormat="1">
      <c r="A1362" s="41"/>
      <c r="B1362" s="42"/>
      <c r="C1362" s="41"/>
      <c r="D1362" s="193" t="s">
        <v>467</v>
      </c>
      <c r="E1362" s="41"/>
      <c r="F1362" s="194" t="s">
        <v>2312</v>
      </c>
      <c r="G1362" s="41"/>
      <c r="H1362" s="41"/>
      <c r="I1362" s="195"/>
      <c r="J1362" s="41"/>
      <c r="K1362" s="41"/>
      <c r="L1362" s="42"/>
      <c r="M1362" s="196"/>
      <c r="N1362" s="197"/>
      <c r="O1362" s="75"/>
      <c r="P1362" s="75"/>
      <c r="Q1362" s="75"/>
      <c r="R1362" s="75"/>
      <c r="S1362" s="75"/>
      <c r="T1362" s="76"/>
      <c r="U1362" s="41"/>
      <c r="V1362" s="41"/>
      <c r="W1362" s="41"/>
      <c r="X1362" s="41"/>
      <c r="Y1362" s="41"/>
      <c r="Z1362" s="41"/>
      <c r="AA1362" s="41"/>
      <c r="AB1362" s="41"/>
      <c r="AC1362" s="41"/>
      <c r="AD1362" s="41"/>
      <c r="AE1362" s="41"/>
      <c r="AT1362" s="22" t="s">
        <v>467</v>
      </c>
      <c r="AU1362" s="22" t="s">
        <v>101</v>
      </c>
    </row>
    <row r="1363" s="14" customFormat="1">
      <c r="A1363" s="14"/>
      <c r="B1363" s="208"/>
      <c r="C1363" s="14"/>
      <c r="D1363" s="199" t="s">
        <v>469</v>
      </c>
      <c r="E1363" s="209" t="s">
        <v>3</v>
      </c>
      <c r="F1363" s="210" t="s">
        <v>2313</v>
      </c>
      <c r="G1363" s="14"/>
      <c r="H1363" s="209" t="s">
        <v>3</v>
      </c>
      <c r="I1363" s="211"/>
      <c r="J1363" s="14"/>
      <c r="K1363" s="14"/>
      <c r="L1363" s="208"/>
      <c r="M1363" s="212"/>
      <c r="N1363" s="213"/>
      <c r="O1363" s="213"/>
      <c r="P1363" s="213"/>
      <c r="Q1363" s="213"/>
      <c r="R1363" s="213"/>
      <c r="S1363" s="213"/>
      <c r="T1363" s="2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09" t="s">
        <v>469</v>
      </c>
      <c r="AU1363" s="209" t="s">
        <v>101</v>
      </c>
      <c r="AV1363" s="14" t="s">
        <v>79</v>
      </c>
      <c r="AW1363" s="14" t="s">
        <v>33</v>
      </c>
      <c r="AX1363" s="14" t="s">
        <v>72</v>
      </c>
      <c r="AY1363" s="209" t="s">
        <v>458</v>
      </c>
    </row>
    <row r="1364" s="13" customFormat="1">
      <c r="A1364" s="13"/>
      <c r="B1364" s="198"/>
      <c r="C1364" s="13"/>
      <c r="D1364" s="199" t="s">
        <v>469</v>
      </c>
      <c r="E1364" s="200" t="s">
        <v>3</v>
      </c>
      <c r="F1364" s="201" t="s">
        <v>2314</v>
      </c>
      <c r="G1364" s="13"/>
      <c r="H1364" s="202">
        <v>18</v>
      </c>
      <c r="I1364" s="203"/>
      <c r="J1364" s="13"/>
      <c r="K1364" s="13"/>
      <c r="L1364" s="198"/>
      <c r="M1364" s="204"/>
      <c r="N1364" s="205"/>
      <c r="O1364" s="205"/>
      <c r="P1364" s="205"/>
      <c r="Q1364" s="205"/>
      <c r="R1364" s="205"/>
      <c r="S1364" s="205"/>
      <c r="T1364" s="206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00" t="s">
        <v>469</v>
      </c>
      <c r="AU1364" s="200" t="s">
        <v>101</v>
      </c>
      <c r="AV1364" s="13" t="s">
        <v>76</v>
      </c>
      <c r="AW1364" s="13" t="s">
        <v>33</v>
      </c>
      <c r="AX1364" s="13" t="s">
        <v>72</v>
      </c>
      <c r="AY1364" s="200" t="s">
        <v>458</v>
      </c>
    </row>
    <row r="1365" s="13" customFormat="1">
      <c r="A1365" s="13"/>
      <c r="B1365" s="198"/>
      <c r="C1365" s="13"/>
      <c r="D1365" s="199" t="s">
        <v>469</v>
      </c>
      <c r="E1365" s="200" t="s">
        <v>3</v>
      </c>
      <c r="F1365" s="201" t="s">
        <v>2315</v>
      </c>
      <c r="G1365" s="13"/>
      <c r="H1365" s="202">
        <v>5</v>
      </c>
      <c r="I1365" s="203"/>
      <c r="J1365" s="13"/>
      <c r="K1365" s="13"/>
      <c r="L1365" s="198"/>
      <c r="M1365" s="204"/>
      <c r="N1365" s="205"/>
      <c r="O1365" s="205"/>
      <c r="P1365" s="205"/>
      <c r="Q1365" s="205"/>
      <c r="R1365" s="205"/>
      <c r="S1365" s="205"/>
      <c r="T1365" s="206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T1365" s="200" t="s">
        <v>469</v>
      </c>
      <c r="AU1365" s="200" t="s">
        <v>101</v>
      </c>
      <c r="AV1365" s="13" t="s">
        <v>76</v>
      </c>
      <c r="AW1365" s="13" t="s">
        <v>33</v>
      </c>
      <c r="AX1365" s="13" t="s">
        <v>72</v>
      </c>
      <c r="AY1365" s="200" t="s">
        <v>458</v>
      </c>
    </row>
    <row r="1366" s="13" customFormat="1">
      <c r="A1366" s="13"/>
      <c r="B1366" s="198"/>
      <c r="C1366" s="13"/>
      <c r="D1366" s="199" t="s">
        <v>469</v>
      </c>
      <c r="E1366" s="200" t="s">
        <v>3</v>
      </c>
      <c r="F1366" s="201" t="s">
        <v>2316</v>
      </c>
      <c r="G1366" s="13"/>
      <c r="H1366" s="202">
        <v>5</v>
      </c>
      <c r="I1366" s="203"/>
      <c r="J1366" s="13"/>
      <c r="K1366" s="13"/>
      <c r="L1366" s="198"/>
      <c r="M1366" s="204"/>
      <c r="N1366" s="205"/>
      <c r="O1366" s="205"/>
      <c r="P1366" s="205"/>
      <c r="Q1366" s="205"/>
      <c r="R1366" s="205"/>
      <c r="S1366" s="205"/>
      <c r="T1366" s="206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00" t="s">
        <v>469</v>
      </c>
      <c r="AU1366" s="200" t="s">
        <v>101</v>
      </c>
      <c r="AV1366" s="13" t="s">
        <v>76</v>
      </c>
      <c r="AW1366" s="13" t="s">
        <v>33</v>
      </c>
      <c r="AX1366" s="13" t="s">
        <v>72</v>
      </c>
      <c r="AY1366" s="200" t="s">
        <v>458</v>
      </c>
    </row>
    <row r="1367" s="15" customFormat="1">
      <c r="A1367" s="15"/>
      <c r="B1367" s="215"/>
      <c r="C1367" s="15"/>
      <c r="D1367" s="199" t="s">
        <v>469</v>
      </c>
      <c r="E1367" s="216" t="s">
        <v>3</v>
      </c>
      <c r="F1367" s="217" t="s">
        <v>497</v>
      </c>
      <c r="G1367" s="15"/>
      <c r="H1367" s="218">
        <v>28</v>
      </c>
      <c r="I1367" s="219"/>
      <c r="J1367" s="15"/>
      <c r="K1367" s="15"/>
      <c r="L1367" s="215"/>
      <c r="M1367" s="220"/>
      <c r="N1367" s="221"/>
      <c r="O1367" s="221"/>
      <c r="P1367" s="221"/>
      <c r="Q1367" s="221"/>
      <c r="R1367" s="221"/>
      <c r="S1367" s="221"/>
      <c r="T1367" s="222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T1367" s="216" t="s">
        <v>469</v>
      </c>
      <c r="AU1367" s="216" t="s">
        <v>101</v>
      </c>
      <c r="AV1367" s="15" t="s">
        <v>104</v>
      </c>
      <c r="AW1367" s="15" t="s">
        <v>33</v>
      </c>
      <c r="AX1367" s="15" t="s">
        <v>79</v>
      </c>
      <c r="AY1367" s="216" t="s">
        <v>458</v>
      </c>
    </row>
    <row r="1368" s="2" customFormat="1" ht="55.5" customHeight="1">
      <c r="A1368" s="41"/>
      <c r="B1368" s="179"/>
      <c r="C1368" s="180" t="s">
        <v>2317</v>
      </c>
      <c r="D1368" s="180" t="s">
        <v>462</v>
      </c>
      <c r="E1368" s="181" t="s">
        <v>2318</v>
      </c>
      <c r="F1368" s="182" t="s">
        <v>2319</v>
      </c>
      <c r="G1368" s="183" t="s">
        <v>629</v>
      </c>
      <c r="H1368" s="184">
        <v>32</v>
      </c>
      <c r="I1368" s="185"/>
      <c r="J1368" s="186">
        <f>ROUND(I1368*H1368,2)</f>
        <v>0</v>
      </c>
      <c r="K1368" s="182" t="s">
        <v>465</v>
      </c>
      <c r="L1368" s="42"/>
      <c r="M1368" s="187" t="s">
        <v>3</v>
      </c>
      <c r="N1368" s="188" t="s">
        <v>43</v>
      </c>
      <c r="O1368" s="75"/>
      <c r="P1368" s="189">
        <f>O1368*H1368</f>
        <v>0</v>
      </c>
      <c r="Q1368" s="189">
        <v>0</v>
      </c>
      <c r="R1368" s="189">
        <f>Q1368*H1368</f>
        <v>0</v>
      </c>
      <c r="S1368" s="189">
        <v>0</v>
      </c>
      <c r="T1368" s="190">
        <f>S1368*H1368</f>
        <v>0</v>
      </c>
      <c r="U1368" s="41"/>
      <c r="V1368" s="41"/>
      <c r="W1368" s="41"/>
      <c r="X1368" s="41"/>
      <c r="Y1368" s="41"/>
      <c r="Z1368" s="41"/>
      <c r="AA1368" s="41"/>
      <c r="AB1368" s="41"/>
      <c r="AC1368" s="41"/>
      <c r="AD1368" s="41"/>
      <c r="AE1368" s="41"/>
      <c r="AR1368" s="191" t="s">
        <v>567</v>
      </c>
      <c r="AT1368" s="191" t="s">
        <v>462</v>
      </c>
      <c r="AU1368" s="191" t="s">
        <v>101</v>
      </c>
      <c r="AY1368" s="22" t="s">
        <v>458</v>
      </c>
      <c r="BE1368" s="192">
        <f>IF(N1368="základní",J1368,0)</f>
        <v>0</v>
      </c>
      <c r="BF1368" s="192">
        <f>IF(N1368="snížená",J1368,0)</f>
        <v>0</v>
      </c>
      <c r="BG1368" s="192">
        <f>IF(N1368="zákl. přenesená",J1368,0)</f>
        <v>0</v>
      </c>
      <c r="BH1368" s="192">
        <f>IF(N1368="sníž. přenesená",J1368,0)</f>
        <v>0</v>
      </c>
      <c r="BI1368" s="192">
        <f>IF(N1368="nulová",J1368,0)</f>
        <v>0</v>
      </c>
      <c r="BJ1368" s="22" t="s">
        <v>79</v>
      </c>
      <c r="BK1368" s="192">
        <f>ROUND(I1368*H1368,2)</f>
        <v>0</v>
      </c>
      <c r="BL1368" s="22" t="s">
        <v>567</v>
      </c>
      <c r="BM1368" s="191" t="s">
        <v>2320</v>
      </c>
    </row>
    <row r="1369" s="2" customFormat="1">
      <c r="A1369" s="41"/>
      <c r="B1369" s="42"/>
      <c r="C1369" s="41"/>
      <c r="D1369" s="193" t="s">
        <v>467</v>
      </c>
      <c r="E1369" s="41"/>
      <c r="F1369" s="194" t="s">
        <v>2321</v>
      </c>
      <c r="G1369" s="41"/>
      <c r="H1369" s="41"/>
      <c r="I1369" s="195"/>
      <c r="J1369" s="41"/>
      <c r="K1369" s="41"/>
      <c r="L1369" s="42"/>
      <c r="M1369" s="196"/>
      <c r="N1369" s="197"/>
      <c r="O1369" s="75"/>
      <c r="P1369" s="75"/>
      <c r="Q1369" s="75"/>
      <c r="R1369" s="75"/>
      <c r="S1369" s="75"/>
      <c r="T1369" s="76"/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T1369" s="22" t="s">
        <v>467</v>
      </c>
      <c r="AU1369" s="22" t="s">
        <v>101</v>
      </c>
    </row>
    <row r="1370" s="13" customFormat="1">
      <c r="A1370" s="13"/>
      <c r="B1370" s="198"/>
      <c r="C1370" s="13"/>
      <c r="D1370" s="199" t="s">
        <v>469</v>
      </c>
      <c r="E1370" s="200" t="s">
        <v>3</v>
      </c>
      <c r="F1370" s="201" t="s">
        <v>2094</v>
      </c>
      <c r="G1370" s="13"/>
      <c r="H1370" s="202">
        <v>32</v>
      </c>
      <c r="I1370" s="203"/>
      <c r="J1370" s="13"/>
      <c r="K1370" s="13"/>
      <c r="L1370" s="198"/>
      <c r="M1370" s="204"/>
      <c r="N1370" s="205"/>
      <c r="O1370" s="205"/>
      <c r="P1370" s="205"/>
      <c r="Q1370" s="205"/>
      <c r="R1370" s="205"/>
      <c r="S1370" s="205"/>
      <c r="T1370" s="206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T1370" s="200" t="s">
        <v>469</v>
      </c>
      <c r="AU1370" s="200" t="s">
        <v>101</v>
      </c>
      <c r="AV1370" s="13" t="s">
        <v>76</v>
      </c>
      <c r="AW1370" s="13" t="s">
        <v>33</v>
      </c>
      <c r="AX1370" s="13" t="s">
        <v>79</v>
      </c>
      <c r="AY1370" s="200" t="s">
        <v>458</v>
      </c>
    </row>
    <row r="1371" s="2" customFormat="1" ht="44.25" customHeight="1">
      <c r="A1371" s="41"/>
      <c r="B1371" s="179"/>
      <c r="C1371" s="180" t="s">
        <v>2322</v>
      </c>
      <c r="D1371" s="180" t="s">
        <v>462</v>
      </c>
      <c r="E1371" s="181" t="s">
        <v>2323</v>
      </c>
      <c r="F1371" s="182" t="s">
        <v>2324</v>
      </c>
      <c r="G1371" s="183" t="s">
        <v>694</v>
      </c>
      <c r="H1371" s="184">
        <v>18.132999999999999</v>
      </c>
      <c r="I1371" s="185"/>
      <c r="J1371" s="186">
        <f>ROUND(I1371*H1371,2)</f>
        <v>0</v>
      </c>
      <c r="K1371" s="182" t="s">
        <v>465</v>
      </c>
      <c r="L1371" s="42"/>
      <c r="M1371" s="187" t="s">
        <v>3</v>
      </c>
      <c r="N1371" s="188" t="s">
        <v>43</v>
      </c>
      <c r="O1371" s="75"/>
      <c r="P1371" s="189">
        <f>O1371*H1371</f>
        <v>0</v>
      </c>
      <c r="Q1371" s="189">
        <v>0.0035576000000000002</v>
      </c>
      <c r="R1371" s="189">
        <f>Q1371*H1371</f>
        <v>0.064509960800000002</v>
      </c>
      <c r="S1371" s="189">
        <v>0</v>
      </c>
      <c r="T1371" s="190">
        <f>S1371*H1371</f>
        <v>0</v>
      </c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R1371" s="191" t="s">
        <v>567</v>
      </c>
      <c r="AT1371" s="191" t="s">
        <v>462</v>
      </c>
      <c r="AU1371" s="191" t="s">
        <v>101</v>
      </c>
      <c r="AY1371" s="22" t="s">
        <v>458</v>
      </c>
      <c r="BE1371" s="192">
        <f>IF(N1371="základní",J1371,0)</f>
        <v>0</v>
      </c>
      <c r="BF1371" s="192">
        <f>IF(N1371="snížená",J1371,0)</f>
        <v>0</v>
      </c>
      <c r="BG1371" s="192">
        <f>IF(N1371="zákl. přenesená",J1371,0)</f>
        <v>0</v>
      </c>
      <c r="BH1371" s="192">
        <f>IF(N1371="sníž. přenesená",J1371,0)</f>
        <v>0</v>
      </c>
      <c r="BI1371" s="192">
        <f>IF(N1371="nulová",J1371,0)</f>
        <v>0</v>
      </c>
      <c r="BJ1371" s="22" t="s">
        <v>79</v>
      </c>
      <c r="BK1371" s="192">
        <f>ROUND(I1371*H1371,2)</f>
        <v>0</v>
      </c>
      <c r="BL1371" s="22" t="s">
        <v>567</v>
      </c>
      <c r="BM1371" s="191" t="s">
        <v>2325</v>
      </c>
    </row>
    <row r="1372" s="2" customFormat="1">
      <c r="A1372" s="41"/>
      <c r="B1372" s="42"/>
      <c r="C1372" s="41"/>
      <c r="D1372" s="193" t="s">
        <v>467</v>
      </c>
      <c r="E1372" s="41"/>
      <c r="F1372" s="194" t="s">
        <v>2326</v>
      </c>
      <c r="G1372" s="41"/>
      <c r="H1372" s="41"/>
      <c r="I1372" s="195"/>
      <c r="J1372" s="41"/>
      <c r="K1372" s="41"/>
      <c r="L1372" s="42"/>
      <c r="M1372" s="196"/>
      <c r="N1372" s="197"/>
      <c r="O1372" s="75"/>
      <c r="P1372" s="75"/>
      <c r="Q1372" s="75"/>
      <c r="R1372" s="75"/>
      <c r="S1372" s="75"/>
      <c r="T1372" s="76"/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T1372" s="22" t="s">
        <v>467</v>
      </c>
      <c r="AU1372" s="22" t="s">
        <v>101</v>
      </c>
    </row>
    <row r="1373" s="14" customFormat="1">
      <c r="A1373" s="14"/>
      <c r="B1373" s="208"/>
      <c r="C1373" s="14"/>
      <c r="D1373" s="199" t="s">
        <v>469</v>
      </c>
      <c r="E1373" s="209" t="s">
        <v>3</v>
      </c>
      <c r="F1373" s="210" t="s">
        <v>2327</v>
      </c>
      <c r="G1373" s="14"/>
      <c r="H1373" s="209" t="s">
        <v>3</v>
      </c>
      <c r="I1373" s="211"/>
      <c r="J1373" s="14"/>
      <c r="K1373" s="14"/>
      <c r="L1373" s="208"/>
      <c r="M1373" s="212"/>
      <c r="N1373" s="213"/>
      <c r="O1373" s="213"/>
      <c r="P1373" s="213"/>
      <c r="Q1373" s="213"/>
      <c r="R1373" s="213"/>
      <c r="S1373" s="213"/>
      <c r="T1373" s="2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T1373" s="209" t="s">
        <v>469</v>
      </c>
      <c r="AU1373" s="209" t="s">
        <v>101</v>
      </c>
      <c r="AV1373" s="14" t="s">
        <v>79</v>
      </c>
      <c r="AW1373" s="14" t="s">
        <v>33</v>
      </c>
      <c r="AX1373" s="14" t="s">
        <v>72</v>
      </c>
      <c r="AY1373" s="209" t="s">
        <v>458</v>
      </c>
    </row>
    <row r="1374" s="13" customFormat="1">
      <c r="A1374" s="13"/>
      <c r="B1374" s="198"/>
      <c r="C1374" s="13"/>
      <c r="D1374" s="199" t="s">
        <v>469</v>
      </c>
      <c r="E1374" s="200" t="s">
        <v>3</v>
      </c>
      <c r="F1374" s="201" t="s">
        <v>2328</v>
      </c>
      <c r="G1374" s="13"/>
      <c r="H1374" s="202">
        <v>18.132999999999999</v>
      </c>
      <c r="I1374" s="203"/>
      <c r="J1374" s="13"/>
      <c r="K1374" s="13"/>
      <c r="L1374" s="198"/>
      <c r="M1374" s="204"/>
      <c r="N1374" s="205"/>
      <c r="O1374" s="205"/>
      <c r="P1374" s="205"/>
      <c r="Q1374" s="205"/>
      <c r="R1374" s="205"/>
      <c r="S1374" s="205"/>
      <c r="T1374" s="206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T1374" s="200" t="s">
        <v>469</v>
      </c>
      <c r="AU1374" s="200" t="s">
        <v>101</v>
      </c>
      <c r="AV1374" s="13" t="s">
        <v>76</v>
      </c>
      <c r="AW1374" s="13" t="s">
        <v>33</v>
      </c>
      <c r="AX1374" s="13" t="s">
        <v>79</v>
      </c>
      <c r="AY1374" s="200" t="s">
        <v>458</v>
      </c>
    </row>
    <row r="1375" s="2" customFormat="1" ht="55.5" customHeight="1">
      <c r="A1375" s="41"/>
      <c r="B1375" s="179"/>
      <c r="C1375" s="180" t="s">
        <v>306</v>
      </c>
      <c r="D1375" s="180" t="s">
        <v>462</v>
      </c>
      <c r="E1375" s="181" t="s">
        <v>2329</v>
      </c>
      <c r="F1375" s="182" t="s">
        <v>2330</v>
      </c>
      <c r="G1375" s="183" t="s">
        <v>629</v>
      </c>
      <c r="H1375" s="184">
        <v>2</v>
      </c>
      <c r="I1375" s="185"/>
      <c r="J1375" s="186">
        <f>ROUND(I1375*H1375,2)</f>
        <v>0</v>
      </c>
      <c r="K1375" s="182" t="s">
        <v>465</v>
      </c>
      <c r="L1375" s="42"/>
      <c r="M1375" s="187" t="s">
        <v>3</v>
      </c>
      <c r="N1375" s="188" t="s">
        <v>43</v>
      </c>
      <c r="O1375" s="75"/>
      <c r="P1375" s="189">
        <f>O1375*H1375</f>
        <v>0</v>
      </c>
      <c r="Q1375" s="189">
        <v>0</v>
      </c>
      <c r="R1375" s="189">
        <f>Q1375*H1375</f>
        <v>0</v>
      </c>
      <c r="S1375" s="189">
        <v>0</v>
      </c>
      <c r="T1375" s="190">
        <f>S1375*H1375</f>
        <v>0</v>
      </c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R1375" s="191" t="s">
        <v>567</v>
      </c>
      <c r="AT1375" s="191" t="s">
        <v>462</v>
      </c>
      <c r="AU1375" s="191" t="s">
        <v>101</v>
      </c>
      <c r="AY1375" s="22" t="s">
        <v>458</v>
      </c>
      <c r="BE1375" s="192">
        <f>IF(N1375="základní",J1375,0)</f>
        <v>0</v>
      </c>
      <c r="BF1375" s="192">
        <f>IF(N1375="snížená",J1375,0)</f>
        <v>0</v>
      </c>
      <c r="BG1375" s="192">
        <f>IF(N1375="zákl. přenesená",J1375,0)</f>
        <v>0</v>
      </c>
      <c r="BH1375" s="192">
        <f>IF(N1375="sníž. přenesená",J1375,0)</f>
        <v>0</v>
      </c>
      <c r="BI1375" s="192">
        <f>IF(N1375="nulová",J1375,0)</f>
        <v>0</v>
      </c>
      <c r="BJ1375" s="22" t="s">
        <v>79</v>
      </c>
      <c r="BK1375" s="192">
        <f>ROUND(I1375*H1375,2)</f>
        <v>0</v>
      </c>
      <c r="BL1375" s="22" t="s">
        <v>567</v>
      </c>
      <c r="BM1375" s="191" t="s">
        <v>2331</v>
      </c>
    </row>
    <row r="1376" s="2" customFormat="1">
      <c r="A1376" s="41"/>
      <c r="B1376" s="42"/>
      <c r="C1376" s="41"/>
      <c r="D1376" s="193" t="s">
        <v>467</v>
      </c>
      <c r="E1376" s="41"/>
      <c r="F1376" s="194" t="s">
        <v>2332</v>
      </c>
      <c r="G1376" s="41"/>
      <c r="H1376" s="41"/>
      <c r="I1376" s="195"/>
      <c r="J1376" s="41"/>
      <c r="K1376" s="41"/>
      <c r="L1376" s="42"/>
      <c r="M1376" s="196"/>
      <c r="N1376" s="197"/>
      <c r="O1376" s="75"/>
      <c r="P1376" s="75"/>
      <c r="Q1376" s="75"/>
      <c r="R1376" s="75"/>
      <c r="S1376" s="75"/>
      <c r="T1376" s="76"/>
      <c r="U1376" s="41"/>
      <c r="V1376" s="41"/>
      <c r="W1376" s="41"/>
      <c r="X1376" s="41"/>
      <c r="Y1376" s="41"/>
      <c r="Z1376" s="41"/>
      <c r="AA1376" s="41"/>
      <c r="AB1376" s="41"/>
      <c r="AC1376" s="41"/>
      <c r="AD1376" s="41"/>
      <c r="AE1376" s="41"/>
      <c r="AT1376" s="22" t="s">
        <v>467</v>
      </c>
      <c r="AU1376" s="22" t="s">
        <v>101</v>
      </c>
    </row>
    <row r="1377" s="12" customFormat="1" ht="20.88" customHeight="1">
      <c r="A1377" s="12"/>
      <c r="B1377" s="166"/>
      <c r="C1377" s="12"/>
      <c r="D1377" s="167" t="s">
        <v>71</v>
      </c>
      <c r="E1377" s="177" t="s">
        <v>2333</v>
      </c>
      <c r="F1377" s="177" t="s">
        <v>2334</v>
      </c>
      <c r="G1377" s="12"/>
      <c r="H1377" s="12"/>
      <c r="I1377" s="169"/>
      <c r="J1377" s="178">
        <f>BK1377</f>
        <v>0</v>
      </c>
      <c r="K1377" s="12"/>
      <c r="L1377" s="166"/>
      <c r="M1377" s="171"/>
      <c r="N1377" s="172"/>
      <c r="O1377" s="172"/>
      <c r="P1377" s="173">
        <f>SUM(P1378:P1386)</f>
        <v>0</v>
      </c>
      <c r="Q1377" s="172"/>
      <c r="R1377" s="173">
        <f>SUM(R1378:R1386)</f>
        <v>0.15951955199999998</v>
      </c>
      <c r="S1377" s="172"/>
      <c r="T1377" s="174">
        <f>SUM(T1378:T1386)</f>
        <v>0</v>
      </c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  <c r="AR1377" s="167" t="s">
        <v>76</v>
      </c>
      <c r="AT1377" s="175" t="s">
        <v>71</v>
      </c>
      <c r="AU1377" s="175" t="s">
        <v>76</v>
      </c>
      <c r="AY1377" s="167" t="s">
        <v>458</v>
      </c>
      <c r="BK1377" s="176">
        <f>SUM(BK1378:BK1386)</f>
        <v>0</v>
      </c>
    </row>
    <row r="1378" s="2" customFormat="1" ht="33" customHeight="1">
      <c r="A1378" s="41"/>
      <c r="B1378" s="179"/>
      <c r="C1378" s="180" t="s">
        <v>2335</v>
      </c>
      <c r="D1378" s="180" t="s">
        <v>462</v>
      </c>
      <c r="E1378" s="181" t="s">
        <v>2336</v>
      </c>
      <c r="F1378" s="182" t="s">
        <v>2337</v>
      </c>
      <c r="G1378" s="183" t="s">
        <v>694</v>
      </c>
      <c r="H1378" s="184">
        <v>49.560000000000002</v>
      </c>
      <c r="I1378" s="185"/>
      <c r="J1378" s="186">
        <f>ROUND(I1378*H1378,2)</f>
        <v>0</v>
      </c>
      <c r="K1378" s="182" t="s">
        <v>465</v>
      </c>
      <c r="L1378" s="42"/>
      <c r="M1378" s="187" t="s">
        <v>3</v>
      </c>
      <c r="N1378" s="188" t="s">
        <v>43</v>
      </c>
      <c r="O1378" s="75"/>
      <c r="P1378" s="189">
        <f>O1378*H1378</f>
        <v>0</v>
      </c>
      <c r="Q1378" s="189">
        <v>0.0027366999999999999</v>
      </c>
      <c r="R1378" s="189">
        <f>Q1378*H1378</f>
        <v>0.135630852</v>
      </c>
      <c r="S1378" s="189">
        <v>0</v>
      </c>
      <c r="T1378" s="190">
        <f>S1378*H1378</f>
        <v>0</v>
      </c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R1378" s="191" t="s">
        <v>567</v>
      </c>
      <c r="AT1378" s="191" t="s">
        <v>462</v>
      </c>
      <c r="AU1378" s="191" t="s">
        <v>101</v>
      </c>
      <c r="AY1378" s="22" t="s">
        <v>458</v>
      </c>
      <c r="BE1378" s="192">
        <f>IF(N1378="základní",J1378,0)</f>
        <v>0</v>
      </c>
      <c r="BF1378" s="192">
        <f>IF(N1378="snížená",J1378,0)</f>
        <v>0</v>
      </c>
      <c r="BG1378" s="192">
        <f>IF(N1378="zákl. přenesená",J1378,0)</f>
        <v>0</v>
      </c>
      <c r="BH1378" s="192">
        <f>IF(N1378="sníž. přenesená",J1378,0)</f>
        <v>0</v>
      </c>
      <c r="BI1378" s="192">
        <f>IF(N1378="nulová",J1378,0)</f>
        <v>0</v>
      </c>
      <c r="BJ1378" s="22" t="s">
        <v>79</v>
      </c>
      <c r="BK1378" s="192">
        <f>ROUND(I1378*H1378,2)</f>
        <v>0</v>
      </c>
      <c r="BL1378" s="22" t="s">
        <v>567</v>
      </c>
      <c r="BM1378" s="191" t="s">
        <v>2338</v>
      </c>
    </row>
    <row r="1379" s="2" customFormat="1">
      <c r="A1379" s="41"/>
      <c r="B1379" s="42"/>
      <c r="C1379" s="41"/>
      <c r="D1379" s="193" t="s">
        <v>467</v>
      </c>
      <c r="E1379" s="41"/>
      <c r="F1379" s="194" t="s">
        <v>2339</v>
      </c>
      <c r="G1379" s="41"/>
      <c r="H1379" s="41"/>
      <c r="I1379" s="195"/>
      <c r="J1379" s="41"/>
      <c r="K1379" s="41"/>
      <c r="L1379" s="42"/>
      <c r="M1379" s="196"/>
      <c r="N1379" s="197"/>
      <c r="O1379" s="75"/>
      <c r="P1379" s="75"/>
      <c r="Q1379" s="75"/>
      <c r="R1379" s="75"/>
      <c r="S1379" s="75"/>
      <c r="T1379" s="76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T1379" s="22" t="s">
        <v>467</v>
      </c>
      <c r="AU1379" s="22" t="s">
        <v>101</v>
      </c>
    </row>
    <row r="1380" s="13" customFormat="1">
      <c r="A1380" s="13"/>
      <c r="B1380" s="198"/>
      <c r="C1380" s="13"/>
      <c r="D1380" s="199" t="s">
        <v>469</v>
      </c>
      <c r="E1380" s="200" t="s">
        <v>3</v>
      </c>
      <c r="F1380" s="201" t="s">
        <v>2340</v>
      </c>
      <c r="G1380" s="13"/>
      <c r="H1380" s="202">
        <v>49.560000000000002</v>
      </c>
      <c r="I1380" s="203"/>
      <c r="J1380" s="13"/>
      <c r="K1380" s="13"/>
      <c r="L1380" s="198"/>
      <c r="M1380" s="204"/>
      <c r="N1380" s="205"/>
      <c r="O1380" s="205"/>
      <c r="P1380" s="205"/>
      <c r="Q1380" s="205"/>
      <c r="R1380" s="205"/>
      <c r="S1380" s="205"/>
      <c r="T1380" s="206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00" t="s">
        <v>469</v>
      </c>
      <c r="AU1380" s="200" t="s">
        <v>101</v>
      </c>
      <c r="AV1380" s="13" t="s">
        <v>76</v>
      </c>
      <c r="AW1380" s="13" t="s">
        <v>33</v>
      </c>
      <c r="AX1380" s="13" t="s">
        <v>79</v>
      </c>
      <c r="AY1380" s="200" t="s">
        <v>458</v>
      </c>
    </row>
    <row r="1381" s="2" customFormat="1" ht="37.8" customHeight="1">
      <c r="A1381" s="41"/>
      <c r="B1381" s="179"/>
      <c r="C1381" s="180" t="s">
        <v>2341</v>
      </c>
      <c r="D1381" s="180" t="s">
        <v>462</v>
      </c>
      <c r="E1381" s="181" t="s">
        <v>2342</v>
      </c>
      <c r="F1381" s="182" t="s">
        <v>2343</v>
      </c>
      <c r="G1381" s="183" t="s">
        <v>629</v>
      </c>
      <c r="H1381" s="184">
        <v>3</v>
      </c>
      <c r="I1381" s="185"/>
      <c r="J1381" s="186">
        <f>ROUND(I1381*H1381,2)</f>
        <v>0</v>
      </c>
      <c r="K1381" s="182" t="s">
        <v>465</v>
      </c>
      <c r="L1381" s="42"/>
      <c r="M1381" s="187" t="s">
        <v>3</v>
      </c>
      <c r="N1381" s="188" t="s">
        <v>43</v>
      </c>
      <c r="O1381" s="75"/>
      <c r="P1381" s="189">
        <f>O1381*H1381</f>
        <v>0</v>
      </c>
      <c r="Q1381" s="189">
        <v>0.00030200000000000002</v>
      </c>
      <c r="R1381" s="189">
        <f>Q1381*H1381</f>
        <v>0.00090600000000000012</v>
      </c>
      <c r="S1381" s="189">
        <v>0</v>
      </c>
      <c r="T1381" s="190">
        <f>S1381*H1381</f>
        <v>0</v>
      </c>
      <c r="U1381" s="41"/>
      <c r="V1381" s="41"/>
      <c r="W1381" s="41"/>
      <c r="X1381" s="41"/>
      <c r="Y1381" s="41"/>
      <c r="Z1381" s="41"/>
      <c r="AA1381" s="41"/>
      <c r="AB1381" s="41"/>
      <c r="AC1381" s="41"/>
      <c r="AD1381" s="41"/>
      <c r="AE1381" s="41"/>
      <c r="AR1381" s="191" t="s">
        <v>567</v>
      </c>
      <c r="AT1381" s="191" t="s">
        <v>462</v>
      </c>
      <c r="AU1381" s="191" t="s">
        <v>101</v>
      </c>
      <c r="AY1381" s="22" t="s">
        <v>458</v>
      </c>
      <c r="BE1381" s="192">
        <f>IF(N1381="základní",J1381,0)</f>
        <v>0</v>
      </c>
      <c r="BF1381" s="192">
        <f>IF(N1381="snížená",J1381,0)</f>
        <v>0</v>
      </c>
      <c r="BG1381" s="192">
        <f>IF(N1381="zákl. přenesená",J1381,0)</f>
        <v>0</v>
      </c>
      <c r="BH1381" s="192">
        <f>IF(N1381="sníž. přenesená",J1381,0)</f>
        <v>0</v>
      </c>
      <c r="BI1381" s="192">
        <f>IF(N1381="nulová",J1381,0)</f>
        <v>0</v>
      </c>
      <c r="BJ1381" s="22" t="s">
        <v>79</v>
      </c>
      <c r="BK1381" s="192">
        <f>ROUND(I1381*H1381,2)</f>
        <v>0</v>
      </c>
      <c r="BL1381" s="22" t="s">
        <v>567</v>
      </c>
      <c r="BM1381" s="191" t="s">
        <v>2344</v>
      </c>
    </row>
    <row r="1382" s="2" customFormat="1">
      <c r="A1382" s="41"/>
      <c r="B1382" s="42"/>
      <c r="C1382" s="41"/>
      <c r="D1382" s="193" t="s">
        <v>467</v>
      </c>
      <c r="E1382" s="41"/>
      <c r="F1382" s="194" t="s">
        <v>2345</v>
      </c>
      <c r="G1382" s="41"/>
      <c r="H1382" s="41"/>
      <c r="I1382" s="195"/>
      <c r="J1382" s="41"/>
      <c r="K1382" s="41"/>
      <c r="L1382" s="42"/>
      <c r="M1382" s="196"/>
      <c r="N1382" s="197"/>
      <c r="O1382" s="75"/>
      <c r="P1382" s="75"/>
      <c r="Q1382" s="75"/>
      <c r="R1382" s="75"/>
      <c r="S1382" s="75"/>
      <c r="T1382" s="76"/>
      <c r="U1382" s="41"/>
      <c r="V1382" s="41"/>
      <c r="W1382" s="41"/>
      <c r="X1382" s="41"/>
      <c r="Y1382" s="41"/>
      <c r="Z1382" s="41"/>
      <c r="AA1382" s="41"/>
      <c r="AB1382" s="41"/>
      <c r="AC1382" s="41"/>
      <c r="AD1382" s="41"/>
      <c r="AE1382" s="41"/>
      <c r="AT1382" s="22" t="s">
        <v>467</v>
      </c>
      <c r="AU1382" s="22" t="s">
        <v>101</v>
      </c>
    </row>
    <row r="1383" s="2" customFormat="1" ht="37.8" customHeight="1">
      <c r="A1383" s="41"/>
      <c r="B1383" s="179"/>
      <c r="C1383" s="180" t="s">
        <v>2346</v>
      </c>
      <c r="D1383" s="180" t="s">
        <v>462</v>
      </c>
      <c r="E1383" s="181" t="s">
        <v>2347</v>
      </c>
      <c r="F1383" s="182" t="s">
        <v>2348</v>
      </c>
      <c r="G1383" s="183" t="s">
        <v>694</v>
      </c>
      <c r="H1383" s="184">
        <v>20.75</v>
      </c>
      <c r="I1383" s="185"/>
      <c r="J1383" s="186">
        <f>ROUND(I1383*H1383,2)</f>
        <v>0</v>
      </c>
      <c r="K1383" s="182" t="s">
        <v>465</v>
      </c>
      <c r="L1383" s="42"/>
      <c r="M1383" s="187" t="s">
        <v>3</v>
      </c>
      <c r="N1383" s="188" t="s">
        <v>43</v>
      </c>
      <c r="O1383" s="75"/>
      <c r="P1383" s="189">
        <f>O1383*H1383</f>
        <v>0</v>
      </c>
      <c r="Q1383" s="189">
        <v>0.0011076</v>
      </c>
      <c r="R1383" s="189">
        <f>Q1383*H1383</f>
        <v>0.022982700000000002</v>
      </c>
      <c r="S1383" s="189">
        <v>0</v>
      </c>
      <c r="T1383" s="190">
        <f>S1383*H1383</f>
        <v>0</v>
      </c>
      <c r="U1383" s="41"/>
      <c r="V1383" s="41"/>
      <c r="W1383" s="41"/>
      <c r="X1383" s="41"/>
      <c r="Y1383" s="41"/>
      <c r="Z1383" s="41"/>
      <c r="AA1383" s="41"/>
      <c r="AB1383" s="41"/>
      <c r="AC1383" s="41"/>
      <c r="AD1383" s="41"/>
      <c r="AE1383" s="41"/>
      <c r="AR1383" s="191" t="s">
        <v>567</v>
      </c>
      <c r="AT1383" s="191" t="s">
        <v>462</v>
      </c>
      <c r="AU1383" s="191" t="s">
        <v>101</v>
      </c>
      <c r="AY1383" s="22" t="s">
        <v>458</v>
      </c>
      <c r="BE1383" s="192">
        <f>IF(N1383="základní",J1383,0)</f>
        <v>0</v>
      </c>
      <c r="BF1383" s="192">
        <f>IF(N1383="snížená",J1383,0)</f>
        <v>0</v>
      </c>
      <c r="BG1383" s="192">
        <f>IF(N1383="zákl. přenesená",J1383,0)</f>
        <v>0</v>
      </c>
      <c r="BH1383" s="192">
        <f>IF(N1383="sníž. přenesená",J1383,0)</f>
        <v>0</v>
      </c>
      <c r="BI1383" s="192">
        <f>IF(N1383="nulová",J1383,0)</f>
        <v>0</v>
      </c>
      <c r="BJ1383" s="22" t="s">
        <v>79</v>
      </c>
      <c r="BK1383" s="192">
        <f>ROUND(I1383*H1383,2)</f>
        <v>0</v>
      </c>
      <c r="BL1383" s="22" t="s">
        <v>567</v>
      </c>
      <c r="BM1383" s="191" t="s">
        <v>2349</v>
      </c>
    </row>
    <row r="1384" s="2" customFormat="1">
      <c r="A1384" s="41"/>
      <c r="B1384" s="42"/>
      <c r="C1384" s="41"/>
      <c r="D1384" s="193" t="s">
        <v>467</v>
      </c>
      <c r="E1384" s="41"/>
      <c r="F1384" s="194" t="s">
        <v>2350</v>
      </c>
      <c r="G1384" s="41"/>
      <c r="H1384" s="41"/>
      <c r="I1384" s="195"/>
      <c r="J1384" s="41"/>
      <c r="K1384" s="41"/>
      <c r="L1384" s="42"/>
      <c r="M1384" s="196"/>
      <c r="N1384" s="197"/>
      <c r="O1384" s="75"/>
      <c r="P1384" s="75"/>
      <c r="Q1384" s="75"/>
      <c r="R1384" s="75"/>
      <c r="S1384" s="75"/>
      <c r="T1384" s="76"/>
      <c r="U1384" s="41"/>
      <c r="V1384" s="41"/>
      <c r="W1384" s="41"/>
      <c r="X1384" s="41"/>
      <c r="Y1384" s="41"/>
      <c r="Z1384" s="41"/>
      <c r="AA1384" s="41"/>
      <c r="AB1384" s="41"/>
      <c r="AC1384" s="41"/>
      <c r="AD1384" s="41"/>
      <c r="AE1384" s="41"/>
      <c r="AT1384" s="22" t="s">
        <v>467</v>
      </c>
      <c r="AU1384" s="22" t="s">
        <v>101</v>
      </c>
    </row>
    <row r="1385" s="14" customFormat="1">
      <c r="A1385" s="14"/>
      <c r="B1385" s="208"/>
      <c r="C1385" s="14"/>
      <c r="D1385" s="199" t="s">
        <v>469</v>
      </c>
      <c r="E1385" s="209" t="s">
        <v>3</v>
      </c>
      <c r="F1385" s="210" t="s">
        <v>2351</v>
      </c>
      <c r="G1385" s="14"/>
      <c r="H1385" s="209" t="s">
        <v>3</v>
      </c>
      <c r="I1385" s="211"/>
      <c r="J1385" s="14"/>
      <c r="K1385" s="14"/>
      <c r="L1385" s="208"/>
      <c r="M1385" s="212"/>
      <c r="N1385" s="213"/>
      <c r="O1385" s="213"/>
      <c r="P1385" s="213"/>
      <c r="Q1385" s="213"/>
      <c r="R1385" s="213"/>
      <c r="S1385" s="213"/>
      <c r="T1385" s="2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T1385" s="209" t="s">
        <v>469</v>
      </c>
      <c r="AU1385" s="209" t="s">
        <v>101</v>
      </c>
      <c r="AV1385" s="14" t="s">
        <v>79</v>
      </c>
      <c r="AW1385" s="14" t="s">
        <v>33</v>
      </c>
      <c r="AX1385" s="14" t="s">
        <v>72</v>
      </c>
      <c r="AY1385" s="209" t="s">
        <v>458</v>
      </c>
    </row>
    <row r="1386" s="13" customFormat="1">
      <c r="A1386" s="13"/>
      <c r="B1386" s="198"/>
      <c r="C1386" s="13"/>
      <c r="D1386" s="199" t="s">
        <v>469</v>
      </c>
      <c r="E1386" s="200" t="s">
        <v>3</v>
      </c>
      <c r="F1386" s="201" t="s">
        <v>2352</v>
      </c>
      <c r="G1386" s="13"/>
      <c r="H1386" s="202">
        <v>20.75</v>
      </c>
      <c r="I1386" s="203"/>
      <c r="J1386" s="13"/>
      <c r="K1386" s="13"/>
      <c r="L1386" s="198"/>
      <c r="M1386" s="204"/>
      <c r="N1386" s="205"/>
      <c r="O1386" s="205"/>
      <c r="P1386" s="205"/>
      <c r="Q1386" s="205"/>
      <c r="R1386" s="205"/>
      <c r="S1386" s="205"/>
      <c r="T1386" s="206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T1386" s="200" t="s">
        <v>469</v>
      </c>
      <c r="AU1386" s="200" t="s">
        <v>101</v>
      </c>
      <c r="AV1386" s="13" t="s">
        <v>76</v>
      </c>
      <c r="AW1386" s="13" t="s">
        <v>33</v>
      </c>
      <c r="AX1386" s="13" t="s">
        <v>79</v>
      </c>
      <c r="AY1386" s="200" t="s">
        <v>458</v>
      </c>
    </row>
    <row r="1387" s="12" customFormat="1" ht="22.8" customHeight="1">
      <c r="A1387" s="12"/>
      <c r="B1387" s="166"/>
      <c r="C1387" s="12"/>
      <c r="D1387" s="167" t="s">
        <v>71</v>
      </c>
      <c r="E1387" s="177" t="s">
        <v>2353</v>
      </c>
      <c r="F1387" s="177" t="s">
        <v>2354</v>
      </c>
      <c r="G1387" s="12"/>
      <c r="H1387" s="12"/>
      <c r="I1387" s="169"/>
      <c r="J1387" s="178">
        <f>BK1387</f>
        <v>0</v>
      </c>
      <c r="K1387" s="12"/>
      <c r="L1387" s="166"/>
      <c r="M1387" s="171"/>
      <c r="N1387" s="172"/>
      <c r="O1387" s="172"/>
      <c r="P1387" s="173">
        <f>P1388+P1389+P1390</f>
        <v>0</v>
      </c>
      <c r="Q1387" s="172"/>
      <c r="R1387" s="173">
        <f>R1388+R1389+R1390</f>
        <v>0.16601448499999999</v>
      </c>
      <c r="S1387" s="172"/>
      <c r="T1387" s="174">
        <f>T1388+T1389+T1390</f>
        <v>0</v>
      </c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R1387" s="167" t="s">
        <v>76</v>
      </c>
      <c r="AT1387" s="175" t="s">
        <v>71</v>
      </c>
      <c r="AU1387" s="175" t="s">
        <v>79</v>
      </c>
      <c r="AY1387" s="167" t="s">
        <v>458</v>
      </c>
      <c r="BK1387" s="176">
        <f>BK1388+BK1389+BK1390</f>
        <v>0</v>
      </c>
    </row>
    <row r="1388" s="2" customFormat="1" ht="49.05" customHeight="1">
      <c r="A1388" s="41"/>
      <c r="B1388" s="179"/>
      <c r="C1388" s="180" t="s">
        <v>2355</v>
      </c>
      <c r="D1388" s="180" t="s">
        <v>462</v>
      </c>
      <c r="E1388" s="181" t="s">
        <v>2356</v>
      </c>
      <c r="F1388" s="182" t="s">
        <v>2357</v>
      </c>
      <c r="G1388" s="183" t="s">
        <v>548</v>
      </c>
      <c r="H1388" s="184">
        <v>0.16600000000000001</v>
      </c>
      <c r="I1388" s="185"/>
      <c r="J1388" s="186">
        <f>ROUND(I1388*H1388,2)</f>
        <v>0</v>
      </c>
      <c r="K1388" s="182" t="s">
        <v>465</v>
      </c>
      <c r="L1388" s="42"/>
      <c r="M1388" s="187" t="s">
        <v>3</v>
      </c>
      <c r="N1388" s="188" t="s">
        <v>43</v>
      </c>
      <c r="O1388" s="75"/>
      <c r="P1388" s="189">
        <f>O1388*H1388</f>
        <v>0</v>
      </c>
      <c r="Q1388" s="189">
        <v>0</v>
      </c>
      <c r="R1388" s="189">
        <f>Q1388*H1388</f>
        <v>0</v>
      </c>
      <c r="S1388" s="189">
        <v>0</v>
      </c>
      <c r="T1388" s="190">
        <f>S1388*H1388</f>
        <v>0</v>
      </c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R1388" s="191" t="s">
        <v>567</v>
      </c>
      <c r="AT1388" s="191" t="s">
        <v>462</v>
      </c>
      <c r="AU1388" s="191" t="s">
        <v>76</v>
      </c>
      <c r="AY1388" s="22" t="s">
        <v>458</v>
      </c>
      <c r="BE1388" s="192">
        <f>IF(N1388="základní",J1388,0)</f>
        <v>0</v>
      </c>
      <c r="BF1388" s="192">
        <f>IF(N1388="snížená",J1388,0)</f>
        <v>0</v>
      </c>
      <c r="BG1388" s="192">
        <f>IF(N1388="zákl. přenesená",J1388,0)</f>
        <v>0</v>
      </c>
      <c r="BH1388" s="192">
        <f>IF(N1388="sníž. přenesená",J1388,0)</f>
        <v>0</v>
      </c>
      <c r="BI1388" s="192">
        <f>IF(N1388="nulová",J1388,0)</f>
        <v>0</v>
      </c>
      <c r="BJ1388" s="22" t="s">
        <v>79</v>
      </c>
      <c r="BK1388" s="192">
        <f>ROUND(I1388*H1388,2)</f>
        <v>0</v>
      </c>
      <c r="BL1388" s="22" t="s">
        <v>567</v>
      </c>
      <c r="BM1388" s="191" t="s">
        <v>2358</v>
      </c>
    </row>
    <row r="1389" s="2" customFormat="1">
      <c r="A1389" s="41"/>
      <c r="B1389" s="42"/>
      <c r="C1389" s="41"/>
      <c r="D1389" s="193" t="s">
        <v>467</v>
      </c>
      <c r="E1389" s="41"/>
      <c r="F1389" s="194" t="s">
        <v>2359</v>
      </c>
      <c r="G1389" s="41"/>
      <c r="H1389" s="41"/>
      <c r="I1389" s="195"/>
      <c r="J1389" s="41"/>
      <c r="K1389" s="41"/>
      <c r="L1389" s="42"/>
      <c r="M1389" s="196"/>
      <c r="N1389" s="197"/>
      <c r="O1389" s="75"/>
      <c r="P1389" s="75"/>
      <c r="Q1389" s="75"/>
      <c r="R1389" s="75"/>
      <c r="S1389" s="75"/>
      <c r="T1389" s="76"/>
      <c r="U1389" s="41"/>
      <c r="V1389" s="41"/>
      <c r="W1389" s="41"/>
      <c r="X1389" s="41"/>
      <c r="Y1389" s="41"/>
      <c r="Z1389" s="41"/>
      <c r="AA1389" s="41"/>
      <c r="AB1389" s="41"/>
      <c r="AC1389" s="41"/>
      <c r="AD1389" s="41"/>
      <c r="AE1389" s="41"/>
      <c r="AT1389" s="22" t="s">
        <v>467</v>
      </c>
      <c r="AU1389" s="22" t="s">
        <v>76</v>
      </c>
    </row>
    <row r="1390" s="12" customFormat="1" ht="20.88" customHeight="1">
      <c r="A1390" s="12"/>
      <c r="B1390" s="166"/>
      <c r="C1390" s="12"/>
      <c r="D1390" s="167" t="s">
        <v>71</v>
      </c>
      <c r="E1390" s="177" t="s">
        <v>2360</v>
      </c>
      <c r="F1390" s="177" t="s">
        <v>2361</v>
      </c>
      <c r="G1390" s="12"/>
      <c r="H1390" s="12"/>
      <c r="I1390" s="169"/>
      <c r="J1390" s="178">
        <f>BK1390</f>
        <v>0</v>
      </c>
      <c r="K1390" s="12"/>
      <c r="L1390" s="166"/>
      <c r="M1390" s="171"/>
      <c r="N1390" s="172"/>
      <c r="O1390" s="172"/>
      <c r="P1390" s="173">
        <f>SUM(P1391:P1411)</f>
        <v>0</v>
      </c>
      <c r="Q1390" s="172"/>
      <c r="R1390" s="173">
        <f>SUM(R1391:R1411)</f>
        <v>0.16601448499999999</v>
      </c>
      <c r="S1390" s="172"/>
      <c r="T1390" s="174">
        <f>SUM(T1391:T1411)</f>
        <v>0</v>
      </c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R1390" s="167" t="s">
        <v>76</v>
      </c>
      <c r="AT1390" s="175" t="s">
        <v>71</v>
      </c>
      <c r="AU1390" s="175" t="s">
        <v>76</v>
      </c>
      <c r="AY1390" s="167" t="s">
        <v>458</v>
      </c>
      <c r="BK1390" s="176">
        <f>SUM(BK1391:BK1411)</f>
        <v>0</v>
      </c>
    </row>
    <row r="1391" s="2" customFormat="1" ht="37.8" customHeight="1">
      <c r="A1391" s="41"/>
      <c r="B1391" s="179"/>
      <c r="C1391" s="180" t="s">
        <v>2362</v>
      </c>
      <c r="D1391" s="180" t="s">
        <v>462</v>
      </c>
      <c r="E1391" s="181" t="s">
        <v>2363</v>
      </c>
      <c r="F1391" s="182" t="s">
        <v>2364</v>
      </c>
      <c r="G1391" s="183" t="s">
        <v>694</v>
      </c>
      <c r="H1391" s="184">
        <v>49.649999999999999</v>
      </c>
      <c r="I1391" s="185"/>
      <c r="J1391" s="186">
        <f>ROUND(I1391*H1391,2)</f>
        <v>0</v>
      </c>
      <c r="K1391" s="182" t="s">
        <v>465</v>
      </c>
      <c r="L1391" s="42"/>
      <c r="M1391" s="187" t="s">
        <v>3</v>
      </c>
      <c r="N1391" s="188" t="s">
        <v>43</v>
      </c>
      <c r="O1391" s="75"/>
      <c r="P1391" s="189">
        <f>O1391*H1391</f>
        <v>0</v>
      </c>
      <c r="Q1391" s="189">
        <v>0.0019365000000000001</v>
      </c>
      <c r="R1391" s="189">
        <f>Q1391*H1391</f>
        <v>0.096147225000000003</v>
      </c>
      <c r="S1391" s="189">
        <v>0</v>
      </c>
      <c r="T1391" s="190">
        <f>S1391*H1391</f>
        <v>0</v>
      </c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R1391" s="191" t="s">
        <v>567</v>
      </c>
      <c r="AT1391" s="191" t="s">
        <v>462</v>
      </c>
      <c r="AU1391" s="191" t="s">
        <v>101</v>
      </c>
      <c r="AY1391" s="22" t="s">
        <v>458</v>
      </c>
      <c r="BE1391" s="192">
        <f>IF(N1391="základní",J1391,0)</f>
        <v>0</v>
      </c>
      <c r="BF1391" s="192">
        <f>IF(N1391="snížená",J1391,0)</f>
        <v>0</v>
      </c>
      <c r="BG1391" s="192">
        <f>IF(N1391="zákl. přenesená",J1391,0)</f>
        <v>0</v>
      </c>
      <c r="BH1391" s="192">
        <f>IF(N1391="sníž. přenesená",J1391,0)</f>
        <v>0</v>
      </c>
      <c r="BI1391" s="192">
        <f>IF(N1391="nulová",J1391,0)</f>
        <v>0</v>
      </c>
      <c r="BJ1391" s="22" t="s">
        <v>79</v>
      </c>
      <c r="BK1391" s="192">
        <f>ROUND(I1391*H1391,2)</f>
        <v>0</v>
      </c>
      <c r="BL1391" s="22" t="s">
        <v>567</v>
      </c>
      <c r="BM1391" s="191" t="s">
        <v>2365</v>
      </c>
    </row>
    <row r="1392" s="2" customFormat="1">
      <c r="A1392" s="41"/>
      <c r="B1392" s="42"/>
      <c r="C1392" s="41"/>
      <c r="D1392" s="193" t="s">
        <v>467</v>
      </c>
      <c r="E1392" s="41"/>
      <c r="F1392" s="194" t="s">
        <v>2366</v>
      </c>
      <c r="G1392" s="41"/>
      <c r="H1392" s="41"/>
      <c r="I1392" s="195"/>
      <c r="J1392" s="41"/>
      <c r="K1392" s="41"/>
      <c r="L1392" s="42"/>
      <c r="M1392" s="196"/>
      <c r="N1392" s="197"/>
      <c r="O1392" s="75"/>
      <c r="P1392" s="75"/>
      <c r="Q1392" s="75"/>
      <c r="R1392" s="75"/>
      <c r="S1392" s="75"/>
      <c r="T1392" s="76"/>
      <c r="U1392" s="41"/>
      <c r="V1392" s="41"/>
      <c r="W1392" s="41"/>
      <c r="X1392" s="41"/>
      <c r="Y1392" s="41"/>
      <c r="Z1392" s="41"/>
      <c r="AA1392" s="41"/>
      <c r="AB1392" s="41"/>
      <c r="AC1392" s="41"/>
      <c r="AD1392" s="41"/>
      <c r="AE1392" s="41"/>
      <c r="AT1392" s="22" t="s">
        <v>467</v>
      </c>
      <c r="AU1392" s="22" t="s">
        <v>101</v>
      </c>
    </row>
    <row r="1393" s="13" customFormat="1">
      <c r="A1393" s="13"/>
      <c r="B1393" s="198"/>
      <c r="C1393" s="13"/>
      <c r="D1393" s="199" t="s">
        <v>469</v>
      </c>
      <c r="E1393" s="200" t="s">
        <v>3</v>
      </c>
      <c r="F1393" s="201" t="s">
        <v>2367</v>
      </c>
      <c r="G1393" s="13"/>
      <c r="H1393" s="202">
        <v>49.649999999999999</v>
      </c>
      <c r="I1393" s="203"/>
      <c r="J1393" s="13"/>
      <c r="K1393" s="13"/>
      <c r="L1393" s="198"/>
      <c r="M1393" s="204"/>
      <c r="N1393" s="205"/>
      <c r="O1393" s="205"/>
      <c r="P1393" s="205"/>
      <c r="Q1393" s="205"/>
      <c r="R1393" s="205"/>
      <c r="S1393" s="205"/>
      <c r="T1393" s="206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00" t="s">
        <v>469</v>
      </c>
      <c r="AU1393" s="200" t="s">
        <v>101</v>
      </c>
      <c r="AV1393" s="13" t="s">
        <v>76</v>
      </c>
      <c r="AW1393" s="13" t="s">
        <v>33</v>
      </c>
      <c r="AX1393" s="13" t="s">
        <v>79</v>
      </c>
      <c r="AY1393" s="200" t="s">
        <v>458</v>
      </c>
    </row>
    <row r="1394" s="2" customFormat="1" ht="37.8" customHeight="1">
      <c r="A1394" s="41"/>
      <c r="B1394" s="179"/>
      <c r="C1394" s="180" t="s">
        <v>2368</v>
      </c>
      <c r="D1394" s="180" t="s">
        <v>462</v>
      </c>
      <c r="E1394" s="181" t="s">
        <v>2369</v>
      </c>
      <c r="F1394" s="182" t="s">
        <v>2370</v>
      </c>
      <c r="G1394" s="183" t="s">
        <v>140</v>
      </c>
      <c r="H1394" s="184">
        <v>230.965</v>
      </c>
      <c r="I1394" s="185"/>
      <c r="J1394" s="186">
        <f>ROUND(I1394*H1394,2)</f>
        <v>0</v>
      </c>
      <c r="K1394" s="182" t="s">
        <v>465</v>
      </c>
      <c r="L1394" s="42"/>
      <c r="M1394" s="187" t="s">
        <v>3</v>
      </c>
      <c r="N1394" s="188" t="s">
        <v>43</v>
      </c>
      <c r="O1394" s="75"/>
      <c r="P1394" s="189">
        <f>O1394*H1394</f>
        <v>0</v>
      </c>
      <c r="Q1394" s="189">
        <v>0</v>
      </c>
      <c r="R1394" s="189">
        <f>Q1394*H1394</f>
        <v>0</v>
      </c>
      <c r="S1394" s="189">
        <v>0</v>
      </c>
      <c r="T1394" s="190">
        <f>S1394*H1394</f>
        <v>0</v>
      </c>
      <c r="U1394" s="41"/>
      <c r="V1394" s="41"/>
      <c r="W1394" s="41"/>
      <c r="X1394" s="41"/>
      <c r="Y1394" s="41"/>
      <c r="Z1394" s="41"/>
      <c r="AA1394" s="41"/>
      <c r="AB1394" s="41"/>
      <c r="AC1394" s="41"/>
      <c r="AD1394" s="41"/>
      <c r="AE1394" s="41"/>
      <c r="AR1394" s="191" t="s">
        <v>567</v>
      </c>
      <c r="AT1394" s="191" t="s">
        <v>462</v>
      </c>
      <c r="AU1394" s="191" t="s">
        <v>101</v>
      </c>
      <c r="AY1394" s="22" t="s">
        <v>458</v>
      </c>
      <c r="BE1394" s="192">
        <f>IF(N1394="základní",J1394,0)</f>
        <v>0</v>
      </c>
      <c r="BF1394" s="192">
        <f>IF(N1394="snížená",J1394,0)</f>
        <v>0</v>
      </c>
      <c r="BG1394" s="192">
        <f>IF(N1394="zákl. přenesená",J1394,0)</f>
        <v>0</v>
      </c>
      <c r="BH1394" s="192">
        <f>IF(N1394="sníž. přenesená",J1394,0)</f>
        <v>0</v>
      </c>
      <c r="BI1394" s="192">
        <f>IF(N1394="nulová",J1394,0)</f>
        <v>0</v>
      </c>
      <c r="BJ1394" s="22" t="s">
        <v>79</v>
      </c>
      <c r="BK1394" s="192">
        <f>ROUND(I1394*H1394,2)</f>
        <v>0</v>
      </c>
      <c r="BL1394" s="22" t="s">
        <v>567</v>
      </c>
      <c r="BM1394" s="191" t="s">
        <v>2371</v>
      </c>
    </row>
    <row r="1395" s="2" customFormat="1">
      <c r="A1395" s="41"/>
      <c r="B1395" s="42"/>
      <c r="C1395" s="41"/>
      <c r="D1395" s="193" t="s">
        <v>467</v>
      </c>
      <c r="E1395" s="41"/>
      <c r="F1395" s="194" t="s">
        <v>2372</v>
      </c>
      <c r="G1395" s="41"/>
      <c r="H1395" s="41"/>
      <c r="I1395" s="195"/>
      <c r="J1395" s="41"/>
      <c r="K1395" s="41"/>
      <c r="L1395" s="42"/>
      <c r="M1395" s="196"/>
      <c r="N1395" s="197"/>
      <c r="O1395" s="75"/>
      <c r="P1395" s="75"/>
      <c r="Q1395" s="75"/>
      <c r="R1395" s="75"/>
      <c r="S1395" s="75"/>
      <c r="T1395" s="76"/>
      <c r="U1395" s="41"/>
      <c r="V1395" s="41"/>
      <c r="W1395" s="41"/>
      <c r="X1395" s="41"/>
      <c r="Y1395" s="41"/>
      <c r="Z1395" s="41"/>
      <c r="AA1395" s="41"/>
      <c r="AB1395" s="41"/>
      <c r="AC1395" s="41"/>
      <c r="AD1395" s="41"/>
      <c r="AE1395" s="41"/>
      <c r="AT1395" s="22" t="s">
        <v>467</v>
      </c>
      <c r="AU1395" s="22" t="s">
        <v>101</v>
      </c>
    </row>
    <row r="1396" s="13" customFormat="1">
      <c r="A1396" s="13"/>
      <c r="B1396" s="198"/>
      <c r="C1396" s="13"/>
      <c r="D1396" s="199" t="s">
        <v>469</v>
      </c>
      <c r="E1396" s="200" t="s">
        <v>3</v>
      </c>
      <c r="F1396" s="201" t="s">
        <v>355</v>
      </c>
      <c r="G1396" s="13"/>
      <c r="H1396" s="202">
        <v>230.965</v>
      </c>
      <c r="I1396" s="203"/>
      <c r="J1396" s="13"/>
      <c r="K1396" s="13"/>
      <c r="L1396" s="198"/>
      <c r="M1396" s="204"/>
      <c r="N1396" s="205"/>
      <c r="O1396" s="205"/>
      <c r="P1396" s="205"/>
      <c r="Q1396" s="205"/>
      <c r="R1396" s="205"/>
      <c r="S1396" s="205"/>
      <c r="T1396" s="206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00" t="s">
        <v>469</v>
      </c>
      <c r="AU1396" s="200" t="s">
        <v>101</v>
      </c>
      <c r="AV1396" s="13" t="s">
        <v>76</v>
      </c>
      <c r="AW1396" s="13" t="s">
        <v>33</v>
      </c>
      <c r="AX1396" s="13" t="s">
        <v>79</v>
      </c>
      <c r="AY1396" s="200" t="s">
        <v>458</v>
      </c>
    </row>
    <row r="1397" s="15" customFormat="1">
      <c r="A1397" s="15"/>
      <c r="B1397" s="215"/>
      <c r="C1397" s="15"/>
      <c r="D1397" s="199" t="s">
        <v>469</v>
      </c>
      <c r="E1397" s="216" t="s">
        <v>3</v>
      </c>
      <c r="F1397" s="217" t="s">
        <v>497</v>
      </c>
      <c r="G1397" s="15"/>
      <c r="H1397" s="218">
        <v>230.965</v>
      </c>
      <c r="I1397" s="219"/>
      <c r="J1397" s="15"/>
      <c r="K1397" s="15"/>
      <c r="L1397" s="215"/>
      <c r="M1397" s="220"/>
      <c r="N1397" s="221"/>
      <c r="O1397" s="221"/>
      <c r="P1397" s="221"/>
      <c r="Q1397" s="221"/>
      <c r="R1397" s="221"/>
      <c r="S1397" s="221"/>
      <c r="T1397" s="222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T1397" s="216" t="s">
        <v>469</v>
      </c>
      <c r="AU1397" s="216" t="s">
        <v>101</v>
      </c>
      <c r="AV1397" s="15" t="s">
        <v>104</v>
      </c>
      <c r="AW1397" s="15" t="s">
        <v>33</v>
      </c>
      <c r="AX1397" s="15" t="s">
        <v>72</v>
      </c>
      <c r="AY1397" s="216" t="s">
        <v>458</v>
      </c>
    </row>
    <row r="1398" s="2" customFormat="1" ht="44.25" customHeight="1">
      <c r="A1398" s="41"/>
      <c r="B1398" s="179"/>
      <c r="C1398" s="180" t="s">
        <v>2373</v>
      </c>
      <c r="D1398" s="180" t="s">
        <v>462</v>
      </c>
      <c r="E1398" s="181" t="s">
        <v>2374</v>
      </c>
      <c r="F1398" s="182" t="s">
        <v>2375</v>
      </c>
      <c r="G1398" s="183" t="s">
        <v>140</v>
      </c>
      <c r="H1398" s="184">
        <v>48.18</v>
      </c>
      <c r="I1398" s="185"/>
      <c r="J1398" s="186">
        <f>ROUND(I1398*H1398,2)</f>
        <v>0</v>
      </c>
      <c r="K1398" s="182" t="s">
        <v>465</v>
      </c>
      <c r="L1398" s="42"/>
      <c r="M1398" s="187" t="s">
        <v>3</v>
      </c>
      <c r="N1398" s="188" t="s">
        <v>43</v>
      </c>
      <c r="O1398" s="75"/>
      <c r="P1398" s="189">
        <f>O1398*H1398</f>
        <v>0</v>
      </c>
      <c r="Q1398" s="189">
        <v>6.9999999999999999E-06</v>
      </c>
      <c r="R1398" s="189">
        <f>Q1398*H1398</f>
        <v>0.00033725999999999998</v>
      </c>
      <c r="S1398" s="189">
        <v>0</v>
      </c>
      <c r="T1398" s="190">
        <f>S1398*H1398</f>
        <v>0</v>
      </c>
      <c r="U1398" s="41"/>
      <c r="V1398" s="41"/>
      <c r="W1398" s="41"/>
      <c r="X1398" s="41"/>
      <c r="Y1398" s="41"/>
      <c r="Z1398" s="41"/>
      <c r="AA1398" s="41"/>
      <c r="AB1398" s="41"/>
      <c r="AC1398" s="41"/>
      <c r="AD1398" s="41"/>
      <c r="AE1398" s="41"/>
      <c r="AR1398" s="191" t="s">
        <v>567</v>
      </c>
      <c r="AT1398" s="191" t="s">
        <v>462</v>
      </c>
      <c r="AU1398" s="191" t="s">
        <v>101</v>
      </c>
      <c r="AY1398" s="22" t="s">
        <v>458</v>
      </c>
      <c r="BE1398" s="192">
        <f>IF(N1398="základní",J1398,0)</f>
        <v>0</v>
      </c>
      <c r="BF1398" s="192">
        <f>IF(N1398="snížená",J1398,0)</f>
        <v>0</v>
      </c>
      <c r="BG1398" s="192">
        <f>IF(N1398="zákl. přenesená",J1398,0)</f>
        <v>0</v>
      </c>
      <c r="BH1398" s="192">
        <f>IF(N1398="sníž. přenesená",J1398,0)</f>
        <v>0</v>
      </c>
      <c r="BI1398" s="192">
        <f>IF(N1398="nulová",J1398,0)</f>
        <v>0</v>
      </c>
      <c r="BJ1398" s="22" t="s">
        <v>79</v>
      </c>
      <c r="BK1398" s="192">
        <f>ROUND(I1398*H1398,2)</f>
        <v>0</v>
      </c>
      <c r="BL1398" s="22" t="s">
        <v>567</v>
      </c>
      <c r="BM1398" s="191" t="s">
        <v>2376</v>
      </c>
    </row>
    <row r="1399" s="2" customFormat="1">
      <c r="A1399" s="41"/>
      <c r="B1399" s="42"/>
      <c r="C1399" s="41"/>
      <c r="D1399" s="193" t="s">
        <v>467</v>
      </c>
      <c r="E1399" s="41"/>
      <c r="F1399" s="194" t="s">
        <v>2377</v>
      </c>
      <c r="G1399" s="41"/>
      <c r="H1399" s="41"/>
      <c r="I1399" s="195"/>
      <c r="J1399" s="41"/>
      <c r="K1399" s="41"/>
      <c r="L1399" s="42"/>
      <c r="M1399" s="196"/>
      <c r="N1399" s="197"/>
      <c r="O1399" s="75"/>
      <c r="P1399" s="75"/>
      <c r="Q1399" s="75"/>
      <c r="R1399" s="75"/>
      <c r="S1399" s="75"/>
      <c r="T1399" s="76"/>
      <c r="U1399" s="41"/>
      <c r="V1399" s="41"/>
      <c r="W1399" s="41"/>
      <c r="X1399" s="41"/>
      <c r="Y1399" s="41"/>
      <c r="Z1399" s="41"/>
      <c r="AA1399" s="41"/>
      <c r="AB1399" s="41"/>
      <c r="AC1399" s="41"/>
      <c r="AD1399" s="41"/>
      <c r="AE1399" s="41"/>
      <c r="AT1399" s="22" t="s">
        <v>467</v>
      </c>
      <c r="AU1399" s="22" t="s">
        <v>101</v>
      </c>
    </row>
    <row r="1400" s="13" customFormat="1">
      <c r="A1400" s="13"/>
      <c r="B1400" s="198"/>
      <c r="C1400" s="13"/>
      <c r="D1400" s="199" t="s">
        <v>469</v>
      </c>
      <c r="E1400" s="200" t="s">
        <v>3</v>
      </c>
      <c r="F1400" s="201" t="s">
        <v>363</v>
      </c>
      <c r="G1400" s="13"/>
      <c r="H1400" s="202">
        <v>48.18</v>
      </c>
      <c r="I1400" s="203"/>
      <c r="J1400" s="13"/>
      <c r="K1400" s="13"/>
      <c r="L1400" s="198"/>
      <c r="M1400" s="204"/>
      <c r="N1400" s="205"/>
      <c r="O1400" s="205"/>
      <c r="P1400" s="205"/>
      <c r="Q1400" s="205"/>
      <c r="R1400" s="205"/>
      <c r="S1400" s="205"/>
      <c r="T1400" s="206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00" t="s">
        <v>469</v>
      </c>
      <c r="AU1400" s="200" t="s">
        <v>101</v>
      </c>
      <c r="AV1400" s="13" t="s">
        <v>76</v>
      </c>
      <c r="AW1400" s="13" t="s">
        <v>33</v>
      </c>
      <c r="AX1400" s="13" t="s">
        <v>79</v>
      </c>
      <c r="AY1400" s="200" t="s">
        <v>458</v>
      </c>
    </row>
    <row r="1401" s="2" customFormat="1" ht="24.15" customHeight="1">
      <c r="A1401" s="41"/>
      <c r="B1401" s="179"/>
      <c r="C1401" s="180" t="s">
        <v>2378</v>
      </c>
      <c r="D1401" s="180" t="s">
        <v>462</v>
      </c>
      <c r="E1401" s="181" t="s">
        <v>2379</v>
      </c>
      <c r="F1401" s="182" t="s">
        <v>2380</v>
      </c>
      <c r="G1401" s="183" t="s">
        <v>694</v>
      </c>
      <c r="H1401" s="184">
        <v>23</v>
      </c>
      <c r="I1401" s="185"/>
      <c r="J1401" s="186">
        <f>ROUND(I1401*H1401,2)</f>
        <v>0</v>
      </c>
      <c r="K1401" s="182" t="s">
        <v>465</v>
      </c>
      <c r="L1401" s="42"/>
      <c r="M1401" s="187" t="s">
        <v>3</v>
      </c>
      <c r="N1401" s="188" t="s">
        <v>43</v>
      </c>
      <c r="O1401" s="75"/>
      <c r="P1401" s="189">
        <f>O1401*H1401</f>
        <v>0</v>
      </c>
      <c r="Q1401" s="189">
        <v>0</v>
      </c>
      <c r="R1401" s="189">
        <f>Q1401*H1401</f>
        <v>0</v>
      </c>
      <c r="S1401" s="189">
        <v>0</v>
      </c>
      <c r="T1401" s="190">
        <f>S1401*H1401</f>
        <v>0</v>
      </c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R1401" s="191" t="s">
        <v>567</v>
      </c>
      <c r="AT1401" s="191" t="s">
        <v>462</v>
      </c>
      <c r="AU1401" s="191" t="s">
        <v>101</v>
      </c>
      <c r="AY1401" s="22" t="s">
        <v>458</v>
      </c>
      <c r="BE1401" s="192">
        <f>IF(N1401="základní",J1401,0)</f>
        <v>0</v>
      </c>
      <c r="BF1401" s="192">
        <f>IF(N1401="snížená",J1401,0)</f>
        <v>0</v>
      </c>
      <c r="BG1401" s="192">
        <f>IF(N1401="zákl. přenesená",J1401,0)</f>
        <v>0</v>
      </c>
      <c r="BH1401" s="192">
        <f>IF(N1401="sníž. přenesená",J1401,0)</f>
        <v>0</v>
      </c>
      <c r="BI1401" s="192">
        <f>IF(N1401="nulová",J1401,0)</f>
        <v>0</v>
      </c>
      <c r="BJ1401" s="22" t="s">
        <v>79</v>
      </c>
      <c r="BK1401" s="192">
        <f>ROUND(I1401*H1401,2)</f>
        <v>0</v>
      </c>
      <c r="BL1401" s="22" t="s">
        <v>567</v>
      </c>
      <c r="BM1401" s="191" t="s">
        <v>2381</v>
      </c>
    </row>
    <row r="1402" s="2" customFormat="1">
      <c r="A1402" s="41"/>
      <c r="B1402" s="42"/>
      <c r="C1402" s="41"/>
      <c r="D1402" s="193" t="s">
        <v>467</v>
      </c>
      <c r="E1402" s="41"/>
      <c r="F1402" s="194" t="s">
        <v>2382</v>
      </c>
      <c r="G1402" s="41"/>
      <c r="H1402" s="41"/>
      <c r="I1402" s="195"/>
      <c r="J1402" s="41"/>
      <c r="K1402" s="41"/>
      <c r="L1402" s="42"/>
      <c r="M1402" s="196"/>
      <c r="N1402" s="197"/>
      <c r="O1402" s="75"/>
      <c r="P1402" s="75"/>
      <c r="Q1402" s="75"/>
      <c r="R1402" s="75"/>
      <c r="S1402" s="75"/>
      <c r="T1402" s="76"/>
      <c r="U1402" s="41"/>
      <c r="V1402" s="41"/>
      <c r="W1402" s="41"/>
      <c r="X1402" s="41"/>
      <c r="Y1402" s="41"/>
      <c r="Z1402" s="41"/>
      <c r="AA1402" s="41"/>
      <c r="AB1402" s="41"/>
      <c r="AC1402" s="41"/>
      <c r="AD1402" s="41"/>
      <c r="AE1402" s="41"/>
      <c r="AT1402" s="22" t="s">
        <v>467</v>
      </c>
      <c r="AU1402" s="22" t="s">
        <v>101</v>
      </c>
    </row>
    <row r="1403" s="13" customFormat="1">
      <c r="A1403" s="13"/>
      <c r="B1403" s="198"/>
      <c r="C1403" s="13"/>
      <c r="D1403" s="199" t="s">
        <v>469</v>
      </c>
      <c r="E1403" s="200" t="s">
        <v>3</v>
      </c>
      <c r="F1403" s="201" t="s">
        <v>222</v>
      </c>
      <c r="G1403" s="13"/>
      <c r="H1403" s="202">
        <v>23</v>
      </c>
      <c r="I1403" s="203"/>
      <c r="J1403" s="13"/>
      <c r="K1403" s="13"/>
      <c r="L1403" s="198"/>
      <c r="M1403" s="204"/>
      <c r="N1403" s="205"/>
      <c r="O1403" s="205"/>
      <c r="P1403" s="205"/>
      <c r="Q1403" s="205"/>
      <c r="R1403" s="205"/>
      <c r="S1403" s="205"/>
      <c r="T1403" s="206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T1403" s="200" t="s">
        <v>469</v>
      </c>
      <c r="AU1403" s="200" t="s">
        <v>101</v>
      </c>
      <c r="AV1403" s="13" t="s">
        <v>76</v>
      </c>
      <c r="AW1403" s="13" t="s">
        <v>33</v>
      </c>
      <c r="AX1403" s="13" t="s">
        <v>79</v>
      </c>
      <c r="AY1403" s="200" t="s">
        <v>458</v>
      </c>
    </row>
    <row r="1404" s="2" customFormat="1" ht="24.15" customHeight="1">
      <c r="A1404" s="41"/>
      <c r="B1404" s="179"/>
      <c r="C1404" s="180" t="s">
        <v>2383</v>
      </c>
      <c r="D1404" s="180" t="s">
        <v>462</v>
      </c>
      <c r="E1404" s="181" t="s">
        <v>2384</v>
      </c>
      <c r="F1404" s="182" t="s">
        <v>2385</v>
      </c>
      <c r="G1404" s="183" t="s">
        <v>694</v>
      </c>
      <c r="H1404" s="184">
        <v>46</v>
      </c>
      <c r="I1404" s="185"/>
      <c r="J1404" s="186">
        <f>ROUND(I1404*H1404,2)</f>
        <v>0</v>
      </c>
      <c r="K1404" s="182" t="s">
        <v>465</v>
      </c>
      <c r="L1404" s="42"/>
      <c r="M1404" s="187" t="s">
        <v>3</v>
      </c>
      <c r="N1404" s="188" t="s">
        <v>43</v>
      </c>
      <c r="O1404" s="75"/>
      <c r="P1404" s="189">
        <f>O1404*H1404</f>
        <v>0</v>
      </c>
      <c r="Q1404" s="189">
        <v>0</v>
      </c>
      <c r="R1404" s="189">
        <f>Q1404*H1404</f>
        <v>0</v>
      </c>
      <c r="S1404" s="189">
        <v>0</v>
      </c>
      <c r="T1404" s="190">
        <f>S1404*H1404</f>
        <v>0</v>
      </c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R1404" s="191" t="s">
        <v>567</v>
      </c>
      <c r="AT1404" s="191" t="s">
        <v>462</v>
      </c>
      <c r="AU1404" s="191" t="s">
        <v>101</v>
      </c>
      <c r="AY1404" s="22" t="s">
        <v>458</v>
      </c>
      <c r="BE1404" s="192">
        <f>IF(N1404="základní",J1404,0)</f>
        <v>0</v>
      </c>
      <c r="BF1404" s="192">
        <f>IF(N1404="snížená",J1404,0)</f>
        <v>0</v>
      </c>
      <c r="BG1404" s="192">
        <f>IF(N1404="zákl. přenesená",J1404,0)</f>
        <v>0</v>
      </c>
      <c r="BH1404" s="192">
        <f>IF(N1404="sníž. přenesená",J1404,0)</f>
        <v>0</v>
      </c>
      <c r="BI1404" s="192">
        <f>IF(N1404="nulová",J1404,0)</f>
        <v>0</v>
      </c>
      <c r="BJ1404" s="22" t="s">
        <v>79</v>
      </c>
      <c r="BK1404" s="192">
        <f>ROUND(I1404*H1404,2)</f>
        <v>0</v>
      </c>
      <c r="BL1404" s="22" t="s">
        <v>567</v>
      </c>
      <c r="BM1404" s="191" t="s">
        <v>2386</v>
      </c>
    </row>
    <row r="1405" s="2" customFormat="1">
      <c r="A1405" s="41"/>
      <c r="B1405" s="42"/>
      <c r="C1405" s="41"/>
      <c r="D1405" s="193" t="s">
        <v>467</v>
      </c>
      <c r="E1405" s="41"/>
      <c r="F1405" s="194" t="s">
        <v>2387</v>
      </c>
      <c r="G1405" s="41"/>
      <c r="H1405" s="41"/>
      <c r="I1405" s="195"/>
      <c r="J1405" s="41"/>
      <c r="K1405" s="41"/>
      <c r="L1405" s="42"/>
      <c r="M1405" s="196"/>
      <c r="N1405" s="197"/>
      <c r="O1405" s="75"/>
      <c r="P1405" s="75"/>
      <c r="Q1405" s="75"/>
      <c r="R1405" s="75"/>
      <c r="S1405" s="75"/>
      <c r="T1405" s="76"/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T1405" s="22" t="s">
        <v>467</v>
      </c>
      <c r="AU1405" s="22" t="s">
        <v>101</v>
      </c>
    </row>
    <row r="1406" s="13" customFormat="1">
      <c r="A1406" s="13"/>
      <c r="B1406" s="198"/>
      <c r="C1406" s="13"/>
      <c r="D1406" s="199" t="s">
        <v>469</v>
      </c>
      <c r="E1406" s="200" t="s">
        <v>3</v>
      </c>
      <c r="F1406" s="201" t="s">
        <v>2269</v>
      </c>
      <c r="G1406" s="13"/>
      <c r="H1406" s="202">
        <v>46</v>
      </c>
      <c r="I1406" s="203"/>
      <c r="J1406" s="13"/>
      <c r="K1406" s="13"/>
      <c r="L1406" s="198"/>
      <c r="M1406" s="204"/>
      <c r="N1406" s="205"/>
      <c r="O1406" s="205"/>
      <c r="P1406" s="205"/>
      <c r="Q1406" s="205"/>
      <c r="R1406" s="205"/>
      <c r="S1406" s="205"/>
      <c r="T1406" s="206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T1406" s="200" t="s">
        <v>469</v>
      </c>
      <c r="AU1406" s="200" t="s">
        <v>101</v>
      </c>
      <c r="AV1406" s="13" t="s">
        <v>76</v>
      </c>
      <c r="AW1406" s="13" t="s">
        <v>33</v>
      </c>
      <c r="AX1406" s="13" t="s">
        <v>79</v>
      </c>
      <c r="AY1406" s="200" t="s">
        <v>458</v>
      </c>
    </row>
    <row r="1407" s="2" customFormat="1" ht="37.8" customHeight="1">
      <c r="A1407" s="41"/>
      <c r="B1407" s="179"/>
      <c r="C1407" s="223" t="s">
        <v>2388</v>
      </c>
      <c r="D1407" s="223" t="s">
        <v>562</v>
      </c>
      <c r="E1407" s="224" t="s">
        <v>2389</v>
      </c>
      <c r="F1407" s="225" t="s">
        <v>2390</v>
      </c>
      <c r="G1407" s="226" t="s">
        <v>140</v>
      </c>
      <c r="H1407" s="227">
        <v>347.64999999999998</v>
      </c>
      <c r="I1407" s="228"/>
      <c r="J1407" s="229">
        <f>ROUND(I1407*H1407,2)</f>
        <v>0</v>
      </c>
      <c r="K1407" s="225" t="s">
        <v>465</v>
      </c>
      <c r="L1407" s="230"/>
      <c r="M1407" s="231" t="s">
        <v>3</v>
      </c>
      <c r="N1407" s="232" t="s">
        <v>43</v>
      </c>
      <c r="O1407" s="75"/>
      <c r="P1407" s="189">
        <f>O1407*H1407</f>
        <v>0</v>
      </c>
      <c r="Q1407" s="189">
        <v>0.00020000000000000001</v>
      </c>
      <c r="R1407" s="189">
        <f>Q1407*H1407</f>
        <v>0.069529999999999995</v>
      </c>
      <c r="S1407" s="189">
        <v>0</v>
      </c>
      <c r="T1407" s="190">
        <f>S1407*H1407</f>
        <v>0</v>
      </c>
      <c r="U1407" s="41"/>
      <c r="V1407" s="41"/>
      <c r="W1407" s="41"/>
      <c r="X1407" s="41"/>
      <c r="Y1407" s="41"/>
      <c r="Z1407" s="41"/>
      <c r="AA1407" s="41"/>
      <c r="AB1407" s="41"/>
      <c r="AC1407" s="41"/>
      <c r="AD1407" s="41"/>
      <c r="AE1407" s="41"/>
      <c r="AR1407" s="191" t="s">
        <v>667</v>
      </c>
      <c r="AT1407" s="191" t="s">
        <v>562</v>
      </c>
      <c r="AU1407" s="191" t="s">
        <v>101</v>
      </c>
      <c r="AY1407" s="22" t="s">
        <v>458</v>
      </c>
      <c r="BE1407" s="192">
        <f>IF(N1407="základní",J1407,0)</f>
        <v>0</v>
      </c>
      <c r="BF1407" s="192">
        <f>IF(N1407="snížená",J1407,0)</f>
        <v>0</v>
      </c>
      <c r="BG1407" s="192">
        <f>IF(N1407="zákl. přenesená",J1407,0)</f>
        <v>0</v>
      </c>
      <c r="BH1407" s="192">
        <f>IF(N1407="sníž. přenesená",J1407,0)</f>
        <v>0</v>
      </c>
      <c r="BI1407" s="192">
        <f>IF(N1407="nulová",J1407,0)</f>
        <v>0</v>
      </c>
      <c r="BJ1407" s="22" t="s">
        <v>79</v>
      </c>
      <c r="BK1407" s="192">
        <f>ROUND(I1407*H1407,2)</f>
        <v>0</v>
      </c>
      <c r="BL1407" s="22" t="s">
        <v>567</v>
      </c>
      <c r="BM1407" s="191" t="s">
        <v>2391</v>
      </c>
    </row>
    <row r="1408" s="13" customFormat="1">
      <c r="A1408" s="13"/>
      <c r="B1408" s="198"/>
      <c r="C1408" s="13"/>
      <c r="D1408" s="199" t="s">
        <v>469</v>
      </c>
      <c r="E1408" s="200" t="s">
        <v>3</v>
      </c>
      <c r="F1408" s="201" t="s">
        <v>2280</v>
      </c>
      <c r="G1408" s="13"/>
      <c r="H1408" s="202">
        <v>279.14499999999998</v>
      </c>
      <c r="I1408" s="203"/>
      <c r="J1408" s="13"/>
      <c r="K1408" s="13"/>
      <c r="L1408" s="198"/>
      <c r="M1408" s="204"/>
      <c r="N1408" s="205"/>
      <c r="O1408" s="205"/>
      <c r="P1408" s="205"/>
      <c r="Q1408" s="205"/>
      <c r="R1408" s="205"/>
      <c r="S1408" s="205"/>
      <c r="T1408" s="206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T1408" s="200" t="s">
        <v>469</v>
      </c>
      <c r="AU1408" s="200" t="s">
        <v>101</v>
      </c>
      <c r="AV1408" s="13" t="s">
        <v>76</v>
      </c>
      <c r="AW1408" s="13" t="s">
        <v>33</v>
      </c>
      <c r="AX1408" s="13" t="s">
        <v>72</v>
      </c>
      <c r="AY1408" s="200" t="s">
        <v>458</v>
      </c>
    </row>
    <row r="1409" s="13" customFormat="1">
      <c r="A1409" s="13"/>
      <c r="B1409" s="198"/>
      <c r="C1409" s="13"/>
      <c r="D1409" s="199" t="s">
        <v>469</v>
      </c>
      <c r="E1409" s="200" t="s">
        <v>3</v>
      </c>
      <c r="F1409" s="201" t="s">
        <v>2392</v>
      </c>
      <c r="G1409" s="13"/>
      <c r="H1409" s="202">
        <v>19.266999999999999</v>
      </c>
      <c r="I1409" s="203"/>
      <c r="J1409" s="13"/>
      <c r="K1409" s="13"/>
      <c r="L1409" s="198"/>
      <c r="M1409" s="204"/>
      <c r="N1409" s="205"/>
      <c r="O1409" s="205"/>
      <c r="P1409" s="205"/>
      <c r="Q1409" s="205"/>
      <c r="R1409" s="205"/>
      <c r="S1409" s="205"/>
      <c r="T1409" s="206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00" t="s">
        <v>469</v>
      </c>
      <c r="AU1409" s="200" t="s">
        <v>101</v>
      </c>
      <c r="AV1409" s="13" t="s">
        <v>76</v>
      </c>
      <c r="AW1409" s="13" t="s">
        <v>33</v>
      </c>
      <c r="AX1409" s="13" t="s">
        <v>72</v>
      </c>
      <c r="AY1409" s="200" t="s">
        <v>458</v>
      </c>
    </row>
    <row r="1410" s="15" customFormat="1">
      <c r="A1410" s="15"/>
      <c r="B1410" s="215"/>
      <c r="C1410" s="15"/>
      <c r="D1410" s="199" t="s">
        <v>469</v>
      </c>
      <c r="E1410" s="216" t="s">
        <v>3</v>
      </c>
      <c r="F1410" s="217" t="s">
        <v>497</v>
      </c>
      <c r="G1410" s="15"/>
      <c r="H1410" s="218">
        <v>298.41199999999998</v>
      </c>
      <c r="I1410" s="219"/>
      <c r="J1410" s="15"/>
      <c r="K1410" s="15"/>
      <c r="L1410" s="215"/>
      <c r="M1410" s="220"/>
      <c r="N1410" s="221"/>
      <c r="O1410" s="221"/>
      <c r="P1410" s="221"/>
      <c r="Q1410" s="221"/>
      <c r="R1410" s="221"/>
      <c r="S1410" s="221"/>
      <c r="T1410" s="222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T1410" s="216" t="s">
        <v>469</v>
      </c>
      <c r="AU1410" s="216" t="s">
        <v>101</v>
      </c>
      <c r="AV1410" s="15" t="s">
        <v>104</v>
      </c>
      <c r="AW1410" s="15" t="s">
        <v>33</v>
      </c>
      <c r="AX1410" s="15" t="s">
        <v>79</v>
      </c>
      <c r="AY1410" s="216" t="s">
        <v>458</v>
      </c>
    </row>
    <row r="1411" s="13" customFormat="1">
      <c r="A1411" s="13"/>
      <c r="B1411" s="198"/>
      <c r="C1411" s="13"/>
      <c r="D1411" s="199" t="s">
        <v>469</v>
      </c>
      <c r="E1411" s="13"/>
      <c r="F1411" s="201" t="s">
        <v>2393</v>
      </c>
      <c r="G1411" s="13"/>
      <c r="H1411" s="202">
        <v>347.64999999999998</v>
      </c>
      <c r="I1411" s="203"/>
      <c r="J1411" s="13"/>
      <c r="K1411" s="13"/>
      <c r="L1411" s="198"/>
      <c r="M1411" s="204"/>
      <c r="N1411" s="205"/>
      <c r="O1411" s="205"/>
      <c r="P1411" s="205"/>
      <c r="Q1411" s="205"/>
      <c r="R1411" s="205"/>
      <c r="S1411" s="205"/>
      <c r="T1411" s="206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00" t="s">
        <v>469</v>
      </c>
      <c r="AU1411" s="200" t="s">
        <v>101</v>
      </c>
      <c r="AV1411" s="13" t="s">
        <v>76</v>
      </c>
      <c r="AW1411" s="13" t="s">
        <v>4</v>
      </c>
      <c r="AX1411" s="13" t="s">
        <v>79</v>
      </c>
      <c r="AY1411" s="200" t="s">
        <v>458</v>
      </c>
    </row>
    <row r="1412" s="12" customFormat="1" ht="22.8" customHeight="1">
      <c r="A1412" s="12"/>
      <c r="B1412" s="166"/>
      <c r="C1412" s="12"/>
      <c r="D1412" s="167" t="s">
        <v>71</v>
      </c>
      <c r="E1412" s="177" t="s">
        <v>2394</v>
      </c>
      <c r="F1412" s="177" t="s">
        <v>2395</v>
      </c>
      <c r="G1412" s="12"/>
      <c r="H1412" s="12"/>
      <c r="I1412" s="169"/>
      <c r="J1412" s="178">
        <f>BK1412</f>
        <v>0</v>
      </c>
      <c r="K1412" s="12"/>
      <c r="L1412" s="166"/>
      <c r="M1412" s="171"/>
      <c r="N1412" s="172"/>
      <c r="O1412" s="172"/>
      <c r="P1412" s="173">
        <f>P1413+SUM(P1414:P1417)+P1447</f>
        <v>0</v>
      </c>
      <c r="Q1412" s="172"/>
      <c r="R1412" s="173">
        <f>R1413+SUM(R1414:R1417)+R1447</f>
        <v>2.3619608161000003</v>
      </c>
      <c r="S1412" s="172"/>
      <c r="T1412" s="174">
        <f>T1413+SUM(T1414:T1417)+T1447</f>
        <v>0</v>
      </c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R1412" s="167" t="s">
        <v>76</v>
      </c>
      <c r="AT1412" s="175" t="s">
        <v>71</v>
      </c>
      <c r="AU1412" s="175" t="s">
        <v>79</v>
      </c>
      <c r="AY1412" s="167" t="s">
        <v>458</v>
      </c>
      <c r="BK1412" s="176">
        <f>BK1413+SUM(BK1414:BK1417)+BK1447</f>
        <v>0</v>
      </c>
    </row>
    <row r="1413" s="2" customFormat="1" ht="24.15" customHeight="1">
      <c r="A1413" s="41"/>
      <c r="B1413" s="179"/>
      <c r="C1413" s="180" t="s">
        <v>2396</v>
      </c>
      <c r="D1413" s="180" t="s">
        <v>462</v>
      </c>
      <c r="E1413" s="181" t="s">
        <v>2397</v>
      </c>
      <c r="F1413" s="182" t="s">
        <v>2398</v>
      </c>
      <c r="G1413" s="183" t="s">
        <v>2399</v>
      </c>
      <c r="H1413" s="184">
        <v>27.25</v>
      </c>
      <c r="I1413" s="185"/>
      <c r="J1413" s="186">
        <f>ROUND(I1413*H1413,2)</f>
        <v>0</v>
      </c>
      <c r="K1413" s="182" t="s">
        <v>3</v>
      </c>
      <c r="L1413" s="42"/>
      <c r="M1413" s="187" t="s">
        <v>3</v>
      </c>
      <c r="N1413" s="188" t="s">
        <v>43</v>
      </c>
      <c r="O1413" s="75"/>
      <c r="P1413" s="189">
        <f>O1413*H1413</f>
        <v>0</v>
      </c>
      <c r="Q1413" s="189">
        <v>0</v>
      </c>
      <c r="R1413" s="189">
        <f>Q1413*H1413</f>
        <v>0</v>
      </c>
      <c r="S1413" s="189">
        <v>0</v>
      </c>
      <c r="T1413" s="190">
        <f>S1413*H1413</f>
        <v>0</v>
      </c>
      <c r="U1413" s="41"/>
      <c r="V1413" s="41"/>
      <c r="W1413" s="41"/>
      <c r="X1413" s="41"/>
      <c r="Y1413" s="41"/>
      <c r="Z1413" s="41"/>
      <c r="AA1413" s="41"/>
      <c r="AB1413" s="41"/>
      <c r="AC1413" s="41"/>
      <c r="AD1413" s="41"/>
      <c r="AE1413" s="41"/>
      <c r="AR1413" s="191" t="s">
        <v>567</v>
      </c>
      <c r="AT1413" s="191" t="s">
        <v>462</v>
      </c>
      <c r="AU1413" s="191" t="s">
        <v>76</v>
      </c>
      <c r="AY1413" s="22" t="s">
        <v>458</v>
      </c>
      <c r="BE1413" s="192">
        <f>IF(N1413="základní",J1413,0)</f>
        <v>0</v>
      </c>
      <c r="BF1413" s="192">
        <f>IF(N1413="snížená",J1413,0)</f>
        <v>0</v>
      </c>
      <c r="BG1413" s="192">
        <f>IF(N1413="zákl. přenesená",J1413,0)</f>
        <v>0</v>
      </c>
      <c r="BH1413" s="192">
        <f>IF(N1413="sníž. přenesená",J1413,0)</f>
        <v>0</v>
      </c>
      <c r="BI1413" s="192">
        <f>IF(N1413="nulová",J1413,0)</f>
        <v>0</v>
      </c>
      <c r="BJ1413" s="22" t="s">
        <v>79</v>
      </c>
      <c r="BK1413" s="192">
        <f>ROUND(I1413*H1413,2)</f>
        <v>0</v>
      </c>
      <c r="BL1413" s="22" t="s">
        <v>567</v>
      </c>
      <c r="BM1413" s="191" t="s">
        <v>2400</v>
      </c>
    </row>
    <row r="1414" s="13" customFormat="1">
      <c r="A1414" s="13"/>
      <c r="B1414" s="198"/>
      <c r="C1414" s="13"/>
      <c r="D1414" s="199" t="s">
        <v>469</v>
      </c>
      <c r="E1414" s="200" t="s">
        <v>3</v>
      </c>
      <c r="F1414" s="201" t="s">
        <v>1380</v>
      </c>
      <c r="G1414" s="13"/>
      <c r="H1414" s="202">
        <v>27.25</v>
      </c>
      <c r="I1414" s="203"/>
      <c r="J1414" s="13"/>
      <c r="K1414" s="13"/>
      <c r="L1414" s="198"/>
      <c r="M1414" s="204"/>
      <c r="N1414" s="205"/>
      <c r="O1414" s="205"/>
      <c r="P1414" s="205"/>
      <c r="Q1414" s="205"/>
      <c r="R1414" s="205"/>
      <c r="S1414" s="205"/>
      <c r="T1414" s="206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T1414" s="200" t="s">
        <v>469</v>
      </c>
      <c r="AU1414" s="200" t="s">
        <v>76</v>
      </c>
      <c r="AV1414" s="13" t="s">
        <v>76</v>
      </c>
      <c r="AW1414" s="13" t="s">
        <v>33</v>
      </c>
      <c r="AX1414" s="13" t="s">
        <v>79</v>
      </c>
      <c r="AY1414" s="200" t="s">
        <v>458</v>
      </c>
    </row>
    <row r="1415" s="2" customFormat="1" ht="49.05" customHeight="1">
      <c r="A1415" s="41"/>
      <c r="B1415" s="179"/>
      <c r="C1415" s="180" t="s">
        <v>2401</v>
      </c>
      <c r="D1415" s="180" t="s">
        <v>462</v>
      </c>
      <c r="E1415" s="181" t="s">
        <v>2402</v>
      </c>
      <c r="F1415" s="182" t="s">
        <v>2403</v>
      </c>
      <c r="G1415" s="183" t="s">
        <v>548</v>
      </c>
      <c r="H1415" s="184">
        <v>2.3620000000000001</v>
      </c>
      <c r="I1415" s="185"/>
      <c r="J1415" s="186">
        <f>ROUND(I1415*H1415,2)</f>
        <v>0</v>
      </c>
      <c r="K1415" s="182" t="s">
        <v>465</v>
      </c>
      <c r="L1415" s="42"/>
      <c r="M1415" s="187" t="s">
        <v>3</v>
      </c>
      <c r="N1415" s="188" t="s">
        <v>43</v>
      </c>
      <c r="O1415" s="75"/>
      <c r="P1415" s="189">
        <f>O1415*H1415</f>
        <v>0</v>
      </c>
      <c r="Q1415" s="189">
        <v>0</v>
      </c>
      <c r="R1415" s="189">
        <f>Q1415*H1415</f>
        <v>0</v>
      </c>
      <c r="S1415" s="189">
        <v>0</v>
      </c>
      <c r="T1415" s="190">
        <f>S1415*H1415</f>
        <v>0</v>
      </c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R1415" s="191" t="s">
        <v>567</v>
      </c>
      <c r="AT1415" s="191" t="s">
        <v>462</v>
      </c>
      <c r="AU1415" s="191" t="s">
        <v>76</v>
      </c>
      <c r="AY1415" s="22" t="s">
        <v>458</v>
      </c>
      <c r="BE1415" s="192">
        <f>IF(N1415="základní",J1415,0)</f>
        <v>0</v>
      </c>
      <c r="BF1415" s="192">
        <f>IF(N1415="snížená",J1415,0)</f>
        <v>0</v>
      </c>
      <c r="BG1415" s="192">
        <f>IF(N1415="zákl. přenesená",J1415,0)</f>
        <v>0</v>
      </c>
      <c r="BH1415" s="192">
        <f>IF(N1415="sníž. přenesená",J1415,0)</f>
        <v>0</v>
      </c>
      <c r="BI1415" s="192">
        <f>IF(N1415="nulová",J1415,0)</f>
        <v>0</v>
      </c>
      <c r="BJ1415" s="22" t="s">
        <v>79</v>
      </c>
      <c r="BK1415" s="192">
        <f>ROUND(I1415*H1415,2)</f>
        <v>0</v>
      </c>
      <c r="BL1415" s="22" t="s">
        <v>567</v>
      </c>
      <c r="BM1415" s="191" t="s">
        <v>2404</v>
      </c>
    </row>
    <row r="1416" s="2" customFormat="1">
      <c r="A1416" s="41"/>
      <c r="B1416" s="42"/>
      <c r="C1416" s="41"/>
      <c r="D1416" s="193" t="s">
        <v>467</v>
      </c>
      <c r="E1416" s="41"/>
      <c r="F1416" s="194" t="s">
        <v>2405</v>
      </c>
      <c r="G1416" s="41"/>
      <c r="H1416" s="41"/>
      <c r="I1416" s="195"/>
      <c r="J1416" s="41"/>
      <c r="K1416" s="41"/>
      <c r="L1416" s="42"/>
      <c r="M1416" s="196"/>
      <c r="N1416" s="197"/>
      <c r="O1416" s="75"/>
      <c r="P1416" s="75"/>
      <c r="Q1416" s="75"/>
      <c r="R1416" s="75"/>
      <c r="S1416" s="75"/>
      <c r="T1416" s="76"/>
      <c r="U1416" s="41"/>
      <c r="V1416" s="41"/>
      <c r="W1416" s="41"/>
      <c r="X1416" s="41"/>
      <c r="Y1416" s="41"/>
      <c r="Z1416" s="41"/>
      <c r="AA1416" s="41"/>
      <c r="AB1416" s="41"/>
      <c r="AC1416" s="41"/>
      <c r="AD1416" s="41"/>
      <c r="AE1416" s="41"/>
      <c r="AT1416" s="22" t="s">
        <v>467</v>
      </c>
      <c r="AU1416" s="22" t="s">
        <v>76</v>
      </c>
    </row>
    <row r="1417" s="12" customFormat="1" ht="20.88" customHeight="1">
      <c r="A1417" s="12"/>
      <c r="B1417" s="166"/>
      <c r="C1417" s="12"/>
      <c r="D1417" s="167" t="s">
        <v>71</v>
      </c>
      <c r="E1417" s="177" t="s">
        <v>2406</v>
      </c>
      <c r="F1417" s="177" t="s">
        <v>2407</v>
      </c>
      <c r="G1417" s="12"/>
      <c r="H1417" s="12"/>
      <c r="I1417" s="169"/>
      <c r="J1417" s="178">
        <f>BK1417</f>
        <v>0</v>
      </c>
      <c r="K1417" s="12"/>
      <c r="L1417" s="166"/>
      <c r="M1417" s="171"/>
      <c r="N1417" s="172"/>
      <c r="O1417" s="172"/>
      <c r="P1417" s="173">
        <f>SUM(P1418:P1446)</f>
        <v>0</v>
      </c>
      <c r="Q1417" s="172"/>
      <c r="R1417" s="173">
        <f>SUM(R1418:R1446)</f>
        <v>0.70198796360000004</v>
      </c>
      <c r="S1417" s="172"/>
      <c r="T1417" s="174">
        <f>SUM(T1418:T1446)</f>
        <v>0</v>
      </c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R1417" s="167" t="s">
        <v>76</v>
      </c>
      <c r="AT1417" s="175" t="s">
        <v>71</v>
      </c>
      <c r="AU1417" s="175" t="s">
        <v>76</v>
      </c>
      <c r="AY1417" s="167" t="s">
        <v>458</v>
      </c>
      <c r="BK1417" s="176">
        <f>SUM(BK1418:BK1446)</f>
        <v>0</v>
      </c>
    </row>
    <row r="1418" s="2" customFormat="1" ht="55.5" customHeight="1">
      <c r="A1418" s="41"/>
      <c r="B1418" s="179"/>
      <c r="C1418" s="180" t="s">
        <v>2408</v>
      </c>
      <c r="D1418" s="180" t="s">
        <v>462</v>
      </c>
      <c r="E1418" s="181" t="s">
        <v>2409</v>
      </c>
      <c r="F1418" s="182" t="s">
        <v>2410</v>
      </c>
      <c r="G1418" s="183" t="s">
        <v>629</v>
      </c>
      <c r="H1418" s="184">
        <v>11</v>
      </c>
      <c r="I1418" s="185"/>
      <c r="J1418" s="186">
        <f>ROUND(I1418*H1418,2)</f>
        <v>0</v>
      </c>
      <c r="K1418" s="182" t="s">
        <v>465</v>
      </c>
      <c r="L1418" s="42"/>
      <c r="M1418" s="187" t="s">
        <v>3</v>
      </c>
      <c r="N1418" s="188" t="s">
        <v>43</v>
      </c>
      <c r="O1418" s="75"/>
      <c r="P1418" s="189">
        <f>O1418*H1418</f>
        <v>0</v>
      </c>
      <c r="Q1418" s="189">
        <v>0.00025708760000000002</v>
      </c>
      <c r="R1418" s="189">
        <f>Q1418*H1418</f>
        <v>0.0028279636000000004</v>
      </c>
      <c r="S1418" s="189">
        <v>0</v>
      </c>
      <c r="T1418" s="190">
        <f>S1418*H1418</f>
        <v>0</v>
      </c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R1418" s="191" t="s">
        <v>567</v>
      </c>
      <c r="AT1418" s="191" t="s">
        <v>462</v>
      </c>
      <c r="AU1418" s="191" t="s">
        <v>101</v>
      </c>
      <c r="AY1418" s="22" t="s">
        <v>458</v>
      </c>
      <c r="BE1418" s="192">
        <f>IF(N1418="základní",J1418,0)</f>
        <v>0</v>
      </c>
      <c r="BF1418" s="192">
        <f>IF(N1418="snížená",J1418,0)</f>
        <v>0</v>
      </c>
      <c r="BG1418" s="192">
        <f>IF(N1418="zákl. přenesená",J1418,0)</f>
        <v>0</v>
      </c>
      <c r="BH1418" s="192">
        <f>IF(N1418="sníž. přenesená",J1418,0)</f>
        <v>0</v>
      </c>
      <c r="BI1418" s="192">
        <f>IF(N1418="nulová",J1418,0)</f>
        <v>0</v>
      </c>
      <c r="BJ1418" s="22" t="s">
        <v>79</v>
      </c>
      <c r="BK1418" s="192">
        <f>ROUND(I1418*H1418,2)</f>
        <v>0</v>
      </c>
      <c r="BL1418" s="22" t="s">
        <v>567</v>
      </c>
      <c r="BM1418" s="191" t="s">
        <v>2411</v>
      </c>
    </row>
    <row r="1419" s="2" customFormat="1">
      <c r="A1419" s="41"/>
      <c r="B1419" s="42"/>
      <c r="C1419" s="41"/>
      <c r="D1419" s="193" t="s">
        <v>467</v>
      </c>
      <c r="E1419" s="41"/>
      <c r="F1419" s="194" t="s">
        <v>2412</v>
      </c>
      <c r="G1419" s="41"/>
      <c r="H1419" s="41"/>
      <c r="I1419" s="195"/>
      <c r="J1419" s="41"/>
      <c r="K1419" s="41"/>
      <c r="L1419" s="42"/>
      <c r="M1419" s="196"/>
      <c r="N1419" s="197"/>
      <c r="O1419" s="75"/>
      <c r="P1419" s="75"/>
      <c r="Q1419" s="75"/>
      <c r="R1419" s="75"/>
      <c r="S1419" s="75"/>
      <c r="T1419" s="76"/>
      <c r="U1419" s="41"/>
      <c r="V1419" s="41"/>
      <c r="W1419" s="41"/>
      <c r="X1419" s="41"/>
      <c r="Y1419" s="41"/>
      <c r="Z1419" s="41"/>
      <c r="AA1419" s="41"/>
      <c r="AB1419" s="41"/>
      <c r="AC1419" s="41"/>
      <c r="AD1419" s="41"/>
      <c r="AE1419" s="41"/>
      <c r="AT1419" s="22" t="s">
        <v>467</v>
      </c>
      <c r="AU1419" s="22" t="s">
        <v>101</v>
      </c>
    </row>
    <row r="1420" s="13" customFormat="1">
      <c r="A1420" s="13"/>
      <c r="B1420" s="198"/>
      <c r="C1420" s="13"/>
      <c r="D1420" s="199" t="s">
        <v>469</v>
      </c>
      <c r="E1420" s="200" t="s">
        <v>3</v>
      </c>
      <c r="F1420" s="201" t="s">
        <v>2413</v>
      </c>
      <c r="G1420" s="13"/>
      <c r="H1420" s="202">
        <v>8</v>
      </c>
      <c r="I1420" s="203"/>
      <c r="J1420" s="13"/>
      <c r="K1420" s="13"/>
      <c r="L1420" s="198"/>
      <c r="M1420" s="204"/>
      <c r="N1420" s="205"/>
      <c r="O1420" s="205"/>
      <c r="P1420" s="205"/>
      <c r="Q1420" s="205"/>
      <c r="R1420" s="205"/>
      <c r="S1420" s="205"/>
      <c r="T1420" s="206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00" t="s">
        <v>469</v>
      </c>
      <c r="AU1420" s="200" t="s">
        <v>101</v>
      </c>
      <c r="AV1420" s="13" t="s">
        <v>76</v>
      </c>
      <c r="AW1420" s="13" t="s">
        <v>33</v>
      </c>
      <c r="AX1420" s="13" t="s">
        <v>72</v>
      </c>
      <c r="AY1420" s="200" t="s">
        <v>458</v>
      </c>
    </row>
    <row r="1421" s="13" customFormat="1">
      <c r="A1421" s="13"/>
      <c r="B1421" s="198"/>
      <c r="C1421" s="13"/>
      <c r="D1421" s="199" t="s">
        <v>469</v>
      </c>
      <c r="E1421" s="200" t="s">
        <v>3</v>
      </c>
      <c r="F1421" s="201" t="s">
        <v>101</v>
      </c>
      <c r="G1421" s="13"/>
      <c r="H1421" s="202">
        <v>3</v>
      </c>
      <c r="I1421" s="203"/>
      <c r="J1421" s="13"/>
      <c r="K1421" s="13"/>
      <c r="L1421" s="198"/>
      <c r="M1421" s="204"/>
      <c r="N1421" s="205"/>
      <c r="O1421" s="205"/>
      <c r="P1421" s="205"/>
      <c r="Q1421" s="205"/>
      <c r="R1421" s="205"/>
      <c r="S1421" s="205"/>
      <c r="T1421" s="206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T1421" s="200" t="s">
        <v>469</v>
      </c>
      <c r="AU1421" s="200" t="s">
        <v>101</v>
      </c>
      <c r="AV1421" s="13" t="s">
        <v>76</v>
      </c>
      <c r="AW1421" s="13" t="s">
        <v>33</v>
      </c>
      <c r="AX1421" s="13" t="s">
        <v>72</v>
      </c>
      <c r="AY1421" s="200" t="s">
        <v>458</v>
      </c>
    </row>
    <row r="1422" s="15" customFormat="1">
      <c r="A1422" s="15"/>
      <c r="B1422" s="215"/>
      <c r="C1422" s="15"/>
      <c r="D1422" s="199" t="s">
        <v>469</v>
      </c>
      <c r="E1422" s="216" t="s">
        <v>3</v>
      </c>
      <c r="F1422" s="217" t="s">
        <v>497</v>
      </c>
      <c r="G1422" s="15"/>
      <c r="H1422" s="218">
        <v>11</v>
      </c>
      <c r="I1422" s="219"/>
      <c r="J1422" s="15"/>
      <c r="K1422" s="15"/>
      <c r="L1422" s="215"/>
      <c r="M1422" s="220"/>
      <c r="N1422" s="221"/>
      <c r="O1422" s="221"/>
      <c r="P1422" s="221"/>
      <c r="Q1422" s="221"/>
      <c r="R1422" s="221"/>
      <c r="S1422" s="221"/>
      <c r="T1422" s="222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T1422" s="216" t="s">
        <v>469</v>
      </c>
      <c r="AU1422" s="216" t="s">
        <v>101</v>
      </c>
      <c r="AV1422" s="15" t="s">
        <v>104</v>
      </c>
      <c r="AW1422" s="15" t="s">
        <v>33</v>
      </c>
      <c r="AX1422" s="15" t="s">
        <v>79</v>
      </c>
      <c r="AY1422" s="216" t="s">
        <v>458</v>
      </c>
    </row>
    <row r="1423" s="2" customFormat="1" ht="24.15" customHeight="1">
      <c r="A1423" s="41"/>
      <c r="B1423" s="179"/>
      <c r="C1423" s="223" t="s">
        <v>2414</v>
      </c>
      <c r="D1423" s="223" t="s">
        <v>562</v>
      </c>
      <c r="E1423" s="224" t="s">
        <v>2415</v>
      </c>
      <c r="F1423" s="225" t="s">
        <v>2416</v>
      </c>
      <c r="G1423" s="226" t="s">
        <v>629</v>
      </c>
      <c r="H1423" s="227">
        <v>11</v>
      </c>
      <c r="I1423" s="228"/>
      <c r="J1423" s="229">
        <f>ROUND(I1423*H1423,2)</f>
        <v>0</v>
      </c>
      <c r="K1423" s="225" t="s">
        <v>465</v>
      </c>
      <c r="L1423" s="230"/>
      <c r="M1423" s="231" t="s">
        <v>3</v>
      </c>
      <c r="N1423" s="232" t="s">
        <v>43</v>
      </c>
      <c r="O1423" s="75"/>
      <c r="P1423" s="189">
        <f>O1423*H1423</f>
        <v>0</v>
      </c>
      <c r="Q1423" s="189">
        <v>0.050000000000000003</v>
      </c>
      <c r="R1423" s="189">
        <f>Q1423*H1423</f>
        <v>0.55000000000000004</v>
      </c>
      <c r="S1423" s="189">
        <v>0</v>
      </c>
      <c r="T1423" s="190">
        <f>S1423*H1423</f>
        <v>0</v>
      </c>
      <c r="U1423" s="41"/>
      <c r="V1423" s="41"/>
      <c r="W1423" s="41"/>
      <c r="X1423" s="41"/>
      <c r="Y1423" s="41"/>
      <c r="Z1423" s="41"/>
      <c r="AA1423" s="41"/>
      <c r="AB1423" s="41"/>
      <c r="AC1423" s="41"/>
      <c r="AD1423" s="41"/>
      <c r="AE1423" s="41"/>
      <c r="AR1423" s="191" t="s">
        <v>667</v>
      </c>
      <c r="AT1423" s="191" t="s">
        <v>562</v>
      </c>
      <c r="AU1423" s="191" t="s">
        <v>101</v>
      </c>
      <c r="AY1423" s="22" t="s">
        <v>458</v>
      </c>
      <c r="BE1423" s="192">
        <f>IF(N1423="základní",J1423,0)</f>
        <v>0</v>
      </c>
      <c r="BF1423" s="192">
        <f>IF(N1423="snížená",J1423,0)</f>
        <v>0</v>
      </c>
      <c r="BG1423" s="192">
        <f>IF(N1423="zákl. přenesená",J1423,0)</f>
        <v>0</v>
      </c>
      <c r="BH1423" s="192">
        <f>IF(N1423="sníž. přenesená",J1423,0)</f>
        <v>0</v>
      </c>
      <c r="BI1423" s="192">
        <f>IF(N1423="nulová",J1423,0)</f>
        <v>0</v>
      </c>
      <c r="BJ1423" s="22" t="s">
        <v>79</v>
      </c>
      <c r="BK1423" s="192">
        <f>ROUND(I1423*H1423,2)</f>
        <v>0</v>
      </c>
      <c r="BL1423" s="22" t="s">
        <v>567</v>
      </c>
      <c r="BM1423" s="191" t="s">
        <v>2417</v>
      </c>
    </row>
    <row r="1424" s="13" customFormat="1">
      <c r="A1424" s="13"/>
      <c r="B1424" s="198"/>
      <c r="C1424" s="13"/>
      <c r="D1424" s="199" t="s">
        <v>469</v>
      </c>
      <c r="E1424" s="200" t="s">
        <v>3</v>
      </c>
      <c r="F1424" s="201" t="s">
        <v>2413</v>
      </c>
      <c r="G1424" s="13"/>
      <c r="H1424" s="202">
        <v>8</v>
      </c>
      <c r="I1424" s="203"/>
      <c r="J1424" s="13"/>
      <c r="K1424" s="13"/>
      <c r="L1424" s="198"/>
      <c r="M1424" s="204"/>
      <c r="N1424" s="205"/>
      <c r="O1424" s="205"/>
      <c r="P1424" s="205"/>
      <c r="Q1424" s="205"/>
      <c r="R1424" s="205"/>
      <c r="S1424" s="205"/>
      <c r="T1424" s="206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200" t="s">
        <v>469</v>
      </c>
      <c r="AU1424" s="200" t="s">
        <v>101</v>
      </c>
      <c r="AV1424" s="13" t="s">
        <v>76</v>
      </c>
      <c r="AW1424" s="13" t="s">
        <v>33</v>
      </c>
      <c r="AX1424" s="13" t="s">
        <v>72</v>
      </c>
      <c r="AY1424" s="200" t="s">
        <v>458</v>
      </c>
    </row>
    <row r="1425" s="13" customFormat="1">
      <c r="A1425" s="13"/>
      <c r="B1425" s="198"/>
      <c r="C1425" s="13"/>
      <c r="D1425" s="199" t="s">
        <v>469</v>
      </c>
      <c r="E1425" s="200" t="s">
        <v>3</v>
      </c>
      <c r="F1425" s="201" t="s">
        <v>101</v>
      </c>
      <c r="G1425" s="13"/>
      <c r="H1425" s="202">
        <v>3</v>
      </c>
      <c r="I1425" s="203"/>
      <c r="J1425" s="13"/>
      <c r="K1425" s="13"/>
      <c r="L1425" s="198"/>
      <c r="M1425" s="204"/>
      <c r="N1425" s="205"/>
      <c r="O1425" s="205"/>
      <c r="P1425" s="205"/>
      <c r="Q1425" s="205"/>
      <c r="R1425" s="205"/>
      <c r="S1425" s="205"/>
      <c r="T1425" s="206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00" t="s">
        <v>469</v>
      </c>
      <c r="AU1425" s="200" t="s">
        <v>101</v>
      </c>
      <c r="AV1425" s="13" t="s">
        <v>76</v>
      </c>
      <c r="AW1425" s="13" t="s">
        <v>33</v>
      </c>
      <c r="AX1425" s="13" t="s">
        <v>72</v>
      </c>
      <c r="AY1425" s="200" t="s">
        <v>458</v>
      </c>
    </row>
    <row r="1426" s="15" customFormat="1">
      <c r="A1426" s="15"/>
      <c r="B1426" s="215"/>
      <c r="C1426" s="15"/>
      <c r="D1426" s="199" t="s">
        <v>469</v>
      </c>
      <c r="E1426" s="216" t="s">
        <v>3</v>
      </c>
      <c r="F1426" s="217" t="s">
        <v>497</v>
      </c>
      <c r="G1426" s="15"/>
      <c r="H1426" s="218">
        <v>11</v>
      </c>
      <c r="I1426" s="219"/>
      <c r="J1426" s="15"/>
      <c r="K1426" s="15"/>
      <c r="L1426" s="215"/>
      <c r="M1426" s="220"/>
      <c r="N1426" s="221"/>
      <c r="O1426" s="221"/>
      <c r="P1426" s="221"/>
      <c r="Q1426" s="221"/>
      <c r="R1426" s="221"/>
      <c r="S1426" s="221"/>
      <c r="T1426" s="222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T1426" s="216" t="s">
        <v>469</v>
      </c>
      <c r="AU1426" s="216" t="s">
        <v>101</v>
      </c>
      <c r="AV1426" s="15" t="s">
        <v>104</v>
      </c>
      <c r="AW1426" s="15" t="s">
        <v>33</v>
      </c>
      <c r="AX1426" s="15" t="s">
        <v>79</v>
      </c>
      <c r="AY1426" s="216" t="s">
        <v>458</v>
      </c>
    </row>
    <row r="1427" s="2" customFormat="1" ht="24.15" customHeight="1">
      <c r="A1427" s="41"/>
      <c r="B1427" s="179"/>
      <c r="C1427" s="223" t="s">
        <v>2418</v>
      </c>
      <c r="D1427" s="223" t="s">
        <v>562</v>
      </c>
      <c r="E1427" s="224" t="s">
        <v>2419</v>
      </c>
      <c r="F1427" s="225" t="s">
        <v>2420</v>
      </c>
      <c r="G1427" s="226" t="s">
        <v>629</v>
      </c>
      <c r="H1427" s="227">
        <v>11</v>
      </c>
      <c r="I1427" s="228"/>
      <c r="J1427" s="229">
        <f>ROUND(I1427*H1427,2)</f>
        <v>0</v>
      </c>
      <c r="K1427" s="225" t="s">
        <v>465</v>
      </c>
      <c r="L1427" s="230"/>
      <c r="M1427" s="231" t="s">
        <v>3</v>
      </c>
      <c r="N1427" s="232" t="s">
        <v>43</v>
      </c>
      <c r="O1427" s="75"/>
      <c r="P1427" s="189">
        <f>O1427*H1427</f>
        <v>0</v>
      </c>
      <c r="Q1427" s="189">
        <v>0.0064999999999999997</v>
      </c>
      <c r="R1427" s="189">
        <f>Q1427*H1427</f>
        <v>0.071499999999999994</v>
      </c>
      <c r="S1427" s="189">
        <v>0</v>
      </c>
      <c r="T1427" s="190">
        <f>S1427*H1427</f>
        <v>0</v>
      </c>
      <c r="U1427" s="41"/>
      <c r="V1427" s="41"/>
      <c r="W1427" s="41"/>
      <c r="X1427" s="41"/>
      <c r="Y1427" s="41"/>
      <c r="Z1427" s="41"/>
      <c r="AA1427" s="41"/>
      <c r="AB1427" s="41"/>
      <c r="AC1427" s="41"/>
      <c r="AD1427" s="41"/>
      <c r="AE1427" s="41"/>
      <c r="AR1427" s="191" t="s">
        <v>667</v>
      </c>
      <c r="AT1427" s="191" t="s">
        <v>562</v>
      </c>
      <c r="AU1427" s="191" t="s">
        <v>101</v>
      </c>
      <c r="AY1427" s="22" t="s">
        <v>458</v>
      </c>
      <c r="BE1427" s="192">
        <f>IF(N1427="základní",J1427,0)</f>
        <v>0</v>
      </c>
      <c r="BF1427" s="192">
        <f>IF(N1427="snížená",J1427,0)</f>
        <v>0</v>
      </c>
      <c r="BG1427" s="192">
        <f>IF(N1427="zákl. přenesená",J1427,0)</f>
        <v>0</v>
      </c>
      <c r="BH1427" s="192">
        <f>IF(N1427="sníž. přenesená",J1427,0)</f>
        <v>0</v>
      </c>
      <c r="BI1427" s="192">
        <f>IF(N1427="nulová",J1427,0)</f>
        <v>0</v>
      </c>
      <c r="BJ1427" s="22" t="s">
        <v>79</v>
      </c>
      <c r="BK1427" s="192">
        <f>ROUND(I1427*H1427,2)</f>
        <v>0</v>
      </c>
      <c r="BL1427" s="22" t="s">
        <v>567</v>
      </c>
      <c r="BM1427" s="191" t="s">
        <v>2421</v>
      </c>
    </row>
    <row r="1428" s="13" customFormat="1">
      <c r="A1428" s="13"/>
      <c r="B1428" s="198"/>
      <c r="C1428" s="13"/>
      <c r="D1428" s="199" t="s">
        <v>469</v>
      </c>
      <c r="E1428" s="200" t="s">
        <v>3</v>
      </c>
      <c r="F1428" s="201" t="s">
        <v>2413</v>
      </c>
      <c r="G1428" s="13"/>
      <c r="H1428" s="202">
        <v>8</v>
      </c>
      <c r="I1428" s="203"/>
      <c r="J1428" s="13"/>
      <c r="K1428" s="13"/>
      <c r="L1428" s="198"/>
      <c r="M1428" s="204"/>
      <c r="N1428" s="205"/>
      <c r="O1428" s="205"/>
      <c r="P1428" s="205"/>
      <c r="Q1428" s="205"/>
      <c r="R1428" s="205"/>
      <c r="S1428" s="205"/>
      <c r="T1428" s="206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00" t="s">
        <v>469</v>
      </c>
      <c r="AU1428" s="200" t="s">
        <v>101</v>
      </c>
      <c r="AV1428" s="13" t="s">
        <v>76</v>
      </c>
      <c r="AW1428" s="13" t="s">
        <v>33</v>
      </c>
      <c r="AX1428" s="13" t="s">
        <v>72</v>
      </c>
      <c r="AY1428" s="200" t="s">
        <v>458</v>
      </c>
    </row>
    <row r="1429" s="13" customFormat="1">
      <c r="A1429" s="13"/>
      <c r="B1429" s="198"/>
      <c r="C1429" s="13"/>
      <c r="D1429" s="199" t="s">
        <v>469</v>
      </c>
      <c r="E1429" s="200" t="s">
        <v>3</v>
      </c>
      <c r="F1429" s="201" t="s">
        <v>101</v>
      </c>
      <c r="G1429" s="13"/>
      <c r="H1429" s="202">
        <v>3</v>
      </c>
      <c r="I1429" s="203"/>
      <c r="J1429" s="13"/>
      <c r="K1429" s="13"/>
      <c r="L1429" s="198"/>
      <c r="M1429" s="204"/>
      <c r="N1429" s="205"/>
      <c r="O1429" s="205"/>
      <c r="P1429" s="205"/>
      <c r="Q1429" s="205"/>
      <c r="R1429" s="205"/>
      <c r="S1429" s="205"/>
      <c r="T1429" s="206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200" t="s">
        <v>469</v>
      </c>
      <c r="AU1429" s="200" t="s">
        <v>101</v>
      </c>
      <c r="AV1429" s="13" t="s">
        <v>76</v>
      </c>
      <c r="AW1429" s="13" t="s">
        <v>33</v>
      </c>
      <c r="AX1429" s="13" t="s">
        <v>72</v>
      </c>
      <c r="AY1429" s="200" t="s">
        <v>458</v>
      </c>
    </row>
    <row r="1430" s="15" customFormat="1">
      <c r="A1430" s="15"/>
      <c r="B1430" s="215"/>
      <c r="C1430" s="15"/>
      <c r="D1430" s="199" t="s">
        <v>469</v>
      </c>
      <c r="E1430" s="216" t="s">
        <v>3</v>
      </c>
      <c r="F1430" s="217" t="s">
        <v>497</v>
      </c>
      <c r="G1430" s="15"/>
      <c r="H1430" s="218">
        <v>11</v>
      </c>
      <c r="I1430" s="219"/>
      <c r="J1430" s="15"/>
      <c r="K1430" s="15"/>
      <c r="L1430" s="215"/>
      <c r="M1430" s="220"/>
      <c r="N1430" s="221"/>
      <c r="O1430" s="221"/>
      <c r="P1430" s="221"/>
      <c r="Q1430" s="221"/>
      <c r="R1430" s="221"/>
      <c r="S1430" s="221"/>
      <c r="T1430" s="222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T1430" s="216" t="s">
        <v>469</v>
      </c>
      <c r="AU1430" s="216" t="s">
        <v>101</v>
      </c>
      <c r="AV1430" s="15" t="s">
        <v>104</v>
      </c>
      <c r="AW1430" s="15" t="s">
        <v>33</v>
      </c>
      <c r="AX1430" s="15" t="s">
        <v>79</v>
      </c>
      <c r="AY1430" s="216" t="s">
        <v>458</v>
      </c>
    </row>
    <row r="1431" s="2" customFormat="1" ht="21.75" customHeight="1">
      <c r="A1431" s="41"/>
      <c r="B1431" s="179"/>
      <c r="C1431" s="223" t="s">
        <v>2422</v>
      </c>
      <c r="D1431" s="223" t="s">
        <v>562</v>
      </c>
      <c r="E1431" s="224" t="s">
        <v>2423</v>
      </c>
      <c r="F1431" s="225" t="s">
        <v>2424</v>
      </c>
      <c r="G1431" s="226" t="s">
        <v>629</v>
      </c>
      <c r="H1431" s="227">
        <v>11</v>
      </c>
      <c r="I1431" s="228"/>
      <c r="J1431" s="229">
        <f>ROUND(I1431*H1431,2)</f>
        <v>0</v>
      </c>
      <c r="K1431" s="225" t="s">
        <v>709</v>
      </c>
      <c r="L1431" s="230"/>
      <c r="M1431" s="231" t="s">
        <v>3</v>
      </c>
      <c r="N1431" s="232" t="s">
        <v>43</v>
      </c>
      <c r="O1431" s="75"/>
      <c r="P1431" s="189">
        <f>O1431*H1431</f>
        <v>0</v>
      </c>
      <c r="Q1431" s="189">
        <v>0.00085999999999999998</v>
      </c>
      <c r="R1431" s="189">
        <f>Q1431*H1431</f>
        <v>0.0094599999999999997</v>
      </c>
      <c r="S1431" s="189">
        <v>0</v>
      </c>
      <c r="T1431" s="190">
        <f>S1431*H1431</f>
        <v>0</v>
      </c>
      <c r="U1431" s="41"/>
      <c r="V1431" s="41"/>
      <c r="W1431" s="41"/>
      <c r="X1431" s="41"/>
      <c r="Y1431" s="41"/>
      <c r="Z1431" s="41"/>
      <c r="AA1431" s="41"/>
      <c r="AB1431" s="41"/>
      <c r="AC1431" s="41"/>
      <c r="AD1431" s="41"/>
      <c r="AE1431" s="41"/>
      <c r="AR1431" s="191" t="s">
        <v>667</v>
      </c>
      <c r="AT1431" s="191" t="s">
        <v>562</v>
      </c>
      <c r="AU1431" s="191" t="s">
        <v>101</v>
      </c>
      <c r="AY1431" s="22" t="s">
        <v>458</v>
      </c>
      <c r="BE1431" s="192">
        <f>IF(N1431="základní",J1431,0)</f>
        <v>0</v>
      </c>
      <c r="BF1431" s="192">
        <f>IF(N1431="snížená",J1431,0)</f>
        <v>0</v>
      </c>
      <c r="BG1431" s="192">
        <f>IF(N1431="zákl. přenesená",J1431,0)</f>
        <v>0</v>
      </c>
      <c r="BH1431" s="192">
        <f>IF(N1431="sníž. přenesená",J1431,0)</f>
        <v>0</v>
      </c>
      <c r="BI1431" s="192">
        <f>IF(N1431="nulová",J1431,0)</f>
        <v>0</v>
      </c>
      <c r="BJ1431" s="22" t="s">
        <v>79</v>
      </c>
      <c r="BK1431" s="192">
        <f>ROUND(I1431*H1431,2)</f>
        <v>0</v>
      </c>
      <c r="BL1431" s="22" t="s">
        <v>567</v>
      </c>
      <c r="BM1431" s="191" t="s">
        <v>2425</v>
      </c>
    </row>
    <row r="1432" s="13" customFormat="1">
      <c r="A1432" s="13"/>
      <c r="B1432" s="198"/>
      <c r="C1432" s="13"/>
      <c r="D1432" s="199" t="s">
        <v>469</v>
      </c>
      <c r="E1432" s="200" t="s">
        <v>3</v>
      </c>
      <c r="F1432" s="201" t="s">
        <v>2413</v>
      </c>
      <c r="G1432" s="13"/>
      <c r="H1432" s="202">
        <v>8</v>
      </c>
      <c r="I1432" s="203"/>
      <c r="J1432" s="13"/>
      <c r="K1432" s="13"/>
      <c r="L1432" s="198"/>
      <c r="M1432" s="204"/>
      <c r="N1432" s="205"/>
      <c r="O1432" s="205"/>
      <c r="P1432" s="205"/>
      <c r="Q1432" s="205"/>
      <c r="R1432" s="205"/>
      <c r="S1432" s="205"/>
      <c r="T1432" s="206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T1432" s="200" t="s">
        <v>469</v>
      </c>
      <c r="AU1432" s="200" t="s">
        <v>101</v>
      </c>
      <c r="AV1432" s="13" t="s">
        <v>76</v>
      </c>
      <c r="AW1432" s="13" t="s">
        <v>33</v>
      </c>
      <c r="AX1432" s="13" t="s">
        <v>72</v>
      </c>
      <c r="AY1432" s="200" t="s">
        <v>458</v>
      </c>
    </row>
    <row r="1433" s="13" customFormat="1">
      <c r="A1433" s="13"/>
      <c r="B1433" s="198"/>
      <c r="C1433" s="13"/>
      <c r="D1433" s="199" t="s">
        <v>469</v>
      </c>
      <c r="E1433" s="200" t="s">
        <v>3</v>
      </c>
      <c r="F1433" s="201" t="s">
        <v>101</v>
      </c>
      <c r="G1433" s="13"/>
      <c r="H1433" s="202">
        <v>3</v>
      </c>
      <c r="I1433" s="203"/>
      <c r="J1433" s="13"/>
      <c r="K1433" s="13"/>
      <c r="L1433" s="198"/>
      <c r="M1433" s="204"/>
      <c r="N1433" s="205"/>
      <c r="O1433" s="205"/>
      <c r="P1433" s="205"/>
      <c r="Q1433" s="205"/>
      <c r="R1433" s="205"/>
      <c r="S1433" s="205"/>
      <c r="T1433" s="206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200" t="s">
        <v>469</v>
      </c>
      <c r="AU1433" s="200" t="s">
        <v>101</v>
      </c>
      <c r="AV1433" s="13" t="s">
        <v>76</v>
      </c>
      <c r="AW1433" s="13" t="s">
        <v>33</v>
      </c>
      <c r="AX1433" s="13" t="s">
        <v>72</v>
      </c>
      <c r="AY1433" s="200" t="s">
        <v>458</v>
      </c>
    </row>
    <row r="1434" s="15" customFormat="1">
      <c r="A1434" s="15"/>
      <c r="B1434" s="215"/>
      <c r="C1434" s="15"/>
      <c r="D1434" s="199" t="s">
        <v>469</v>
      </c>
      <c r="E1434" s="216" t="s">
        <v>3</v>
      </c>
      <c r="F1434" s="217" t="s">
        <v>497</v>
      </c>
      <c r="G1434" s="15"/>
      <c r="H1434" s="218">
        <v>11</v>
      </c>
      <c r="I1434" s="219"/>
      <c r="J1434" s="15"/>
      <c r="K1434" s="15"/>
      <c r="L1434" s="215"/>
      <c r="M1434" s="220"/>
      <c r="N1434" s="221"/>
      <c r="O1434" s="221"/>
      <c r="P1434" s="221"/>
      <c r="Q1434" s="221"/>
      <c r="R1434" s="221"/>
      <c r="S1434" s="221"/>
      <c r="T1434" s="222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T1434" s="216" t="s">
        <v>469</v>
      </c>
      <c r="AU1434" s="216" t="s">
        <v>101</v>
      </c>
      <c r="AV1434" s="15" t="s">
        <v>104</v>
      </c>
      <c r="AW1434" s="15" t="s">
        <v>33</v>
      </c>
      <c r="AX1434" s="15" t="s">
        <v>79</v>
      </c>
      <c r="AY1434" s="216" t="s">
        <v>458</v>
      </c>
    </row>
    <row r="1435" s="2" customFormat="1" ht="16.5" customHeight="1">
      <c r="A1435" s="41"/>
      <c r="B1435" s="179"/>
      <c r="C1435" s="223" t="s">
        <v>2426</v>
      </c>
      <c r="D1435" s="223" t="s">
        <v>562</v>
      </c>
      <c r="E1435" s="224" t="s">
        <v>2427</v>
      </c>
      <c r="F1435" s="225" t="s">
        <v>2428</v>
      </c>
      <c r="G1435" s="226" t="s">
        <v>2429</v>
      </c>
      <c r="H1435" s="227">
        <v>11</v>
      </c>
      <c r="I1435" s="228"/>
      <c r="J1435" s="229">
        <f>ROUND(I1435*H1435,2)</f>
        <v>0</v>
      </c>
      <c r="K1435" s="225" t="s">
        <v>465</v>
      </c>
      <c r="L1435" s="230"/>
      <c r="M1435" s="231" t="s">
        <v>3</v>
      </c>
      <c r="N1435" s="232" t="s">
        <v>43</v>
      </c>
      <c r="O1435" s="75"/>
      <c r="P1435" s="189">
        <f>O1435*H1435</f>
        <v>0</v>
      </c>
      <c r="Q1435" s="189">
        <v>0.0032000000000000002</v>
      </c>
      <c r="R1435" s="189">
        <f>Q1435*H1435</f>
        <v>0.035200000000000002</v>
      </c>
      <c r="S1435" s="189">
        <v>0</v>
      </c>
      <c r="T1435" s="190">
        <f>S1435*H1435</f>
        <v>0</v>
      </c>
      <c r="U1435" s="41"/>
      <c r="V1435" s="41"/>
      <c r="W1435" s="41"/>
      <c r="X1435" s="41"/>
      <c r="Y1435" s="41"/>
      <c r="Z1435" s="41"/>
      <c r="AA1435" s="41"/>
      <c r="AB1435" s="41"/>
      <c r="AC1435" s="41"/>
      <c r="AD1435" s="41"/>
      <c r="AE1435" s="41"/>
      <c r="AR1435" s="191" t="s">
        <v>667</v>
      </c>
      <c r="AT1435" s="191" t="s">
        <v>562</v>
      </c>
      <c r="AU1435" s="191" t="s">
        <v>101</v>
      </c>
      <c r="AY1435" s="22" t="s">
        <v>458</v>
      </c>
      <c r="BE1435" s="192">
        <f>IF(N1435="základní",J1435,0)</f>
        <v>0</v>
      </c>
      <c r="BF1435" s="192">
        <f>IF(N1435="snížená",J1435,0)</f>
        <v>0</v>
      </c>
      <c r="BG1435" s="192">
        <f>IF(N1435="zákl. přenesená",J1435,0)</f>
        <v>0</v>
      </c>
      <c r="BH1435" s="192">
        <f>IF(N1435="sníž. přenesená",J1435,0)</f>
        <v>0</v>
      </c>
      <c r="BI1435" s="192">
        <f>IF(N1435="nulová",J1435,0)</f>
        <v>0</v>
      </c>
      <c r="BJ1435" s="22" t="s">
        <v>79</v>
      </c>
      <c r="BK1435" s="192">
        <f>ROUND(I1435*H1435,2)</f>
        <v>0</v>
      </c>
      <c r="BL1435" s="22" t="s">
        <v>567</v>
      </c>
      <c r="BM1435" s="191" t="s">
        <v>2430</v>
      </c>
    </row>
    <row r="1436" s="13" customFormat="1">
      <c r="A1436" s="13"/>
      <c r="B1436" s="198"/>
      <c r="C1436" s="13"/>
      <c r="D1436" s="199" t="s">
        <v>469</v>
      </c>
      <c r="E1436" s="200" t="s">
        <v>3</v>
      </c>
      <c r="F1436" s="201" t="s">
        <v>2413</v>
      </c>
      <c r="G1436" s="13"/>
      <c r="H1436" s="202">
        <v>8</v>
      </c>
      <c r="I1436" s="203"/>
      <c r="J1436" s="13"/>
      <c r="K1436" s="13"/>
      <c r="L1436" s="198"/>
      <c r="M1436" s="204"/>
      <c r="N1436" s="205"/>
      <c r="O1436" s="205"/>
      <c r="P1436" s="205"/>
      <c r="Q1436" s="205"/>
      <c r="R1436" s="205"/>
      <c r="S1436" s="205"/>
      <c r="T1436" s="206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00" t="s">
        <v>469</v>
      </c>
      <c r="AU1436" s="200" t="s">
        <v>101</v>
      </c>
      <c r="AV1436" s="13" t="s">
        <v>76</v>
      </c>
      <c r="AW1436" s="13" t="s">
        <v>33</v>
      </c>
      <c r="AX1436" s="13" t="s">
        <v>72</v>
      </c>
      <c r="AY1436" s="200" t="s">
        <v>458</v>
      </c>
    </row>
    <row r="1437" s="13" customFormat="1">
      <c r="A1437" s="13"/>
      <c r="B1437" s="198"/>
      <c r="C1437" s="13"/>
      <c r="D1437" s="199" t="s">
        <v>469</v>
      </c>
      <c r="E1437" s="200" t="s">
        <v>3</v>
      </c>
      <c r="F1437" s="201" t="s">
        <v>101</v>
      </c>
      <c r="G1437" s="13"/>
      <c r="H1437" s="202">
        <v>3</v>
      </c>
      <c r="I1437" s="203"/>
      <c r="J1437" s="13"/>
      <c r="K1437" s="13"/>
      <c r="L1437" s="198"/>
      <c r="M1437" s="204"/>
      <c r="N1437" s="205"/>
      <c r="O1437" s="205"/>
      <c r="P1437" s="205"/>
      <c r="Q1437" s="205"/>
      <c r="R1437" s="205"/>
      <c r="S1437" s="205"/>
      <c r="T1437" s="206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00" t="s">
        <v>469</v>
      </c>
      <c r="AU1437" s="200" t="s">
        <v>101</v>
      </c>
      <c r="AV1437" s="13" t="s">
        <v>76</v>
      </c>
      <c r="AW1437" s="13" t="s">
        <v>33</v>
      </c>
      <c r="AX1437" s="13" t="s">
        <v>72</v>
      </c>
      <c r="AY1437" s="200" t="s">
        <v>458</v>
      </c>
    </row>
    <row r="1438" s="15" customFormat="1">
      <c r="A1438" s="15"/>
      <c r="B1438" s="215"/>
      <c r="C1438" s="15"/>
      <c r="D1438" s="199" t="s">
        <v>469</v>
      </c>
      <c r="E1438" s="216" t="s">
        <v>3</v>
      </c>
      <c r="F1438" s="217" t="s">
        <v>497</v>
      </c>
      <c r="G1438" s="15"/>
      <c r="H1438" s="218">
        <v>11</v>
      </c>
      <c r="I1438" s="219"/>
      <c r="J1438" s="15"/>
      <c r="K1438" s="15"/>
      <c r="L1438" s="215"/>
      <c r="M1438" s="220"/>
      <c r="N1438" s="221"/>
      <c r="O1438" s="221"/>
      <c r="P1438" s="221"/>
      <c r="Q1438" s="221"/>
      <c r="R1438" s="221"/>
      <c r="S1438" s="221"/>
      <c r="T1438" s="222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T1438" s="216" t="s">
        <v>469</v>
      </c>
      <c r="AU1438" s="216" t="s">
        <v>101</v>
      </c>
      <c r="AV1438" s="15" t="s">
        <v>104</v>
      </c>
      <c r="AW1438" s="15" t="s">
        <v>33</v>
      </c>
      <c r="AX1438" s="15" t="s">
        <v>79</v>
      </c>
      <c r="AY1438" s="216" t="s">
        <v>458</v>
      </c>
    </row>
    <row r="1439" s="2" customFormat="1" ht="16.5" customHeight="1">
      <c r="A1439" s="41"/>
      <c r="B1439" s="179"/>
      <c r="C1439" s="180" t="s">
        <v>2431</v>
      </c>
      <c r="D1439" s="180" t="s">
        <v>462</v>
      </c>
      <c r="E1439" s="181" t="s">
        <v>2432</v>
      </c>
      <c r="F1439" s="182" t="s">
        <v>2433</v>
      </c>
      <c r="G1439" s="183" t="s">
        <v>708</v>
      </c>
      <c r="H1439" s="184">
        <v>11</v>
      </c>
      <c r="I1439" s="185"/>
      <c r="J1439" s="186">
        <f>ROUND(I1439*H1439,2)</f>
        <v>0</v>
      </c>
      <c r="K1439" s="182" t="s">
        <v>709</v>
      </c>
      <c r="L1439" s="42"/>
      <c r="M1439" s="187" t="s">
        <v>3</v>
      </c>
      <c r="N1439" s="188" t="s">
        <v>43</v>
      </c>
      <c r="O1439" s="75"/>
      <c r="P1439" s="189">
        <f>O1439*H1439</f>
        <v>0</v>
      </c>
      <c r="Q1439" s="189">
        <v>0</v>
      </c>
      <c r="R1439" s="189">
        <f>Q1439*H1439</f>
        <v>0</v>
      </c>
      <c r="S1439" s="189">
        <v>0</v>
      </c>
      <c r="T1439" s="190">
        <f>S1439*H1439</f>
        <v>0</v>
      </c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R1439" s="191" t="s">
        <v>567</v>
      </c>
      <c r="AT1439" s="191" t="s">
        <v>462</v>
      </c>
      <c r="AU1439" s="191" t="s">
        <v>101</v>
      </c>
      <c r="AY1439" s="22" t="s">
        <v>458</v>
      </c>
      <c r="BE1439" s="192">
        <f>IF(N1439="základní",J1439,0)</f>
        <v>0</v>
      </c>
      <c r="BF1439" s="192">
        <f>IF(N1439="snížená",J1439,0)</f>
        <v>0</v>
      </c>
      <c r="BG1439" s="192">
        <f>IF(N1439="zákl. přenesená",J1439,0)</f>
        <v>0</v>
      </c>
      <c r="BH1439" s="192">
        <f>IF(N1439="sníž. přenesená",J1439,0)</f>
        <v>0</v>
      </c>
      <c r="BI1439" s="192">
        <f>IF(N1439="nulová",J1439,0)</f>
        <v>0</v>
      </c>
      <c r="BJ1439" s="22" t="s">
        <v>79</v>
      </c>
      <c r="BK1439" s="192">
        <f>ROUND(I1439*H1439,2)</f>
        <v>0</v>
      </c>
      <c r="BL1439" s="22" t="s">
        <v>567</v>
      </c>
      <c r="BM1439" s="191" t="s">
        <v>2434</v>
      </c>
    </row>
    <row r="1440" s="13" customFormat="1">
      <c r="A1440" s="13"/>
      <c r="B1440" s="198"/>
      <c r="C1440" s="13"/>
      <c r="D1440" s="199" t="s">
        <v>469</v>
      </c>
      <c r="E1440" s="200" t="s">
        <v>3</v>
      </c>
      <c r="F1440" s="201" t="s">
        <v>2413</v>
      </c>
      <c r="G1440" s="13"/>
      <c r="H1440" s="202">
        <v>8</v>
      </c>
      <c r="I1440" s="203"/>
      <c r="J1440" s="13"/>
      <c r="K1440" s="13"/>
      <c r="L1440" s="198"/>
      <c r="M1440" s="204"/>
      <c r="N1440" s="205"/>
      <c r="O1440" s="205"/>
      <c r="P1440" s="205"/>
      <c r="Q1440" s="205"/>
      <c r="R1440" s="205"/>
      <c r="S1440" s="205"/>
      <c r="T1440" s="206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00" t="s">
        <v>469</v>
      </c>
      <c r="AU1440" s="200" t="s">
        <v>101</v>
      </c>
      <c r="AV1440" s="13" t="s">
        <v>76</v>
      </c>
      <c r="AW1440" s="13" t="s">
        <v>33</v>
      </c>
      <c r="AX1440" s="13" t="s">
        <v>72</v>
      </c>
      <c r="AY1440" s="200" t="s">
        <v>458</v>
      </c>
    </row>
    <row r="1441" s="13" customFormat="1">
      <c r="A1441" s="13"/>
      <c r="B1441" s="198"/>
      <c r="C1441" s="13"/>
      <c r="D1441" s="199" t="s">
        <v>469</v>
      </c>
      <c r="E1441" s="200" t="s">
        <v>3</v>
      </c>
      <c r="F1441" s="201" t="s">
        <v>101</v>
      </c>
      <c r="G1441" s="13"/>
      <c r="H1441" s="202">
        <v>3</v>
      </c>
      <c r="I1441" s="203"/>
      <c r="J1441" s="13"/>
      <c r="K1441" s="13"/>
      <c r="L1441" s="198"/>
      <c r="M1441" s="204"/>
      <c r="N1441" s="205"/>
      <c r="O1441" s="205"/>
      <c r="P1441" s="205"/>
      <c r="Q1441" s="205"/>
      <c r="R1441" s="205"/>
      <c r="S1441" s="205"/>
      <c r="T1441" s="206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00" t="s">
        <v>469</v>
      </c>
      <c r="AU1441" s="200" t="s">
        <v>101</v>
      </c>
      <c r="AV1441" s="13" t="s">
        <v>76</v>
      </c>
      <c r="AW1441" s="13" t="s">
        <v>33</v>
      </c>
      <c r="AX1441" s="13" t="s">
        <v>72</v>
      </c>
      <c r="AY1441" s="200" t="s">
        <v>458</v>
      </c>
    </row>
    <row r="1442" s="15" customFormat="1">
      <c r="A1442" s="15"/>
      <c r="B1442" s="215"/>
      <c r="C1442" s="15"/>
      <c r="D1442" s="199" t="s">
        <v>469</v>
      </c>
      <c r="E1442" s="216" t="s">
        <v>3</v>
      </c>
      <c r="F1442" s="217" t="s">
        <v>497</v>
      </c>
      <c r="G1442" s="15"/>
      <c r="H1442" s="218">
        <v>11</v>
      </c>
      <c r="I1442" s="219"/>
      <c r="J1442" s="15"/>
      <c r="K1442" s="15"/>
      <c r="L1442" s="215"/>
      <c r="M1442" s="220"/>
      <c r="N1442" s="221"/>
      <c r="O1442" s="221"/>
      <c r="P1442" s="221"/>
      <c r="Q1442" s="221"/>
      <c r="R1442" s="221"/>
      <c r="S1442" s="221"/>
      <c r="T1442" s="222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T1442" s="216" t="s">
        <v>469</v>
      </c>
      <c r="AU1442" s="216" t="s">
        <v>101</v>
      </c>
      <c r="AV1442" s="15" t="s">
        <v>104</v>
      </c>
      <c r="AW1442" s="15" t="s">
        <v>33</v>
      </c>
      <c r="AX1442" s="15" t="s">
        <v>79</v>
      </c>
      <c r="AY1442" s="216" t="s">
        <v>458</v>
      </c>
    </row>
    <row r="1443" s="2" customFormat="1" ht="24.15" customHeight="1">
      <c r="A1443" s="41"/>
      <c r="B1443" s="179"/>
      <c r="C1443" s="223" t="s">
        <v>2435</v>
      </c>
      <c r="D1443" s="223" t="s">
        <v>562</v>
      </c>
      <c r="E1443" s="224" t="s">
        <v>2436</v>
      </c>
      <c r="F1443" s="225" t="s">
        <v>2437</v>
      </c>
      <c r="G1443" s="226" t="s">
        <v>629</v>
      </c>
      <c r="H1443" s="227">
        <v>11</v>
      </c>
      <c r="I1443" s="228"/>
      <c r="J1443" s="229">
        <f>ROUND(I1443*H1443,2)</f>
        <v>0</v>
      </c>
      <c r="K1443" s="225" t="s">
        <v>709</v>
      </c>
      <c r="L1443" s="230"/>
      <c r="M1443" s="231" t="s">
        <v>3</v>
      </c>
      <c r="N1443" s="232" t="s">
        <v>43</v>
      </c>
      <c r="O1443" s="75"/>
      <c r="P1443" s="189">
        <f>O1443*H1443</f>
        <v>0</v>
      </c>
      <c r="Q1443" s="189">
        <v>0.0030000000000000001</v>
      </c>
      <c r="R1443" s="189">
        <f>Q1443*H1443</f>
        <v>0.033000000000000002</v>
      </c>
      <c r="S1443" s="189">
        <v>0</v>
      </c>
      <c r="T1443" s="190">
        <f>S1443*H1443</f>
        <v>0</v>
      </c>
      <c r="U1443" s="41"/>
      <c r="V1443" s="41"/>
      <c r="W1443" s="41"/>
      <c r="X1443" s="41"/>
      <c r="Y1443" s="41"/>
      <c r="Z1443" s="41"/>
      <c r="AA1443" s="41"/>
      <c r="AB1443" s="41"/>
      <c r="AC1443" s="41"/>
      <c r="AD1443" s="41"/>
      <c r="AE1443" s="41"/>
      <c r="AR1443" s="191" t="s">
        <v>667</v>
      </c>
      <c r="AT1443" s="191" t="s">
        <v>562</v>
      </c>
      <c r="AU1443" s="191" t="s">
        <v>101</v>
      </c>
      <c r="AY1443" s="22" t="s">
        <v>458</v>
      </c>
      <c r="BE1443" s="192">
        <f>IF(N1443="základní",J1443,0)</f>
        <v>0</v>
      </c>
      <c r="BF1443" s="192">
        <f>IF(N1443="snížená",J1443,0)</f>
        <v>0</v>
      </c>
      <c r="BG1443" s="192">
        <f>IF(N1443="zákl. přenesená",J1443,0)</f>
        <v>0</v>
      </c>
      <c r="BH1443" s="192">
        <f>IF(N1443="sníž. přenesená",J1443,0)</f>
        <v>0</v>
      </c>
      <c r="BI1443" s="192">
        <f>IF(N1443="nulová",J1443,0)</f>
        <v>0</v>
      </c>
      <c r="BJ1443" s="22" t="s">
        <v>79</v>
      </c>
      <c r="BK1443" s="192">
        <f>ROUND(I1443*H1443,2)</f>
        <v>0</v>
      </c>
      <c r="BL1443" s="22" t="s">
        <v>567</v>
      </c>
      <c r="BM1443" s="191" t="s">
        <v>2438</v>
      </c>
    </row>
    <row r="1444" s="13" customFormat="1">
      <c r="A1444" s="13"/>
      <c r="B1444" s="198"/>
      <c r="C1444" s="13"/>
      <c r="D1444" s="199" t="s">
        <v>469</v>
      </c>
      <c r="E1444" s="200" t="s">
        <v>3</v>
      </c>
      <c r="F1444" s="201" t="s">
        <v>2413</v>
      </c>
      <c r="G1444" s="13"/>
      <c r="H1444" s="202">
        <v>8</v>
      </c>
      <c r="I1444" s="203"/>
      <c r="J1444" s="13"/>
      <c r="K1444" s="13"/>
      <c r="L1444" s="198"/>
      <c r="M1444" s="204"/>
      <c r="N1444" s="205"/>
      <c r="O1444" s="205"/>
      <c r="P1444" s="205"/>
      <c r="Q1444" s="205"/>
      <c r="R1444" s="205"/>
      <c r="S1444" s="205"/>
      <c r="T1444" s="206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200" t="s">
        <v>469</v>
      </c>
      <c r="AU1444" s="200" t="s">
        <v>101</v>
      </c>
      <c r="AV1444" s="13" t="s">
        <v>76</v>
      </c>
      <c r="AW1444" s="13" t="s">
        <v>33</v>
      </c>
      <c r="AX1444" s="13" t="s">
        <v>72</v>
      </c>
      <c r="AY1444" s="200" t="s">
        <v>458</v>
      </c>
    </row>
    <row r="1445" s="13" customFormat="1">
      <c r="A1445" s="13"/>
      <c r="B1445" s="198"/>
      <c r="C1445" s="13"/>
      <c r="D1445" s="199" t="s">
        <v>469</v>
      </c>
      <c r="E1445" s="200" t="s">
        <v>3</v>
      </c>
      <c r="F1445" s="201" t="s">
        <v>101</v>
      </c>
      <c r="G1445" s="13"/>
      <c r="H1445" s="202">
        <v>3</v>
      </c>
      <c r="I1445" s="203"/>
      <c r="J1445" s="13"/>
      <c r="K1445" s="13"/>
      <c r="L1445" s="198"/>
      <c r="M1445" s="204"/>
      <c r="N1445" s="205"/>
      <c r="O1445" s="205"/>
      <c r="P1445" s="205"/>
      <c r="Q1445" s="205"/>
      <c r="R1445" s="205"/>
      <c r="S1445" s="205"/>
      <c r="T1445" s="206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T1445" s="200" t="s">
        <v>469</v>
      </c>
      <c r="AU1445" s="200" t="s">
        <v>101</v>
      </c>
      <c r="AV1445" s="13" t="s">
        <v>76</v>
      </c>
      <c r="AW1445" s="13" t="s">
        <v>33</v>
      </c>
      <c r="AX1445" s="13" t="s">
        <v>72</v>
      </c>
      <c r="AY1445" s="200" t="s">
        <v>458</v>
      </c>
    </row>
    <row r="1446" s="15" customFormat="1">
      <c r="A1446" s="15"/>
      <c r="B1446" s="215"/>
      <c r="C1446" s="15"/>
      <c r="D1446" s="199" t="s">
        <v>469</v>
      </c>
      <c r="E1446" s="216" t="s">
        <v>3</v>
      </c>
      <c r="F1446" s="217" t="s">
        <v>497</v>
      </c>
      <c r="G1446" s="15"/>
      <c r="H1446" s="218">
        <v>11</v>
      </c>
      <c r="I1446" s="219"/>
      <c r="J1446" s="15"/>
      <c r="K1446" s="15"/>
      <c r="L1446" s="215"/>
      <c r="M1446" s="220"/>
      <c r="N1446" s="221"/>
      <c r="O1446" s="221"/>
      <c r="P1446" s="221"/>
      <c r="Q1446" s="221"/>
      <c r="R1446" s="221"/>
      <c r="S1446" s="221"/>
      <c r="T1446" s="222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T1446" s="216" t="s">
        <v>469</v>
      </c>
      <c r="AU1446" s="216" t="s">
        <v>101</v>
      </c>
      <c r="AV1446" s="15" t="s">
        <v>104</v>
      </c>
      <c r="AW1446" s="15" t="s">
        <v>33</v>
      </c>
      <c r="AX1446" s="15" t="s">
        <v>79</v>
      </c>
      <c r="AY1446" s="216" t="s">
        <v>458</v>
      </c>
    </row>
    <row r="1447" s="12" customFormat="1" ht="20.88" customHeight="1">
      <c r="A1447" s="12"/>
      <c r="B1447" s="166"/>
      <c r="C1447" s="12"/>
      <c r="D1447" s="167" t="s">
        <v>71</v>
      </c>
      <c r="E1447" s="177" t="s">
        <v>2439</v>
      </c>
      <c r="F1447" s="177" t="s">
        <v>2440</v>
      </c>
      <c r="G1447" s="12"/>
      <c r="H1447" s="12"/>
      <c r="I1447" s="169"/>
      <c r="J1447" s="178">
        <f>BK1447</f>
        <v>0</v>
      </c>
      <c r="K1447" s="12"/>
      <c r="L1447" s="166"/>
      <c r="M1447" s="171"/>
      <c r="N1447" s="172"/>
      <c r="O1447" s="172"/>
      <c r="P1447" s="173">
        <f>SUM(P1448:P1547)</f>
        <v>0</v>
      </c>
      <c r="Q1447" s="172"/>
      <c r="R1447" s="173">
        <f>SUM(R1448:R1547)</f>
        <v>1.6599728525000002</v>
      </c>
      <c r="S1447" s="172"/>
      <c r="T1447" s="174">
        <f>SUM(T1448:T1547)</f>
        <v>0</v>
      </c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R1447" s="167" t="s">
        <v>76</v>
      </c>
      <c r="AT1447" s="175" t="s">
        <v>71</v>
      </c>
      <c r="AU1447" s="175" t="s">
        <v>76</v>
      </c>
      <c r="AY1447" s="167" t="s">
        <v>458</v>
      </c>
      <c r="BK1447" s="176">
        <f>SUM(BK1448:BK1547)</f>
        <v>0</v>
      </c>
    </row>
    <row r="1448" s="2" customFormat="1" ht="37.8" customHeight="1">
      <c r="A1448" s="41"/>
      <c r="B1448" s="179"/>
      <c r="C1448" s="180" t="s">
        <v>2441</v>
      </c>
      <c r="D1448" s="180" t="s">
        <v>462</v>
      </c>
      <c r="E1448" s="181" t="s">
        <v>2442</v>
      </c>
      <c r="F1448" s="182" t="s">
        <v>2443</v>
      </c>
      <c r="G1448" s="183" t="s">
        <v>629</v>
      </c>
      <c r="H1448" s="184">
        <v>21</v>
      </c>
      <c r="I1448" s="185"/>
      <c r="J1448" s="186">
        <f>ROUND(I1448*H1448,2)</f>
        <v>0</v>
      </c>
      <c r="K1448" s="182" t="s">
        <v>465</v>
      </c>
      <c r="L1448" s="42"/>
      <c r="M1448" s="187" t="s">
        <v>3</v>
      </c>
      <c r="N1448" s="188" t="s">
        <v>43</v>
      </c>
      <c r="O1448" s="75"/>
      <c r="P1448" s="189">
        <f>O1448*H1448</f>
        <v>0</v>
      </c>
      <c r="Q1448" s="189">
        <v>0</v>
      </c>
      <c r="R1448" s="189">
        <f>Q1448*H1448</f>
        <v>0</v>
      </c>
      <c r="S1448" s="189">
        <v>0</v>
      </c>
      <c r="T1448" s="190">
        <f>S1448*H1448</f>
        <v>0</v>
      </c>
      <c r="U1448" s="41"/>
      <c r="V1448" s="41"/>
      <c r="W1448" s="41"/>
      <c r="X1448" s="41"/>
      <c r="Y1448" s="41"/>
      <c r="Z1448" s="41"/>
      <c r="AA1448" s="41"/>
      <c r="AB1448" s="41"/>
      <c r="AC1448" s="41"/>
      <c r="AD1448" s="41"/>
      <c r="AE1448" s="41"/>
      <c r="AR1448" s="191" t="s">
        <v>567</v>
      </c>
      <c r="AT1448" s="191" t="s">
        <v>462</v>
      </c>
      <c r="AU1448" s="191" t="s">
        <v>101</v>
      </c>
      <c r="AY1448" s="22" t="s">
        <v>458</v>
      </c>
      <c r="BE1448" s="192">
        <f>IF(N1448="základní",J1448,0)</f>
        <v>0</v>
      </c>
      <c r="BF1448" s="192">
        <f>IF(N1448="snížená",J1448,0)</f>
        <v>0</v>
      </c>
      <c r="BG1448" s="192">
        <f>IF(N1448="zákl. přenesená",J1448,0)</f>
        <v>0</v>
      </c>
      <c r="BH1448" s="192">
        <f>IF(N1448="sníž. přenesená",J1448,0)</f>
        <v>0</v>
      </c>
      <c r="BI1448" s="192">
        <f>IF(N1448="nulová",J1448,0)</f>
        <v>0</v>
      </c>
      <c r="BJ1448" s="22" t="s">
        <v>79</v>
      </c>
      <c r="BK1448" s="192">
        <f>ROUND(I1448*H1448,2)</f>
        <v>0</v>
      </c>
      <c r="BL1448" s="22" t="s">
        <v>567</v>
      </c>
      <c r="BM1448" s="191" t="s">
        <v>2444</v>
      </c>
    </row>
    <row r="1449" s="2" customFormat="1">
      <c r="A1449" s="41"/>
      <c r="B1449" s="42"/>
      <c r="C1449" s="41"/>
      <c r="D1449" s="193" t="s">
        <v>467</v>
      </c>
      <c r="E1449" s="41"/>
      <c r="F1449" s="194" t="s">
        <v>2445</v>
      </c>
      <c r="G1449" s="41"/>
      <c r="H1449" s="41"/>
      <c r="I1449" s="195"/>
      <c r="J1449" s="41"/>
      <c r="K1449" s="41"/>
      <c r="L1449" s="42"/>
      <c r="M1449" s="196"/>
      <c r="N1449" s="197"/>
      <c r="O1449" s="75"/>
      <c r="P1449" s="75"/>
      <c r="Q1449" s="75"/>
      <c r="R1449" s="75"/>
      <c r="S1449" s="75"/>
      <c r="T1449" s="76"/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T1449" s="22" t="s">
        <v>467</v>
      </c>
      <c r="AU1449" s="22" t="s">
        <v>101</v>
      </c>
    </row>
    <row r="1450" s="2" customFormat="1" ht="24.15" customHeight="1">
      <c r="A1450" s="41"/>
      <c r="B1450" s="179"/>
      <c r="C1450" s="223" t="s">
        <v>2446</v>
      </c>
      <c r="D1450" s="223" t="s">
        <v>562</v>
      </c>
      <c r="E1450" s="224" t="s">
        <v>2447</v>
      </c>
      <c r="F1450" s="225" t="s">
        <v>2448</v>
      </c>
      <c r="G1450" s="226" t="s">
        <v>629</v>
      </c>
      <c r="H1450" s="227">
        <v>1</v>
      </c>
      <c r="I1450" s="228"/>
      <c r="J1450" s="229">
        <f>ROUND(I1450*H1450,2)</f>
        <v>0</v>
      </c>
      <c r="K1450" s="225" t="s">
        <v>465</v>
      </c>
      <c r="L1450" s="230"/>
      <c r="M1450" s="231" t="s">
        <v>3</v>
      </c>
      <c r="N1450" s="232" t="s">
        <v>43</v>
      </c>
      <c r="O1450" s="75"/>
      <c r="P1450" s="189">
        <f>O1450*H1450</f>
        <v>0</v>
      </c>
      <c r="Q1450" s="189">
        <v>0.016</v>
      </c>
      <c r="R1450" s="189">
        <f>Q1450*H1450</f>
        <v>0.016</v>
      </c>
      <c r="S1450" s="189">
        <v>0</v>
      </c>
      <c r="T1450" s="190">
        <f>S1450*H1450</f>
        <v>0</v>
      </c>
      <c r="U1450" s="41"/>
      <c r="V1450" s="41"/>
      <c r="W1450" s="41"/>
      <c r="X1450" s="41"/>
      <c r="Y1450" s="41"/>
      <c r="Z1450" s="41"/>
      <c r="AA1450" s="41"/>
      <c r="AB1450" s="41"/>
      <c r="AC1450" s="41"/>
      <c r="AD1450" s="41"/>
      <c r="AE1450" s="41"/>
      <c r="AR1450" s="191" t="s">
        <v>667</v>
      </c>
      <c r="AT1450" s="191" t="s">
        <v>562</v>
      </c>
      <c r="AU1450" s="191" t="s">
        <v>101</v>
      </c>
      <c r="AY1450" s="22" t="s">
        <v>458</v>
      </c>
      <c r="BE1450" s="192">
        <f>IF(N1450="základní",J1450,0)</f>
        <v>0</v>
      </c>
      <c r="BF1450" s="192">
        <f>IF(N1450="snížená",J1450,0)</f>
        <v>0</v>
      </c>
      <c r="BG1450" s="192">
        <f>IF(N1450="zákl. přenesená",J1450,0)</f>
        <v>0</v>
      </c>
      <c r="BH1450" s="192">
        <f>IF(N1450="sníž. přenesená",J1450,0)</f>
        <v>0</v>
      </c>
      <c r="BI1450" s="192">
        <f>IF(N1450="nulová",J1450,0)</f>
        <v>0</v>
      </c>
      <c r="BJ1450" s="22" t="s">
        <v>79</v>
      </c>
      <c r="BK1450" s="192">
        <f>ROUND(I1450*H1450,2)</f>
        <v>0</v>
      </c>
      <c r="BL1450" s="22" t="s">
        <v>567</v>
      </c>
      <c r="BM1450" s="191" t="s">
        <v>2449</v>
      </c>
    </row>
    <row r="1451" s="13" customFormat="1">
      <c r="A1451" s="13"/>
      <c r="B1451" s="198"/>
      <c r="C1451" s="13"/>
      <c r="D1451" s="199" t="s">
        <v>469</v>
      </c>
      <c r="E1451" s="200" t="s">
        <v>3</v>
      </c>
      <c r="F1451" s="201" t="s">
        <v>1592</v>
      </c>
      <c r="G1451" s="13"/>
      <c r="H1451" s="202">
        <v>1</v>
      </c>
      <c r="I1451" s="203"/>
      <c r="J1451" s="13"/>
      <c r="K1451" s="13"/>
      <c r="L1451" s="198"/>
      <c r="M1451" s="204"/>
      <c r="N1451" s="205"/>
      <c r="O1451" s="205"/>
      <c r="P1451" s="205"/>
      <c r="Q1451" s="205"/>
      <c r="R1451" s="205"/>
      <c r="S1451" s="205"/>
      <c r="T1451" s="206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00" t="s">
        <v>469</v>
      </c>
      <c r="AU1451" s="200" t="s">
        <v>101</v>
      </c>
      <c r="AV1451" s="13" t="s">
        <v>76</v>
      </c>
      <c r="AW1451" s="13" t="s">
        <v>33</v>
      </c>
      <c r="AX1451" s="13" t="s">
        <v>79</v>
      </c>
      <c r="AY1451" s="200" t="s">
        <v>458</v>
      </c>
    </row>
    <row r="1452" s="2" customFormat="1" ht="24.15" customHeight="1">
      <c r="A1452" s="41"/>
      <c r="B1452" s="179"/>
      <c r="C1452" s="223" t="s">
        <v>2450</v>
      </c>
      <c r="D1452" s="223" t="s">
        <v>562</v>
      </c>
      <c r="E1452" s="224" t="s">
        <v>2451</v>
      </c>
      <c r="F1452" s="225" t="s">
        <v>2452</v>
      </c>
      <c r="G1452" s="226" t="s">
        <v>629</v>
      </c>
      <c r="H1452" s="227">
        <v>7</v>
      </c>
      <c r="I1452" s="228"/>
      <c r="J1452" s="229">
        <f>ROUND(I1452*H1452,2)</f>
        <v>0</v>
      </c>
      <c r="K1452" s="225" t="s">
        <v>465</v>
      </c>
      <c r="L1452" s="230"/>
      <c r="M1452" s="231" t="s">
        <v>3</v>
      </c>
      <c r="N1452" s="232" t="s">
        <v>43</v>
      </c>
      <c r="O1452" s="75"/>
      <c r="P1452" s="189">
        <f>O1452*H1452</f>
        <v>0</v>
      </c>
      <c r="Q1452" s="189">
        <v>0.017500000000000002</v>
      </c>
      <c r="R1452" s="189">
        <f>Q1452*H1452</f>
        <v>0.12250000000000001</v>
      </c>
      <c r="S1452" s="189">
        <v>0</v>
      </c>
      <c r="T1452" s="190">
        <f>S1452*H1452</f>
        <v>0</v>
      </c>
      <c r="U1452" s="41"/>
      <c r="V1452" s="41"/>
      <c r="W1452" s="41"/>
      <c r="X1452" s="41"/>
      <c r="Y1452" s="41"/>
      <c r="Z1452" s="41"/>
      <c r="AA1452" s="41"/>
      <c r="AB1452" s="41"/>
      <c r="AC1452" s="41"/>
      <c r="AD1452" s="41"/>
      <c r="AE1452" s="41"/>
      <c r="AR1452" s="191" t="s">
        <v>667</v>
      </c>
      <c r="AT1452" s="191" t="s">
        <v>562</v>
      </c>
      <c r="AU1452" s="191" t="s">
        <v>101</v>
      </c>
      <c r="AY1452" s="22" t="s">
        <v>458</v>
      </c>
      <c r="BE1452" s="192">
        <f>IF(N1452="základní",J1452,0)</f>
        <v>0</v>
      </c>
      <c r="BF1452" s="192">
        <f>IF(N1452="snížená",J1452,0)</f>
        <v>0</v>
      </c>
      <c r="BG1452" s="192">
        <f>IF(N1452="zákl. přenesená",J1452,0)</f>
        <v>0</v>
      </c>
      <c r="BH1452" s="192">
        <f>IF(N1452="sníž. přenesená",J1452,0)</f>
        <v>0</v>
      </c>
      <c r="BI1452" s="192">
        <f>IF(N1452="nulová",J1452,0)</f>
        <v>0</v>
      </c>
      <c r="BJ1452" s="22" t="s">
        <v>79</v>
      </c>
      <c r="BK1452" s="192">
        <f>ROUND(I1452*H1452,2)</f>
        <v>0</v>
      </c>
      <c r="BL1452" s="22" t="s">
        <v>567</v>
      </c>
      <c r="BM1452" s="191" t="s">
        <v>2453</v>
      </c>
    </row>
    <row r="1453" s="13" customFormat="1">
      <c r="A1453" s="13"/>
      <c r="B1453" s="198"/>
      <c r="C1453" s="13"/>
      <c r="D1453" s="199" t="s">
        <v>469</v>
      </c>
      <c r="E1453" s="200" t="s">
        <v>3</v>
      </c>
      <c r="F1453" s="201" t="s">
        <v>1582</v>
      </c>
      <c r="G1453" s="13"/>
      <c r="H1453" s="202">
        <v>5</v>
      </c>
      <c r="I1453" s="203"/>
      <c r="J1453" s="13"/>
      <c r="K1453" s="13"/>
      <c r="L1453" s="198"/>
      <c r="M1453" s="204"/>
      <c r="N1453" s="205"/>
      <c r="O1453" s="205"/>
      <c r="P1453" s="205"/>
      <c r="Q1453" s="205"/>
      <c r="R1453" s="205"/>
      <c r="S1453" s="205"/>
      <c r="T1453" s="206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00" t="s">
        <v>469</v>
      </c>
      <c r="AU1453" s="200" t="s">
        <v>101</v>
      </c>
      <c r="AV1453" s="13" t="s">
        <v>76</v>
      </c>
      <c r="AW1453" s="13" t="s">
        <v>33</v>
      </c>
      <c r="AX1453" s="13" t="s">
        <v>72</v>
      </c>
      <c r="AY1453" s="200" t="s">
        <v>458</v>
      </c>
    </row>
    <row r="1454" s="13" customFormat="1">
      <c r="A1454" s="13"/>
      <c r="B1454" s="198"/>
      <c r="C1454" s="13"/>
      <c r="D1454" s="199" t="s">
        <v>469</v>
      </c>
      <c r="E1454" s="200" t="s">
        <v>3</v>
      </c>
      <c r="F1454" s="201" t="s">
        <v>1587</v>
      </c>
      <c r="G1454" s="13"/>
      <c r="H1454" s="202">
        <v>2</v>
      </c>
      <c r="I1454" s="203"/>
      <c r="J1454" s="13"/>
      <c r="K1454" s="13"/>
      <c r="L1454" s="198"/>
      <c r="M1454" s="204"/>
      <c r="N1454" s="205"/>
      <c r="O1454" s="205"/>
      <c r="P1454" s="205"/>
      <c r="Q1454" s="205"/>
      <c r="R1454" s="205"/>
      <c r="S1454" s="205"/>
      <c r="T1454" s="206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T1454" s="200" t="s">
        <v>469</v>
      </c>
      <c r="AU1454" s="200" t="s">
        <v>101</v>
      </c>
      <c r="AV1454" s="13" t="s">
        <v>76</v>
      </c>
      <c r="AW1454" s="13" t="s">
        <v>33</v>
      </c>
      <c r="AX1454" s="13" t="s">
        <v>72</v>
      </c>
      <c r="AY1454" s="200" t="s">
        <v>458</v>
      </c>
    </row>
    <row r="1455" s="15" customFormat="1">
      <c r="A1455" s="15"/>
      <c r="B1455" s="215"/>
      <c r="C1455" s="15"/>
      <c r="D1455" s="199" t="s">
        <v>469</v>
      </c>
      <c r="E1455" s="216" t="s">
        <v>3</v>
      </c>
      <c r="F1455" s="217" t="s">
        <v>497</v>
      </c>
      <c r="G1455" s="15"/>
      <c r="H1455" s="218">
        <v>7</v>
      </c>
      <c r="I1455" s="219"/>
      <c r="J1455" s="15"/>
      <c r="K1455" s="15"/>
      <c r="L1455" s="215"/>
      <c r="M1455" s="220"/>
      <c r="N1455" s="221"/>
      <c r="O1455" s="221"/>
      <c r="P1455" s="221"/>
      <c r="Q1455" s="221"/>
      <c r="R1455" s="221"/>
      <c r="S1455" s="221"/>
      <c r="T1455" s="222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T1455" s="216" t="s">
        <v>469</v>
      </c>
      <c r="AU1455" s="216" t="s">
        <v>101</v>
      </c>
      <c r="AV1455" s="15" t="s">
        <v>104</v>
      </c>
      <c r="AW1455" s="15" t="s">
        <v>33</v>
      </c>
      <c r="AX1455" s="15" t="s">
        <v>79</v>
      </c>
      <c r="AY1455" s="216" t="s">
        <v>458</v>
      </c>
    </row>
    <row r="1456" s="2" customFormat="1" ht="24.15" customHeight="1">
      <c r="A1456" s="41"/>
      <c r="B1456" s="179"/>
      <c r="C1456" s="223" t="s">
        <v>2454</v>
      </c>
      <c r="D1456" s="223" t="s">
        <v>562</v>
      </c>
      <c r="E1456" s="224" t="s">
        <v>2455</v>
      </c>
      <c r="F1456" s="225" t="s">
        <v>2456</v>
      </c>
      <c r="G1456" s="226" t="s">
        <v>629</v>
      </c>
      <c r="H1456" s="227">
        <v>13</v>
      </c>
      <c r="I1456" s="228"/>
      <c r="J1456" s="229">
        <f>ROUND(I1456*H1456,2)</f>
        <v>0</v>
      </c>
      <c r="K1456" s="225" t="s">
        <v>465</v>
      </c>
      <c r="L1456" s="230"/>
      <c r="M1456" s="231" t="s">
        <v>3</v>
      </c>
      <c r="N1456" s="232" t="s">
        <v>43</v>
      </c>
      <c r="O1456" s="75"/>
      <c r="P1456" s="189">
        <f>O1456*H1456</f>
        <v>0</v>
      </c>
      <c r="Q1456" s="189">
        <v>0.0195</v>
      </c>
      <c r="R1456" s="189">
        <f>Q1456*H1456</f>
        <v>0.2535</v>
      </c>
      <c r="S1456" s="189">
        <v>0</v>
      </c>
      <c r="T1456" s="190">
        <f>S1456*H1456</f>
        <v>0</v>
      </c>
      <c r="U1456" s="41"/>
      <c r="V1456" s="41"/>
      <c r="W1456" s="41"/>
      <c r="X1456" s="41"/>
      <c r="Y1456" s="41"/>
      <c r="Z1456" s="41"/>
      <c r="AA1456" s="41"/>
      <c r="AB1456" s="41"/>
      <c r="AC1456" s="41"/>
      <c r="AD1456" s="41"/>
      <c r="AE1456" s="41"/>
      <c r="AR1456" s="191" t="s">
        <v>667</v>
      </c>
      <c r="AT1456" s="191" t="s">
        <v>562</v>
      </c>
      <c r="AU1456" s="191" t="s">
        <v>101</v>
      </c>
      <c r="AY1456" s="22" t="s">
        <v>458</v>
      </c>
      <c r="BE1456" s="192">
        <f>IF(N1456="základní",J1456,0)</f>
        <v>0</v>
      </c>
      <c r="BF1456" s="192">
        <f>IF(N1456="snížená",J1456,0)</f>
        <v>0</v>
      </c>
      <c r="BG1456" s="192">
        <f>IF(N1456="zákl. přenesená",J1456,0)</f>
        <v>0</v>
      </c>
      <c r="BH1456" s="192">
        <f>IF(N1456="sníž. přenesená",J1456,0)</f>
        <v>0</v>
      </c>
      <c r="BI1456" s="192">
        <f>IF(N1456="nulová",J1456,0)</f>
        <v>0</v>
      </c>
      <c r="BJ1456" s="22" t="s">
        <v>79</v>
      </c>
      <c r="BK1456" s="192">
        <f>ROUND(I1456*H1456,2)</f>
        <v>0</v>
      </c>
      <c r="BL1456" s="22" t="s">
        <v>567</v>
      </c>
      <c r="BM1456" s="191" t="s">
        <v>2457</v>
      </c>
    </row>
    <row r="1457" s="13" customFormat="1">
      <c r="A1457" s="13"/>
      <c r="B1457" s="198"/>
      <c r="C1457" s="13"/>
      <c r="D1457" s="199" t="s">
        <v>469</v>
      </c>
      <c r="E1457" s="200" t="s">
        <v>3</v>
      </c>
      <c r="F1457" s="201" t="s">
        <v>1577</v>
      </c>
      <c r="G1457" s="13"/>
      <c r="H1457" s="202">
        <v>2</v>
      </c>
      <c r="I1457" s="203"/>
      <c r="J1457" s="13"/>
      <c r="K1457" s="13"/>
      <c r="L1457" s="198"/>
      <c r="M1457" s="204"/>
      <c r="N1457" s="205"/>
      <c r="O1457" s="205"/>
      <c r="P1457" s="205"/>
      <c r="Q1457" s="205"/>
      <c r="R1457" s="205"/>
      <c r="S1457" s="205"/>
      <c r="T1457" s="206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00" t="s">
        <v>469</v>
      </c>
      <c r="AU1457" s="200" t="s">
        <v>101</v>
      </c>
      <c r="AV1457" s="13" t="s">
        <v>76</v>
      </c>
      <c r="AW1457" s="13" t="s">
        <v>33</v>
      </c>
      <c r="AX1457" s="13" t="s">
        <v>72</v>
      </c>
      <c r="AY1457" s="200" t="s">
        <v>458</v>
      </c>
    </row>
    <row r="1458" s="13" customFormat="1">
      <c r="A1458" s="13"/>
      <c r="B1458" s="198"/>
      <c r="C1458" s="13"/>
      <c r="D1458" s="199" t="s">
        <v>469</v>
      </c>
      <c r="E1458" s="200" t="s">
        <v>3</v>
      </c>
      <c r="F1458" s="201" t="s">
        <v>1627</v>
      </c>
      <c r="G1458" s="13"/>
      <c r="H1458" s="202">
        <v>2</v>
      </c>
      <c r="I1458" s="203"/>
      <c r="J1458" s="13"/>
      <c r="K1458" s="13"/>
      <c r="L1458" s="198"/>
      <c r="M1458" s="204"/>
      <c r="N1458" s="205"/>
      <c r="O1458" s="205"/>
      <c r="P1458" s="205"/>
      <c r="Q1458" s="205"/>
      <c r="R1458" s="205"/>
      <c r="S1458" s="205"/>
      <c r="T1458" s="206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T1458" s="200" t="s">
        <v>469</v>
      </c>
      <c r="AU1458" s="200" t="s">
        <v>101</v>
      </c>
      <c r="AV1458" s="13" t="s">
        <v>76</v>
      </c>
      <c r="AW1458" s="13" t="s">
        <v>33</v>
      </c>
      <c r="AX1458" s="13" t="s">
        <v>72</v>
      </c>
      <c r="AY1458" s="200" t="s">
        <v>458</v>
      </c>
    </row>
    <row r="1459" s="13" customFormat="1">
      <c r="A1459" s="13"/>
      <c r="B1459" s="198"/>
      <c r="C1459" s="13"/>
      <c r="D1459" s="199" t="s">
        <v>469</v>
      </c>
      <c r="E1459" s="200" t="s">
        <v>3</v>
      </c>
      <c r="F1459" s="201" t="s">
        <v>1576</v>
      </c>
      <c r="G1459" s="13"/>
      <c r="H1459" s="202">
        <v>9</v>
      </c>
      <c r="I1459" s="203"/>
      <c r="J1459" s="13"/>
      <c r="K1459" s="13"/>
      <c r="L1459" s="198"/>
      <c r="M1459" s="204"/>
      <c r="N1459" s="205"/>
      <c r="O1459" s="205"/>
      <c r="P1459" s="205"/>
      <c r="Q1459" s="205"/>
      <c r="R1459" s="205"/>
      <c r="S1459" s="205"/>
      <c r="T1459" s="206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00" t="s">
        <v>469</v>
      </c>
      <c r="AU1459" s="200" t="s">
        <v>101</v>
      </c>
      <c r="AV1459" s="13" t="s">
        <v>76</v>
      </c>
      <c r="AW1459" s="13" t="s">
        <v>33</v>
      </c>
      <c r="AX1459" s="13" t="s">
        <v>72</v>
      </c>
      <c r="AY1459" s="200" t="s">
        <v>458</v>
      </c>
    </row>
    <row r="1460" s="15" customFormat="1">
      <c r="A1460" s="15"/>
      <c r="B1460" s="215"/>
      <c r="C1460" s="15"/>
      <c r="D1460" s="199" t="s">
        <v>469</v>
      </c>
      <c r="E1460" s="216" t="s">
        <v>3</v>
      </c>
      <c r="F1460" s="217" t="s">
        <v>497</v>
      </c>
      <c r="G1460" s="15"/>
      <c r="H1460" s="218">
        <v>13</v>
      </c>
      <c r="I1460" s="219"/>
      <c r="J1460" s="15"/>
      <c r="K1460" s="15"/>
      <c r="L1460" s="215"/>
      <c r="M1460" s="220"/>
      <c r="N1460" s="221"/>
      <c r="O1460" s="221"/>
      <c r="P1460" s="221"/>
      <c r="Q1460" s="221"/>
      <c r="R1460" s="221"/>
      <c r="S1460" s="221"/>
      <c r="T1460" s="222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T1460" s="216" t="s">
        <v>469</v>
      </c>
      <c r="AU1460" s="216" t="s">
        <v>101</v>
      </c>
      <c r="AV1460" s="15" t="s">
        <v>104</v>
      </c>
      <c r="AW1460" s="15" t="s">
        <v>33</v>
      </c>
      <c r="AX1460" s="15" t="s">
        <v>79</v>
      </c>
      <c r="AY1460" s="216" t="s">
        <v>458</v>
      </c>
    </row>
    <row r="1461" s="2" customFormat="1" ht="37.8" customHeight="1">
      <c r="A1461" s="41"/>
      <c r="B1461" s="179"/>
      <c r="C1461" s="180" t="s">
        <v>2458</v>
      </c>
      <c r="D1461" s="180" t="s">
        <v>462</v>
      </c>
      <c r="E1461" s="181" t="s">
        <v>2459</v>
      </c>
      <c r="F1461" s="182" t="s">
        <v>2460</v>
      </c>
      <c r="G1461" s="183" t="s">
        <v>629</v>
      </c>
      <c r="H1461" s="184">
        <v>9</v>
      </c>
      <c r="I1461" s="185"/>
      <c r="J1461" s="186">
        <f>ROUND(I1461*H1461,2)</f>
        <v>0</v>
      </c>
      <c r="K1461" s="182" t="s">
        <v>465</v>
      </c>
      <c r="L1461" s="42"/>
      <c r="M1461" s="187" t="s">
        <v>3</v>
      </c>
      <c r="N1461" s="188" t="s">
        <v>43</v>
      </c>
      <c r="O1461" s="75"/>
      <c r="P1461" s="189">
        <f>O1461*H1461</f>
        <v>0</v>
      </c>
      <c r="Q1461" s="189">
        <v>0</v>
      </c>
      <c r="R1461" s="189">
        <f>Q1461*H1461</f>
        <v>0</v>
      </c>
      <c r="S1461" s="189">
        <v>0</v>
      </c>
      <c r="T1461" s="190">
        <f>S1461*H1461</f>
        <v>0</v>
      </c>
      <c r="U1461" s="41"/>
      <c r="V1461" s="41"/>
      <c r="W1461" s="41"/>
      <c r="X1461" s="41"/>
      <c r="Y1461" s="41"/>
      <c r="Z1461" s="41"/>
      <c r="AA1461" s="41"/>
      <c r="AB1461" s="41"/>
      <c r="AC1461" s="41"/>
      <c r="AD1461" s="41"/>
      <c r="AE1461" s="41"/>
      <c r="AR1461" s="191" t="s">
        <v>567</v>
      </c>
      <c r="AT1461" s="191" t="s">
        <v>462</v>
      </c>
      <c r="AU1461" s="191" t="s">
        <v>101</v>
      </c>
      <c r="AY1461" s="22" t="s">
        <v>458</v>
      </c>
      <c r="BE1461" s="192">
        <f>IF(N1461="základní",J1461,0)</f>
        <v>0</v>
      </c>
      <c r="BF1461" s="192">
        <f>IF(N1461="snížená",J1461,0)</f>
        <v>0</v>
      </c>
      <c r="BG1461" s="192">
        <f>IF(N1461="zákl. přenesená",J1461,0)</f>
        <v>0</v>
      </c>
      <c r="BH1461" s="192">
        <f>IF(N1461="sníž. přenesená",J1461,0)</f>
        <v>0</v>
      </c>
      <c r="BI1461" s="192">
        <f>IF(N1461="nulová",J1461,0)</f>
        <v>0</v>
      </c>
      <c r="BJ1461" s="22" t="s">
        <v>79</v>
      </c>
      <c r="BK1461" s="192">
        <f>ROUND(I1461*H1461,2)</f>
        <v>0</v>
      </c>
      <c r="BL1461" s="22" t="s">
        <v>567</v>
      </c>
      <c r="BM1461" s="191" t="s">
        <v>2461</v>
      </c>
    </row>
    <row r="1462" s="2" customFormat="1">
      <c r="A1462" s="41"/>
      <c r="B1462" s="42"/>
      <c r="C1462" s="41"/>
      <c r="D1462" s="193" t="s">
        <v>467</v>
      </c>
      <c r="E1462" s="41"/>
      <c r="F1462" s="194" t="s">
        <v>2462</v>
      </c>
      <c r="G1462" s="41"/>
      <c r="H1462" s="41"/>
      <c r="I1462" s="195"/>
      <c r="J1462" s="41"/>
      <c r="K1462" s="41"/>
      <c r="L1462" s="42"/>
      <c r="M1462" s="196"/>
      <c r="N1462" s="197"/>
      <c r="O1462" s="75"/>
      <c r="P1462" s="75"/>
      <c r="Q1462" s="75"/>
      <c r="R1462" s="75"/>
      <c r="S1462" s="75"/>
      <c r="T1462" s="76"/>
      <c r="U1462" s="41"/>
      <c r="V1462" s="41"/>
      <c r="W1462" s="41"/>
      <c r="X1462" s="41"/>
      <c r="Y1462" s="41"/>
      <c r="Z1462" s="41"/>
      <c r="AA1462" s="41"/>
      <c r="AB1462" s="41"/>
      <c r="AC1462" s="41"/>
      <c r="AD1462" s="41"/>
      <c r="AE1462" s="41"/>
      <c r="AT1462" s="22" t="s">
        <v>467</v>
      </c>
      <c r="AU1462" s="22" t="s">
        <v>101</v>
      </c>
    </row>
    <row r="1463" s="2" customFormat="1" ht="33" customHeight="1">
      <c r="A1463" s="41"/>
      <c r="B1463" s="179"/>
      <c r="C1463" s="223" t="s">
        <v>2463</v>
      </c>
      <c r="D1463" s="223" t="s">
        <v>562</v>
      </c>
      <c r="E1463" s="224" t="s">
        <v>2464</v>
      </c>
      <c r="F1463" s="225" t="s">
        <v>2465</v>
      </c>
      <c r="G1463" s="226" t="s">
        <v>629</v>
      </c>
      <c r="H1463" s="227">
        <v>1</v>
      </c>
      <c r="I1463" s="228"/>
      <c r="J1463" s="229">
        <f>ROUND(I1463*H1463,2)</f>
        <v>0</v>
      </c>
      <c r="K1463" s="225" t="s">
        <v>465</v>
      </c>
      <c r="L1463" s="230"/>
      <c r="M1463" s="231" t="s">
        <v>3</v>
      </c>
      <c r="N1463" s="232" t="s">
        <v>43</v>
      </c>
      <c r="O1463" s="75"/>
      <c r="P1463" s="189">
        <f>O1463*H1463</f>
        <v>0</v>
      </c>
      <c r="Q1463" s="189">
        <v>0.021600000000000001</v>
      </c>
      <c r="R1463" s="189">
        <f>Q1463*H1463</f>
        <v>0.021600000000000001</v>
      </c>
      <c r="S1463" s="189">
        <v>0</v>
      </c>
      <c r="T1463" s="190">
        <f>S1463*H1463</f>
        <v>0</v>
      </c>
      <c r="U1463" s="41"/>
      <c r="V1463" s="41"/>
      <c r="W1463" s="41"/>
      <c r="X1463" s="41"/>
      <c r="Y1463" s="41"/>
      <c r="Z1463" s="41"/>
      <c r="AA1463" s="41"/>
      <c r="AB1463" s="41"/>
      <c r="AC1463" s="41"/>
      <c r="AD1463" s="41"/>
      <c r="AE1463" s="41"/>
      <c r="AR1463" s="191" t="s">
        <v>667</v>
      </c>
      <c r="AT1463" s="191" t="s">
        <v>562</v>
      </c>
      <c r="AU1463" s="191" t="s">
        <v>101</v>
      </c>
      <c r="AY1463" s="22" t="s">
        <v>458</v>
      </c>
      <c r="BE1463" s="192">
        <f>IF(N1463="základní",J1463,0)</f>
        <v>0</v>
      </c>
      <c r="BF1463" s="192">
        <f>IF(N1463="snížená",J1463,0)</f>
        <v>0</v>
      </c>
      <c r="BG1463" s="192">
        <f>IF(N1463="zákl. přenesená",J1463,0)</f>
        <v>0</v>
      </c>
      <c r="BH1463" s="192">
        <f>IF(N1463="sníž. přenesená",J1463,0)</f>
        <v>0</v>
      </c>
      <c r="BI1463" s="192">
        <f>IF(N1463="nulová",J1463,0)</f>
        <v>0</v>
      </c>
      <c r="BJ1463" s="22" t="s">
        <v>79</v>
      </c>
      <c r="BK1463" s="192">
        <f>ROUND(I1463*H1463,2)</f>
        <v>0</v>
      </c>
      <c r="BL1463" s="22" t="s">
        <v>567</v>
      </c>
      <c r="BM1463" s="191" t="s">
        <v>2466</v>
      </c>
    </row>
    <row r="1464" s="13" customFormat="1">
      <c r="A1464" s="13"/>
      <c r="B1464" s="198"/>
      <c r="C1464" s="13"/>
      <c r="D1464" s="199" t="s">
        <v>469</v>
      </c>
      <c r="E1464" s="200" t="s">
        <v>3</v>
      </c>
      <c r="F1464" s="201" t="s">
        <v>1612</v>
      </c>
      <c r="G1464" s="13"/>
      <c r="H1464" s="202">
        <v>1</v>
      </c>
      <c r="I1464" s="203"/>
      <c r="J1464" s="13"/>
      <c r="K1464" s="13"/>
      <c r="L1464" s="198"/>
      <c r="M1464" s="204"/>
      <c r="N1464" s="205"/>
      <c r="O1464" s="205"/>
      <c r="P1464" s="205"/>
      <c r="Q1464" s="205"/>
      <c r="R1464" s="205"/>
      <c r="S1464" s="205"/>
      <c r="T1464" s="206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T1464" s="200" t="s">
        <v>469</v>
      </c>
      <c r="AU1464" s="200" t="s">
        <v>101</v>
      </c>
      <c r="AV1464" s="13" t="s">
        <v>76</v>
      </c>
      <c r="AW1464" s="13" t="s">
        <v>33</v>
      </c>
      <c r="AX1464" s="13" t="s">
        <v>79</v>
      </c>
      <c r="AY1464" s="200" t="s">
        <v>458</v>
      </c>
    </row>
    <row r="1465" s="2" customFormat="1" ht="33" customHeight="1">
      <c r="A1465" s="41"/>
      <c r="B1465" s="179"/>
      <c r="C1465" s="223" t="s">
        <v>2467</v>
      </c>
      <c r="D1465" s="223" t="s">
        <v>562</v>
      </c>
      <c r="E1465" s="224" t="s">
        <v>2468</v>
      </c>
      <c r="F1465" s="225" t="s">
        <v>2469</v>
      </c>
      <c r="G1465" s="226" t="s">
        <v>629</v>
      </c>
      <c r="H1465" s="227">
        <v>6</v>
      </c>
      <c r="I1465" s="228"/>
      <c r="J1465" s="229">
        <f>ROUND(I1465*H1465,2)</f>
        <v>0</v>
      </c>
      <c r="K1465" s="225" t="s">
        <v>465</v>
      </c>
      <c r="L1465" s="230"/>
      <c r="M1465" s="231" t="s">
        <v>3</v>
      </c>
      <c r="N1465" s="232" t="s">
        <v>43</v>
      </c>
      <c r="O1465" s="75"/>
      <c r="P1465" s="189">
        <f>O1465*H1465</f>
        <v>0</v>
      </c>
      <c r="Q1465" s="189">
        <v>0.024299999999999999</v>
      </c>
      <c r="R1465" s="189">
        <f>Q1465*H1465</f>
        <v>0.14579999999999999</v>
      </c>
      <c r="S1465" s="189">
        <v>0</v>
      </c>
      <c r="T1465" s="190">
        <f>S1465*H1465</f>
        <v>0</v>
      </c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R1465" s="191" t="s">
        <v>667</v>
      </c>
      <c r="AT1465" s="191" t="s">
        <v>562</v>
      </c>
      <c r="AU1465" s="191" t="s">
        <v>101</v>
      </c>
      <c r="AY1465" s="22" t="s">
        <v>458</v>
      </c>
      <c r="BE1465" s="192">
        <f>IF(N1465="základní",J1465,0)</f>
        <v>0</v>
      </c>
      <c r="BF1465" s="192">
        <f>IF(N1465="snížená",J1465,0)</f>
        <v>0</v>
      </c>
      <c r="BG1465" s="192">
        <f>IF(N1465="zákl. přenesená",J1465,0)</f>
        <v>0</v>
      </c>
      <c r="BH1465" s="192">
        <f>IF(N1465="sníž. přenesená",J1465,0)</f>
        <v>0</v>
      </c>
      <c r="BI1465" s="192">
        <f>IF(N1465="nulová",J1465,0)</f>
        <v>0</v>
      </c>
      <c r="BJ1465" s="22" t="s">
        <v>79</v>
      </c>
      <c r="BK1465" s="192">
        <f>ROUND(I1465*H1465,2)</f>
        <v>0</v>
      </c>
      <c r="BL1465" s="22" t="s">
        <v>567</v>
      </c>
      <c r="BM1465" s="191" t="s">
        <v>2470</v>
      </c>
    </row>
    <row r="1466" s="13" customFormat="1">
      <c r="A1466" s="13"/>
      <c r="B1466" s="198"/>
      <c r="C1466" s="13"/>
      <c r="D1466" s="199" t="s">
        <v>469</v>
      </c>
      <c r="E1466" s="200" t="s">
        <v>3</v>
      </c>
      <c r="F1466" s="201" t="s">
        <v>1617</v>
      </c>
      <c r="G1466" s="13"/>
      <c r="H1466" s="202">
        <v>1</v>
      </c>
      <c r="I1466" s="203"/>
      <c r="J1466" s="13"/>
      <c r="K1466" s="13"/>
      <c r="L1466" s="198"/>
      <c r="M1466" s="204"/>
      <c r="N1466" s="205"/>
      <c r="O1466" s="205"/>
      <c r="P1466" s="205"/>
      <c r="Q1466" s="205"/>
      <c r="R1466" s="205"/>
      <c r="S1466" s="205"/>
      <c r="T1466" s="206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00" t="s">
        <v>469</v>
      </c>
      <c r="AU1466" s="200" t="s">
        <v>101</v>
      </c>
      <c r="AV1466" s="13" t="s">
        <v>76</v>
      </c>
      <c r="AW1466" s="13" t="s">
        <v>33</v>
      </c>
      <c r="AX1466" s="13" t="s">
        <v>72</v>
      </c>
      <c r="AY1466" s="200" t="s">
        <v>458</v>
      </c>
    </row>
    <row r="1467" s="13" customFormat="1">
      <c r="A1467" s="13"/>
      <c r="B1467" s="198"/>
      <c r="C1467" s="13"/>
      <c r="D1467" s="199" t="s">
        <v>469</v>
      </c>
      <c r="E1467" s="200" t="s">
        <v>3</v>
      </c>
      <c r="F1467" s="201" t="s">
        <v>1607</v>
      </c>
      <c r="G1467" s="13"/>
      <c r="H1467" s="202">
        <v>5</v>
      </c>
      <c r="I1467" s="203"/>
      <c r="J1467" s="13"/>
      <c r="K1467" s="13"/>
      <c r="L1467" s="198"/>
      <c r="M1467" s="204"/>
      <c r="N1467" s="205"/>
      <c r="O1467" s="205"/>
      <c r="P1467" s="205"/>
      <c r="Q1467" s="205"/>
      <c r="R1467" s="205"/>
      <c r="S1467" s="205"/>
      <c r="T1467" s="206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00" t="s">
        <v>469</v>
      </c>
      <c r="AU1467" s="200" t="s">
        <v>101</v>
      </c>
      <c r="AV1467" s="13" t="s">
        <v>76</v>
      </c>
      <c r="AW1467" s="13" t="s">
        <v>33</v>
      </c>
      <c r="AX1467" s="13" t="s">
        <v>72</v>
      </c>
      <c r="AY1467" s="200" t="s">
        <v>458</v>
      </c>
    </row>
    <row r="1468" s="15" customFormat="1">
      <c r="A1468" s="15"/>
      <c r="B1468" s="215"/>
      <c r="C1468" s="15"/>
      <c r="D1468" s="199" t="s">
        <v>469</v>
      </c>
      <c r="E1468" s="216" t="s">
        <v>3</v>
      </c>
      <c r="F1468" s="217" t="s">
        <v>497</v>
      </c>
      <c r="G1468" s="15"/>
      <c r="H1468" s="218">
        <v>6</v>
      </c>
      <c r="I1468" s="219"/>
      <c r="J1468" s="15"/>
      <c r="K1468" s="15"/>
      <c r="L1468" s="215"/>
      <c r="M1468" s="220"/>
      <c r="N1468" s="221"/>
      <c r="O1468" s="221"/>
      <c r="P1468" s="221"/>
      <c r="Q1468" s="221"/>
      <c r="R1468" s="221"/>
      <c r="S1468" s="221"/>
      <c r="T1468" s="222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T1468" s="216" t="s">
        <v>469</v>
      </c>
      <c r="AU1468" s="216" t="s">
        <v>101</v>
      </c>
      <c r="AV1468" s="15" t="s">
        <v>104</v>
      </c>
      <c r="AW1468" s="15" t="s">
        <v>33</v>
      </c>
      <c r="AX1468" s="15" t="s">
        <v>79</v>
      </c>
      <c r="AY1468" s="216" t="s">
        <v>458</v>
      </c>
    </row>
    <row r="1469" s="2" customFormat="1" ht="33" customHeight="1">
      <c r="A1469" s="41"/>
      <c r="B1469" s="179"/>
      <c r="C1469" s="223" t="s">
        <v>2471</v>
      </c>
      <c r="D1469" s="223" t="s">
        <v>562</v>
      </c>
      <c r="E1469" s="224" t="s">
        <v>2472</v>
      </c>
      <c r="F1469" s="225" t="s">
        <v>2473</v>
      </c>
      <c r="G1469" s="226" t="s">
        <v>629</v>
      </c>
      <c r="H1469" s="227">
        <v>2</v>
      </c>
      <c r="I1469" s="228"/>
      <c r="J1469" s="229">
        <f>ROUND(I1469*H1469,2)</f>
        <v>0</v>
      </c>
      <c r="K1469" s="225" t="s">
        <v>465</v>
      </c>
      <c r="L1469" s="230"/>
      <c r="M1469" s="231" t="s">
        <v>3</v>
      </c>
      <c r="N1469" s="232" t="s">
        <v>43</v>
      </c>
      <c r="O1469" s="75"/>
      <c r="P1469" s="189">
        <f>O1469*H1469</f>
        <v>0</v>
      </c>
      <c r="Q1469" s="189">
        <v>0.027</v>
      </c>
      <c r="R1469" s="189">
        <f>Q1469*H1469</f>
        <v>0.053999999999999999</v>
      </c>
      <c r="S1469" s="189">
        <v>0</v>
      </c>
      <c r="T1469" s="190">
        <f>S1469*H1469</f>
        <v>0</v>
      </c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R1469" s="191" t="s">
        <v>667</v>
      </c>
      <c r="AT1469" s="191" t="s">
        <v>562</v>
      </c>
      <c r="AU1469" s="191" t="s">
        <v>101</v>
      </c>
      <c r="AY1469" s="22" t="s">
        <v>458</v>
      </c>
      <c r="BE1469" s="192">
        <f>IF(N1469="základní",J1469,0)</f>
        <v>0</v>
      </c>
      <c r="BF1469" s="192">
        <f>IF(N1469="snížená",J1469,0)</f>
        <v>0</v>
      </c>
      <c r="BG1469" s="192">
        <f>IF(N1469="zákl. přenesená",J1469,0)</f>
        <v>0</v>
      </c>
      <c r="BH1469" s="192">
        <f>IF(N1469="sníž. přenesená",J1469,0)</f>
        <v>0</v>
      </c>
      <c r="BI1469" s="192">
        <f>IF(N1469="nulová",J1469,0)</f>
        <v>0</v>
      </c>
      <c r="BJ1469" s="22" t="s">
        <v>79</v>
      </c>
      <c r="BK1469" s="192">
        <f>ROUND(I1469*H1469,2)</f>
        <v>0</v>
      </c>
      <c r="BL1469" s="22" t="s">
        <v>567</v>
      </c>
      <c r="BM1469" s="191" t="s">
        <v>2474</v>
      </c>
    </row>
    <row r="1470" s="13" customFormat="1">
      <c r="A1470" s="13"/>
      <c r="B1470" s="198"/>
      <c r="C1470" s="13"/>
      <c r="D1470" s="199" t="s">
        <v>469</v>
      </c>
      <c r="E1470" s="200" t="s">
        <v>3</v>
      </c>
      <c r="F1470" s="201" t="s">
        <v>1622</v>
      </c>
      <c r="G1470" s="13"/>
      <c r="H1470" s="202">
        <v>2</v>
      </c>
      <c r="I1470" s="203"/>
      <c r="J1470" s="13"/>
      <c r="K1470" s="13"/>
      <c r="L1470" s="198"/>
      <c r="M1470" s="204"/>
      <c r="N1470" s="205"/>
      <c r="O1470" s="205"/>
      <c r="P1470" s="205"/>
      <c r="Q1470" s="205"/>
      <c r="R1470" s="205"/>
      <c r="S1470" s="205"/>
      <c r="T1470" s="206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T1470" s="200" t="s">
        <v>469</v>
      </c>
      <c r="AU1470" s="200" t="s">
        <v>101</v>
      </c>
      <c r="AV1470" s="13" t="s">
        <v>76</v>
      </c>
      <c r="AW1470" s="13" t="s">
        <v>33</v>
      </c>
      <c r="AX1470" s="13" t="s">
        <v>79</v>
      </c>
      <c r="AY1470" s="200" t="s">
        <v>458</v>
      </c>
    </row>
    <row r="1471" s="2" customFormat="1" ht="37.8" customHeight="1">
      <c r="A1471" s="41"/>
      <c r="B1471" s="179"/>
      <c r="C1471" s="180" t="s">
        <v>2475</v>
      </c>
      <c r="D1471" s="180" t="s">
        <v>462</v>
      </c>
      <c r="E1471" s="181" t="s">
        <v>2476</v>
      </c>
      <c r="F1471" s="182" t="s">
        <v>2477</v>
      </c>
      <c r="G1471" s="183" t="s">
        <v>629</v>
      </c>
      <c r="H1471" s="184">
        <v>12</v>
      </c>
      <c r="I1471" s="185"/>
      <c r="J1471" s="186">
        <f>ROUND(I1471*H1471,2)</f>
        <v>0</v>
      </c>
      <c r="K1471" s="182" t="s">
        <v>465</v>
      </c>
      <c r="L1471" s="42"/>
      <c r="M1471" s="187" t="s">
        <v>3</v>
      </c>
      <c r="N1471" s="188" t="s">
        <v>43</v>
      </c>
      <c r="O1471" s="75"/>
      <c r="P1471" s="189">
        <f>O1471*H1471</f>
        <v>0</v>
      </c>
      <c r="Q1471" s="189">
        <v>0</v>
      </c>
      <c r="R1471" s="189">
        <f>Q1471*H1471</f>
        <v>0</v>
      </c>
      <c r="S1471" s="189">
        <v>0</v>
      </c>
      <c r="T1471" s="190">
        <f>S1471*H1471</f>
        <v>0</v>
      </c>
      <c r="U1471" s="41"/>
      <c r="V1471" s="41"/>
      <c r="W1471" s="41"/>
      <c r="X1471" s="41"/>
      <c r="Y1471" s="41"/>
      <c r="Z1471" s="41"/>
      <c r="AA1471" s="41"/>
      <c r="AB1471" s="41"/>
      <c r="AC1471" s="41"/>
      <c r="AD1471" s="41"/>
      <c r="AE1471" s="41"/>
      <c r="AR1471" s="191" t="s">
        <v>567</v>
      </c>
      <c r="AT1471" s="191" t="s">
        <v>462</v>
      </c>
      <c r="AU1471" s="191" t="s">
        <v>101</v>
      </c>
      <c r="AY1471" s="22" t="s">
        <v>458</v>
      </c>
      <c r="BE1471" s="192">
        <f>IF(N1471="základní",J1471,0)</f>
        <v>0</v>
      </c>
      <c r="BF1471" s="192">
        <f>IF(N1471="snížená",J1471,0)</f>
        <v>0</v>
      </c>
      <c r="BG1471" s="192">
        <f>IF(N1471="zákl. přenesená",J1471,0)</f>
        <v>0</v>
      </c>
      <c r="BH1471" s="192">
        <f>IF(N1471="sníž. přenesená",J1471,0)</f>
        <v>0</v>
      </c>
      <c r="BI1471" s="192">
        <f>IF(N1471="nulová",J1471,0)</f>
        <v>0</v>
      </c>
      <c r="BJ1471" s="22" t="s">
        <v>79</v>
      </c>
      <c r="BK1471" s="192">
        <f>ROUND(I1471*H1471,2)</f>
        <v>0</v>
      </c>
      <c r="BL1471" s="22" t="s">
        <v>567</v>
      </c>
      <c r="BM1471" s="191" t="s">
        <v>2478</v>
      </c>
    </row>
    <row r="1472" s="2" customFormat="1">
      <c r="A1472" s="41"/>
      <c r="B1472" s="42"/>
      <c r="C1472" s="41"/>
      <c r="D1472" s="193" t="s">
        <v>467</v>
      </c>
      <c r="E1472" s="41"/>
      <c r="F1472" s="194" t="s">
        <v>2479</v>
      </c>
      <c r="G1472" s="41"/>
      <c r="H1472" s="41"/>
      <c r="I1472" s="195"/>
      <c r="J1472" s="41"/>
      <c r="K1472" s="41"/>
      <c r="L1472" s="42"/>
      <c r="M1472" s="196"/>
      <c r="N1472" s="197"/>
      <c r="O1472" s="75"/>
      <c r="P1472" s="75"/>
      <c r="Q1472" s="75"/>
      <c r="R1472" s="75"/>
      <c r="S1472" s="75"/>
      <c r="T1472" s="76"/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T1472" s="22" t="s">
        <v>467</v>
      </c>
      <c r="AU1472" s="22" t="s">
        <v>101</v>
      </c>
    </row>
    <row r="1473" s="2" customFormat="1" ht="24.15" customHeight="1">
      <c r="A1473" s="41"/>
      <c r="B1473" s="179"/>
      <c r="C1473" s="223" t="s">
        <v>2480</v>
      </c>
      <c r="D1473" s="223" t="s">
        <v>562</v>
      </c>
      <c r="E1473" s="224" t="s">
        <v>2481</v>
      </c>
      <c r="F1473" s="225" t="s">
        <v>2482</v>
      </c>
      <c r="G1473" s="226" t="s">
        <v>629</v>
      </c>
      <c r="H1473" s="227">
        <v>10</v>
      </c>
      <c r="I1473" s="228"/>
      <c r="J1473" s="229">
        <f>ROUND(I1473*H1473,2)</f>
        <v>0</v>
      </c>
      <c r="K1473" s="225" t="s">
        <v>465</v>
      </c>
      <c r="L1473" s="230"/>
      <c r="M1473" s="231" t="s">
        <v>3</v>
      </c>
      <c r="N1473" s="232" t="s">
        <v>43</v>
      </c>
      <c r="O1473" s="75"/>
      <c r="P1473" s="189">
        <f>O1473*H1473</f>
        <v>0</v>
      </c>
      <c r="Q1473" s="189">
        <v>0.020500000000000001</v>
      </c>
      <c r="R1473" s="189">
        <f>Q1473*H1473</f>
        <v>0.20500000000000002</v>
      </c>
      <c r="S1473" s="189">
        <v>0</v>
      </c>
      <c r="T1473" s="190">
        <f>S1473*H1473</f>
        <v>0</v>
      </c>
      <c r="U1473" s="41"/>
      <c r="V1473" s="41"/>
      <c r="W1473" s="41"/>
      <c r="X1473" s="41"/>
      <c r="Y1473" s="41"/>
      <c r="Z1473" s="41"/>
      <c r="AA1473" s="41"/>
      <c r="AB1473" s="41"/>
      <c r="AC1473" s="41"/>
      <c r="AD1473" s="41"/>
      <c r="AE1473" s="41"/>
      <c r="AR1473" s="191" t="s">
        <v>667</v>
      </c>
      <c r="AT1473" s="191" t="s">
        <v>562</v>
      </c>
      <c r="AU1473" s="191" t="s">
        <v>101</v>
      </c>
      <c r="AY1473" s="22" t="s">
        <v>458</v>
      </c>
      <c r="BE1473" s="192">
        <f>IF(N1473="základní",J1473,0)</f>
        <v>0</v>
      </c>
      <c r="BF1473" s="192">
        <f>IF(N1473="snížená",J1473,0)</f>
        <v>0</v>
      </c>
      <c r="BG1473" s="192">
        <f>IF(N1473="zákl. přenesená",J1473,0)</f>
        <v>0</v>
      </c>
      <c r="BH1473" s="192">
        <f>IF(N1473="sníž. přenesená",J1473,0)</f>
        <v>0</v>
      </c>
      <c r="BI1473" s="192">
        <f>IF(N1473="nulová",J1473,0)</f>
        <v>0</v>
      </c>
      <c r="BJ1473" s="22" t="s">
        <v>79</v>
      </c>
      <c r="BK1473" s="192">
        <f>ROUND(I1473*H1473,2)</f>
        <v>0</v>
      </c>
      <c r="BL1473" s="22" t="s">
        <v>567</v>
      </c>
      <c r="BM1473" s="191" t="s">
        <v>2483</v>
      </c>
    </row>
    <row r="1474" s="13" customFormat="1">
      <c r="A1474" s="13"/>
      <c r="B1474" s="198"/>
      <c r="C1474" s="13"/>
      <c r="D1474" s="199" t="s">
        <v>469</v>
      </c>
      <c r="E1474" s="200" t="s">
        <v>3</v>
      </c>
      <c r="F1474" s="201" t="s">
        <v>1597</v>
      </c>
      <c r="G1474" s="13"/>
      <c r="H1474" s="202">
        <v>3</v>
      </c>
      <c r="I1474" s="203"/>
      <c r="J1474" s="13"/>
      <c r="K1474" s="13"/>
      <c r="L1474" s="198"/>
      <c r="M1474" s="204"/>
      <c r="N1474" s="205"/>
      <c r="O1474" s="205"/>
      <c r="P1474" s="205"/>
      <c r="Q1474" s="205"/>
      <c r="R1474" s="205"/>
      <c r="S1474" s="205"/>
      <c r="T1474" s="206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200" t="s">
        <v>469</v>
      </c>
      <c r="AU1474" s="200" t="s">
        <v>101</v>
      </c>
      <c r="AV1474" s="13" t="s">
        <v>76</v>
      </c>
      <c r="AW1474" s="13" t="s">
        <v>33</v>
      </c>
      <c r="AX1474" s="13" t="s">
        <v>72</v>
      </c>
      <c r="AY1474" s="200" t="s">
        <v>458</v>
      </c>
    </row>
    <row r="1475" s="13" customFormat="1">
      <c r="A1475" s="13"/>
      <c r="B1475" s="198"/>
      <c r="C1475" s="13"/>
      <c r="D1475" s="199" t="s">
        <v>469</v>
      </c>
      <c r="E1475" s="200" t="s">
        <v>3</v>
      </c>
      <c r="F1475" s="201" t="s">
        <v>1571</v>
      </c>
      <c r="G1475" s="13"/>
      <c r="H1475" s="202">
        <v>1</v>
      </c>
      <c r="I1475" s="203"/>
      <c r="J1475" s="13"/>
      <c r="K1475" s="13"/>
      <c r="L1475" s="198"/>
      <c r="M1475" s="204"/>
      <c r="N1475" s="205"/>
      <c r="O1475" s="205"/>
      <c r="P1475" s="205"/>
      <c r="Q1475" s="205"/>
      <c r="R1475" s="205"/>
      <c r="S1475" s="205"/>
      <c r="T1475" s="206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00" t="s">
        <v>469</v>
      </c>
      <c r="AU1475" s="200" t="s">
        <v>101</v>
      </c>
      <c r="AV1475" s="13" t="s">
        <v>76</v>
      </c>
      <c r="AW1475" s="13" t="s">
        <v>33</v>
      </c>
      <c r="AX1475" s="13" t="s">
        <v>72</v>
      </c>
      <c r="AY1475" s="200" t="s">
        <v>458</v>
      </c>
    </row>
    <row r="1476" s="13" customFormat="1">
      <c r="A1476" s="13"/>
      <c r="B1476" s="198"/>
      <c r="C1476" s="13"/>
      <c r="D1476" s="199" t="s">
        <v>469</v>
      </c>
      <c r="E1476" s="200" t="s">
        <v>3</v>
      </c>
      <c r="F1476" s="201" t="s">
        <v>1566</v>
      </c>
      <c r="G1476" s="13"/>
      <c r="H1476" s="202">
        <v>1</v>
      </c>
      <c r="I1476" s="203"/>
      <c r="J1476" s="13"/>
      <c r="K1476" s="13"/>
      <c r="L1476" s="198"/>
      <c r="M1476" s="204"/>
      <c r="N1476" s="205"/>
      <c r="O1476" s="205"/>
      <c r="P1476" s="205"/>
      <c r="Q1476" s="205"/>
      <c r="R1476" s="205"/>
      <c r="S1476" s="205"/>
      <c r="T1476" s="206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T1476" s="200" t="s">
        <v>469</v>
      </c>
      <c r="AU1476" s="200" t="s">
        <v>101</v>
      </c>
      <c r="AV1476" s="13" t="s">
        <v>76</v>
      </c>
      <c r="AW1476" s="13" t="s">
        <v>33</v>
      </c>
      <c r="AX1476" s="13" t="s">
        <v>72</v>
      </c>
      <c r="AY1476" s="200" t="s">
        <v>458</v>
      </c>
    </row>
    <row r="1477" s="13" customFormat="1">
      <c r="A1477" s="13"/>
      <c r="B1477" s="198"/>
      <c r="C1477" s="13"/>
      <c r="D1477" s="199" t="s">
        <v>469</v>
      </c>
      <c r="E1477" s="200" t="s">
        <v>3</v>
      </c>
      <c r="F1477" s="201" t="s">
        <v>2484</v>
      </c>
      <c r="G1477" s="13"/>
      <c r="H1477" s="202">
        <v>5</v>
      </c>
      <c r="I1477" s="203"/>
      <c r="J1477" s="13"/>
      <c r="K1477" s="13"/>
      <c r="L1477" s="198"/>
      <c r="M1477" s="204"/>
      <c r="N1477" s="205"/>
      <c r="O1477" s="205"/>
      <c r="P1477" s="205"/>
      <c r="Q1477" s="205"/>
      <c r="R1477" s="205"/>
      <c r="S1477" s="205"/>
      <c r="T1477" s="206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200" t="s">
        <v>469</v>
      </c>
      <c r="AU1477" s="200" t="s">
        <v>101</v>
      </c>
      <c r="AV1477" s="13" t="s">
        <v>76</v>
      </c>
      <c r="AW1477" s="13" t="s">
        <v>33</v>
      </c>
      <c r="AX1477" s="13" t="s">
        <v>72</v>
      </c>
      <c r="AY1477" s="200" t="s">
        <v>458</v>
      </c>
    </row>
    <row r="1478" s="15" customFormat="1">
      <c r="A1478" s="15"/>
      <c r="B1478" s="215"/>
      <c r="C1478" s="15"/>
      <c r="D1478" s="199" t="s">
        <v>469</v>
      </c>
      <c r="E1478" s="216" t="s">
        <v>3</v>
      </c>
      <c r="F1478" s="217" t="s">
        <v>497</v>
      </c>
      <c r="G1478" s="15"/>
      <c r="H1478" s="218">
        <v>10</v>
      </c>
      <c r="I1478" s="219"/>
      <c r="J1478" s="15"/>
      <c r="K1478" s="15"/>
      <c r="L1478" s="215"/>
      <c r="M1478" s="220"/>
      <c r="N1478" s="221"/>
      <c r="O1478" s="221"/>
      <c r="P1478" s="221"/>
      <c r="Q1478" s="221"/>
      <c r="R1478" s="221"/>
      <c r="S1478" s="221"/>
      <c r="T1478" s="222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T1478" s="216" t="s">
        <v>469</v>
      </c>
      <c r="AU1478" s="216" t="s">
        <v>101</v>
      </c>
      <c r="AV1478" s="15" t="s">
        <v>104</v>
      </c>
      <c r="AW1478" s="15" t="s">
        <v>33</v>
      </c>
      <c r="AX1478" s="15" t="s">
        <v>79</v>
      </c>
      <c r="AY1478" s="216" t="s">
        <v>458</v>
      </c>
    </row>
    <row r="1479" s="2" customFormat="1" ht="24.15" customHeight="1">
      <c r="A1479" s="41"/>
      <c r="B1479" s="179"/>
      <c r="C1479" s="223" t="s">
        <v>2485</v>
      </c>
      <c r="D1479" s="223" t="s">
        <v>562</v>
      </c>
      <c r="E1479" s="224" t="s">
        <v>2486</v>
      </c>
      <c r="F1479" s="225" t="s">
        <v>2487</v>
      </c>
      <c r="G1479" s="226" t="s">
        <v>629</v>
      </c>
      <c r="H1479" s="227">
        <v>1</v>
      </c>
      <c r="I1479" s="228"/>
      <c r="J1479" s="229">
        <f>ROUND(I1479*H1479,2)</f>
        <v>0</v>
      </c>
      <c r="K1479" s="225" t="s">
        <v>465</v>
      </c>
      <c r="L1479" s="230"/>
      <c r="M1479" s="231" t="s">
        <v>3</v>
      </c>
      <c r="N1479" s="232" t="s">
        <v>43</v>
      </c>
      <c r="O1479" s="75"/>
      <c r="P1479" s="189">
        <f>O1479*H1479</f>
        <v>0</v>
      </c>
      <c r="Q1479" s="189">
        <v>0.021499999999999998</v>
      </c>
      <c r="R1479" s="189">
        <f>Q1479*H1479</f>
        <v>0.021499999999999998</v>
      </c>
      <c r="S1479" s="189">
        <v>0</v>
      </c>
      <c r="T1479" s="190">
        <f>S1479*H1479</f>
        <v>0</v>
      </c>
      <c r="U1479" s="41"/>
      <c r="V1479" s="41"/>
      <c r="W1479" s="41"/>
      <c r="X1479" s="41"/>
      <c r="Y1479" s="41"/>
      <c r="Z1479" s="41"/>
      <c r="AA1479" s="41"/>
      <c r="AB1479" s="41"/>
      <c r="AC1479" s="41"/>
      <c r="AD1479" s="41"/>
      <c r="AE1479" s="41"/>
      <c r="AR1479" s="191" t="s">
        <v>667</v>
      </c>
      <c r="AT1479" s="191" t="s">
        <v>562</v>
      </c>
      <c r="AU1479" s="191" t="s">
        <v>101</v>
      </c>
      <c r="AY1479" s="22" t="s">
        <v>458</v>
      </c>
      <c r="BE1479" s="192">
        <f>IF(N1479="základní",J1479,0)</f>
        <v>0</v>
      </c>
      <c r="BF1479" s="192">
        <f>IF(N1479="snížená",J1479,0)</f>
        <v>0</v>
      </c>
      <c r="BG1479" s="192">
        <f>IF(N1479="zákl. přenesená",J1479,0)</f>
        <v>0</v>
      </c>
      <c r="BH1479" s="192">
        <f>IF(N1479="sníž. přenesená",J1479,0)</f>
        <v>0</v>
      </c>
      <c r="BI1479" s="192">
        <f>IF(N1479="nulová",J1479,0)</f>
        <v>0</v>
      </c>
      <c r="BJ1479" s="22" t="s">
        <v>79</v>
      </c>
      <c r="BK1479" s="192">
        <f>ROUND(I1479*H1479,2)</f>
        <v>0</v>
      </c>
      <c r="BL1479" s="22" t="s">
        <v>567</v>
      </c>
      <c r="BM1479" s="191" t="s">
        <v>2488</v>
      </c>
    </row>
    <row r="1480" s="13" customFormat="1">
      <c r="A1480" s="13"/>
      <c r="B1480" s="198"/>
      <c r="C1480" s="13"/>
      <c r="D1480" s="199" t="s">
        <v>469</v>
      </c>
      <c r="E1480" s="200" t="s">
        <v>3</v>
      </c>
      <c r="F1480" s="201" t="s">
        <v>1602</v>
      </c>
      <c r="G1480" s="13"/>
      <c r="H1480" s="202">
        <v>1</v>
      </c>
      <c r="I1480" s="203"/>
      <c r="J1480" s="13"/>
      <c r="K1480" s="13"/>
      <c r="L1480" s="198"/>
      <c r="M1480" s="204"/>
      <c r="N1480" s="205"/>
      <c r="O1480" s="205"/>
      <c r="P1480" s="205"/>
      <c r="Q1480" s="205"/>
      <c r="R1480" s="205"/>
      <c r="S1480" s="205"/>
      <c r="T1480" s="206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200" t="s">
        <v>469</v>
      </c>
      <c r="AU1480" s="200" t="s">
        <v>101</v>
      </c>
      <c r="AV1480" s="13" t="s">
        <v>76</v>
      </c>
      <c r="AW1480" s="13" t="s">
        <v>33</v>
      </c>
      <c r="AX1480" s="13" t="s">
        <v>79</v>
      </c>
      <c r="AY1480" s="200" t="s">
        <v>458</v>
      </c>
    </row>
    <row r="1481" s="2" customFormat="1" ht="24.15" customHeight="1">
      <c r="A1481" s="41"/>
      <c r="B1481" s="179"/>
      <c r="C1481" s="223" t="s">
        <v>2489</v>
      </c>
      <c r="D1481" s="223" t="s">
        <v>562</v>
      </c>
      <c r="E1481" s="224" t="s">
        <v>2490</v>
      </c>
      <c r="F1481" s="225" t="s">
        <v>2491</v>
      </c>
      <c r="G1481" s="226" t="s">
        <v>629</v>
      </c>
      <c r="H1481" s="227">
        <v>1</v>
      </c>
      <c r="I1481" s="228"/>
      <c r="J1481" s="229">
        <f>ROUND(I1481*H1481,2)</f>
        <v>0</v>
      </c>
      <c r="K1481" s="225" t="s">
        <v>465</v>
      </c>
      <c r="L1481" s="230"/>
      <c r="M1481" s="231" t="s">
        <v>3</v>
      </c>
      <c r="N1481" s="232" t="s">
        <v>43</v>
      </c>
      <c r="O1481" s="75"/>
      <c r="P1481" s="189">
        <f>O1481*H1481</f>
        <v>0</v>
      </c>
      <c r="Q1481" s="189">
        <v>0.022499999999999999</v>
      </c>
      <c r="R1481" s="189">
        <f>Q1481*H1481</f>
        <v>0.022499999999999999</v>
      </c>
      <c r="S1481" s="189">
        <v>0</v>
      </c>
      <c r="T1481" s="190">
        <f>S1481*H1481</f>
        <v>0</v>
      </c>
      <c r="U1481" s="41"/>
      <c r="V1481" s="41"/>
      <c r="W1481" s="41"/>
      <c r="X1481" s="41"/>
      <c r="Y1481" s="41"/>
      <c r="Z1481" s="41"/>
      <c r="AA1481" s="41"/>
      <c r="AB1481" s="41"/>
      <c r="AC1481" s="41"/>
      <c r="AD1481" s="41"/>
      <c r="AE1481" s="41"/>
      <c r="AR1481" s="191" t="s">
        <v>667</v>
      </c>
      <c r="AT1481" s="191" t="s">
        <v>562</v>
      </c>
      <c r="AU1481" s="191" t="s">
        <v>101</v>
      </c>
      <c r="AY1481" s="22" t="s">
        <v>458</v>
      </c>
      <c r="BE1481" s="192">
        <f>IF(N1481="základní",J1481,0)</f>
        <v>0</v>
      </c>
      <c r="BF1481" s="192">
        <f>IF(N1481="snížená",J1481,0)</f>
        <v>0</v>
      </c>
      <c r="BG1481" s="192">
        <f>IF(N1481="zákl. přenesená",J1481,0)</f>
        <v>0</v>
      </c>
      <c r="BH1481" s="192">
        <f>IF(N1481="sníž. přenesená",J1481,0)</f>
        <v>0</v>
      </c>
      <c r="BI1481" s="192">
        <f>IF(N1481="nulová",J1481,0)</f>
        <v>0</v>
      </c>
      <c r="BJ1481" s="22" t="s">
        <v>79</v>
      </c>
      <c r="BK1481" s="192">
        <f>ROUND(I1481*H1481,2)</f>
        <v>0</v>
      </c>
      <c r="BL1481" s="22" t="s">
        <v>567</v>
      </c>
      <c r="BM1481" s="191" t="s">
        <v>2492</v>
      </c>
    </row>
    <row r="1482" s="13" customFormat="1">
      <c r="A1482" s="13"/>
      <c r="B1482" s="198"/>
      <c r="C1482" s="13"/>
      <c r="D1482" s="199" t="s">
        <v>469</v>
      </c>
      <c r="E1482" s="200" t="s">
        <v>3</v>
      </c>
      <c r="F1482" s="201" t="s">
        <v>1632</v>
      </c>
      <c r="G1482" s="13"/>
      <c r="H1482" s="202">
        <v>1</v>
      </c>
      <c r="I1482" s="203"/>
      <c r="J1482" s="13"/>
      <c r="K1482" s="13"/>
      <c r="L1482" s="198"/>
      <c r="M1482" s="204"/>
      <c r="N1482" s="205"/>
      <c r="O1482" s="205"/>
      <c r="P1482" s="205"/>
      <c r="Q1482" s="205"/>
      <c r="R1482" s="205"/>
      <c r="S1482" s="205"/>
      <c r="T1482" s="206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00" t="s">
        <v>469</v>
      </c>
      <c r="AU1482" s="200" t="s">
        <v>101</v>
      </c>
      <c r="AV1482" s="13" t="s">
        <v>76</v>
      </c>
      <c r="AW1482" s="13" t="s">
        <v>33</v>
      </c>
      <c r="AX1482" s="13" t="s">
        <v>79</v>
      </c>
      <c r="AY1482" s="200" t="s">
        <v>458</v>
      </c>
    </row>
    <row r="1483" s="2" customFormat="1" ht="37.8" customHeight="1">
      <c r="A1483" s="41"/>
      <c r="B1483" s="179"/>
      <c r="C1483" s="180" t="s">
        <v>2493</v>
      </c>
      <c r="D1483" s="180" t="s">
        <v>462</v>
      </c>
      <c r="E1483" s="181" t="s">
        <v>2494</v>
      </c>
      <c r="F1483" s="182" t="s">
        <v>2495</v>
      </c>
      <c r="G1483" s="183" t="s">
        <v>629</v>
      </c>
      <c r="H1483" s="184">
        <v>2</v>
      </c>
      <c r="I1483" s="185"/>
      <c r="J1483" s="186">
        <f>ROUND(I1483*H1483,2)</f>
        <v>0</v>
      </c>
      <c r="K1483" s="182" t="s">
        <v>465</v>
      </c>
      <c r="L1483" s="42"/>
      <c r="M1483" s="187" t="s">
        <v>3</v>
      </c>
      <c r="N1483" s="188" t="s">
        <v>43</v>
      </c>
      <c r="O1483" s="75"/>
      <c r="P1483" s="189">
        <f>O1483*H1483</f>
        <v>0</v>
      </c>
      <c r="Q1483" s="189">
        <v>0</v>
      </c>
      <c r="R1483" s="189">
        <f>Q1483*H1483</f>
        <v>0</v>
      </c>
      <c r="S1483" s="189">
        <v>0</v>
      </c>
      <c r="T1483" s="190">
        <f>S1483*H1483</f>
        <v>0</v>
      </c>
      <c r="U1483" s="41"/>
      <c r="V1483" s="41"/>
      <c r="W1483" s="41"/>
      <c r="X1483" s="41"/>
      <c r="Y1483" s="41"/>
      <c r="Z1483" s="41"/>
      <c r="AA1483" s="41"/>
      <c r="AB1483" s="41"/>
      <c r="AC1483" s="41"/>
      <c r="AD1483" s="41"/>
      <c r="AE1483" s="41"/>
      <c r="AR1483" s="191" t="s">
        <v>567</v>
      </c>
      <c r="AT1483" s="191" t="s">
        <v>462</v>
      </c>
      <c r="AU1483" s="191" t="s">
        <v>101</v>
      </c>
      <c r="AY1483" s="22" t="s">
        <v>458</v>
      </c>
      <c r="BE1483" s="192">
        <f>IF(N1483="základní",J1483,0)</f>
        <v>0</v>
      </c>
      <c r="BF1483" s="192">
        <f>IF(N1483="snížená",J1483,0)</f>
        <v>0</v>
      </c>
      <c r="BG1483" s="192">
        <f>IF(N1483="zákl. přenesená",J1483,0)</f>
        <v>0</v>
      </c>
      <c r="BH1483" s="192">
        <f>IF(N1483="sníž. přenesená",J1483,0)</f>
        <v>0</v>
      </c>
      <c r="BI1483" s="192">
        <f>IF(N1483="nulová",J1483,0)</f>
        <v>0</v>
      </c>
      <c r="BJ1483" s="22" t="s">
        <v>79</v>
      </c>
      <c r="BK1483" s="192">
        <f>ROUND(I1483*H1483,2)</f>
        <v>0</v>
      </c>
      <c r="BL1483" s="22" t="s">
        <v>567</v>
      </c>
      <c r="BM1483" s="191" t="s">
        <v>2496</v>
      </c>
    </row>
    <row r="1484" s="2" customFormat="1">
      <c r="A1484" s="41"/>
      <c r="B1484" s="42"/>
      <c r="C1484" s="41"/>
      <c r="D1484" s="193" t="s">
        <v>467</v>
      </c>
      <c r="E1484" s="41"/>
      <c r="F1484" s="194" t="s">
        <v>2497</v>
      </c>
      <c r="G1484" s="41"/>
      <c r="H1484" s="41"/>
      <c r="I1484" s="195"/>
      <c r="J1484" s="41"/>
      <c r="K1484" s="41"/>
      <c r="L1484" s="42"/>
      <c r="M1484" s="196"/>
      <c r="N1484" s="197"/>
      <c r="O1484" s="75"/>
      <c r="P1484" s="75"/>
      <c r="Q1484" s="75"/>
      <c r="R1484" s="75"/>
      <c r="S1484" s="75"/>
      <c r="T1484" s="76"/>
      <c r="U1484" s="41"/>
      <c r="V1484" s="41"/>
      <c r="W1484" s="41"/>
      <c r="X1484" s="41"/>
      <c r="Y1484" s="41"/>
      <c r="Z1484" s="41"/>
      <c r="AA1484" s="41"/>
      <c r="AB1484" s="41"/>
      <c r="AC1484" s="41"/>
      <c r="AD1484" s="41"/>
      <c r="AE1484" s="41"/>
      <c r="AT1484" s="22" t="s">
        <v>467</v>
      </c>
      <c r="AU1484" s="22" t="s">
        <v>101</v>
      </c>
    </row>
    <row r="1485" s="2" customFormat="1" ht="33" customHeight="1">
      <c r="A1485" s="41"/>
      <c r="B1485" s="179"/>
      <c r="C1485" s="223" t="s">
        <v>2498</v>
      </c>
      <c r="D1485" s="223" t="s">
        <v>562</v>
      </c>
      <c r="E1485" s="224" t="s">
        <v>2499</v>
      </c>
      <c r="F1485" s="225" t="s">
        <v>2500</v>
      </c>
      <c r="G1485" s="226" t="s">
        <v>629</v>
      </c>
      <c r="H1485" s="227">
        <v>1</v>
      </c>
      <c r="I1485" s="228"/>
      <c r="J1485" s="229">
        <f>ROUND(I1485*H1485,2)</f>
        <v>0</v>
      </c>
      <c r="K1485" s="225" t="s">
        <v>465</v>
      </c>
      <c r="L1485" s="230"/>
      <c r="M1485" s="231" t="s">
        <v>3</v>
      </c>
      <c r="N1485" s="232" t="s">
        <v>43</v>
      </c>
      <c r="O1485" s="75"/>
      <c r="P1485" s="189">
        <f>O1485*H1485</f>
        <v>0</v>
      </c>
      <c r="Q1485" s="189">
        <v>0.052479999999999999</v>
      </c>
      <c r="R1485" s="189">
        <f>Q1485*H1485</f>
        <v>0.052479999999999999</v>
      </c>
      <c r="S1485" s="189">
        <v>0</v>
      </c>
      <c r="T1485" s="190">
        <f>S1485*H1485</f>
        <v>0</v>
      </c>
      <c r="U1485" s="41"/>
      <c r="V1485" s="41"/>
      <c r="W1485" s="41"/>
      <c r="X1485" s="41"/>
      <c r="Y1485" s="41"/>
      <c r="Z1485" s="41"/>
      <c r="AA1485" s="41"/>
      <c r="AB1485" s="41"/>
      <c r="AC1485" s="41"/>
      <c r="AD1485" s="41"/>
      <c r="AE1485" s="41"/>
      <c r="AR1485" s="191" t="s">
        <v>667</v>
      </c>
      <c r="AT1485" s="191" t="s">
        <v>562</v>
      </c>
      <c r="AU1485" s="191" t="s">
        <v>101</v>
      </c>
      <c r="AY1485" s="22" t="s">
        <v>458</v>
      </c>
      <c r="BE1485" s="192">
        <f>IF(N1485="základní",J1485,0)</f>
        <v>0</v>
      </c>
      <c r="BF1485" s="192">
        <f>IF(N1485="snížená",J1485,0)</f>
        <v>0</v>
      </c>
      <c r="BG1485" s="192">
        <f>IF(N1485="zákl. přenesená",J1485,0)</f>
        <v>0</v>
      </c>
      <c r="BH1485" s="192">
        <f>IF(N1485="sníž. přenesená",J1485,0)</f>
        <v>0</v>
      </c>
      <c r="BI1485" s="192">
        <f>IF(N1485="nulová",J1485,0)</f>
        <v>0</v>
      </c>
      <c r="BJ1485" s="22" t="s">
        <v>79</v>
      </c>
      <c r="BK1485" s="192">
        <f>ROUND(I1485*H1485,2)</f>
        <v>0</v>
      </c>
      <c r="BL1485" s="22" t="s">
        <v>567</v>
      </c>
      <c r="BM1485" s="191" t="s">
        <v>2501</v>
      </c>
    </row>
    <row r="1486" s="13" customFormat="1">
      <c r="A1486" s="13"/>
      <c r="B1486" s="198"/>
      <c r="C1486" s="13"/>
      <c r="D1486" s="199" t="s">
        <v>469</v>
      </c>
      <c r="E1486" s="200" t="s">
        <v>3</v>
      </c>
      <c r="F1486" s="201" t="s">
        <v>2502</v>
      </c>
      <c r="G1486" s="13"/>
      <c r="H1486" s="202">
        <v>1</v>
      </c>
      <c r="I1486" s="203"/>
      <c r="J1486" s="13"/>
      <c r="K1486" s="13"/>
      <c r="L1486" s="198"/>
      <c r="M1486" s="204"/>
      <c r="N1486" s="205"/>
      <c r="O1486" s="205"/>
      <c r="P1486" s="205"/>
      <c r="Q1486" s="205"/>
      <c r="R1486" s="205"/>
      <c r="S1486" s="205"/>
      <c r="T1486" s="206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00" t="s">
        <v>469</v>
      </c>
      <c r="AU1486" s="200" t="s">
        <v>101</v>
      </c>
      <c r="AV1486" s="13" t="s">
        <v>76</v>
      </c>
      <c r="AW1486" s="13" t="s">
        <v>33</v>
      </c>
      <c r="AX1486" s="13" t="s">
        <v>79</v>
      </c>
      <c r="AY1486" s="200" t="s">
        <v>458</v>
      </c>
    </row>
    <row r="1487" s="2" customFormat="1" ht="33" customHeight="1">
      <c r="A1487" s="41"/>
      <c r="B1487" s="179"/>
      <c r="C1487" s="223" t="s">
        <v>2503</v>
      </c>
      <c r="D1487" s="223" t="s">
        <v>562</v>
      </c>
      <c r="E1487" s="224" t="s">
        <v>2504</v>
      </c>
      <c r="F1487" s="225" t="s">
        <v>2505</v>
      </c>
      <c r="G1487" s="226" t="s">
        <v>629</v>
      </c>
      <c r="H1487" s="227">
        <v>1</v>
      </c>
      <c r="I1487" s="228"/>
      <c r="J1487" s="229">
        <f>ROUND(I1487*H1487,2)</f>
        <v>0</v>
      </c>
      <c r="K1487" s="225" t="s">
        <v>465</v>
      </c>
      <c r="L1487" s="230"/>
      <c r="M1487" s="231" t="s">
        <v>3</v>
      </c>
      <c r="N1487" s="232" t="s">
        <v>43</v>
      </c>
      <c r="O1487" s="75"/>
      <c r="P1487" s="189">
        <f>O1487*H1487</f>
        <v>0</v>
      </c>
      <c r="Q1487" s="189">
        <v>0.059040000000000002</v>
      </c>
      <c r="R1487" s="189">
        <f>Q1487*H1487</f>
        <v>0.059040000000000002</v>
      </c>
      <c r="S1487" s="189">
        <v>0</v>
      </c>
      <c r="T1487" s="190">
        <f>S1487*H1487</f>
        <v>0</v>
      </c>
      <c r="U1487" s="41"/>
      <c r="V1487" s="41"/>
      <c r="W1487" s="41"/>
      <c r="X1487" s="41"/>
      <c r="Y1487" s="41"/>
      <c r="Z1487" s="41"/>
      <c r="AA1487" s="41"/>
      <c r="AB1487" s="41"/>
      <c r="AC1487" s="41"/>
      <c r="AD1487" s="41"/>
      <c r="AE1487" s="41"/>
      <c r="AR1487" s="191" t="s">
        <v>667</v>
      </c>
      <c r="AT1487" s="191" t="s">
        <v>562</v>
      </c>
      <c r="AU1487" s="191" t="s">
        <v>101</v>
      </c>
      <c r="AY1487" s="22" t="s">
        <v>458</v>
      </c>
      <c r="BE1487" s="192">
        <f>IF(N1487="základní",J1487,0)</f>
        <v>0</v>
      </c>
      <c r="BF1487" s="192">
        <f>IF(N1487="snížená",J1487,0)</f>
        <v>0</v>
      </c>
      <c r="BG1487" s="192">
        <f>IF(N1487="zákl. přenesená",J1487,0)</f>
        <v>0</v>
      </c>
      <c r="BH1487" s="192">
        <f>IF(N1487="sníž. přenesená",J1487,0)</f>
        <v>0</v>
      </c>
      <c r="BI1487" s="192">
        <f>IF(N1487="nulová",J1487,0)</f>
        <v>0</v>
      </c>
      <c r="BJ1487" s="22" t="s">
        <v>79</v>
      </c>
      <c r="BK1487" s="192">
        <f>ROUND(I1487*H1487,2)</f>
        <v>0</v>
      </c>
      <c r="BL1487" s="22" t="s">
        <v>567</v>
      </c>
      <c r="BM1487" s="191" t="s">
        <v>2506</v>
      </c>
    </row>
    <row r="1488" s="13" customFormat="1">
      <c r="A1488" s="13"/>
      <c r="B1488" s="198"/>
      <c r="C1488" s="13"/>
      <c r="D1488" s="199" t="s">
        <v>469</v>
      </c>
      <c r="E1488" s="200" t="s">
        <v>3</v>
      </c>
      <c r="F1488" s="201" t="s">
        <v>1555</v>
      </c>
      <c r="G1488" s="13"/>
      <c r="H1488" s="202">
        <v>1</v>
      </c>
      <c r="I1488" s="203"/>
      <c r="J1488" s="13"/>
      <c r="K1488" s="13"/>
      <c r="L1488" s="198"/>
      <c r="M1488" s="204"/>
      <c r="N1488" s="205"/>
      <c r="O1488" s="205"/>
      <c r="P1488" s="205"/>
      <c r="Q1488" s="205"/>
      <c r="R1488" s="205"/>
      <c r="S1488" s="205"/>
      <c r="T1488" s="206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T1488" s="200" t="s">
        <v>469</v>
      </c>
      <c r="AU1488" s="200" t="s">
        <v>101</v>
      </c>
      <c r="AV1488" s="13" t="s">
        <v>76</v>
      </c>
      <c r="AW1488" s="13" t="s">
        <v>33</v>
      </c>
      <c r="AX1488" s="13" t="s">
        <v>79</v>
      </c>
      <c r="AY1488" s="200" t="s">
        <v>458</v>
      </c>
    </row>
    <row r="1489" s="2" customFormat="1" ht="37.8" customHeight="1">
      <c r="A1489" s="41"/>
      <c r="B1489" s="179"/>
      <c r="C1489" s="180" t="s">
        <v>2507</v>
      </c>
      <c r="D1489" s="180" t="s">
        <v>462</v>
      </c>
      <c r="E1489" s="181" t="s">
        <v>2508</v>
      </c>
      <c r="F1489" s="182" t="s">
        <v>2509</v>
      </c>
      <c r="G1489" s="183" t="s">
        <v>629</v>
      </c>
      <c r="H1489" s="184">
        <v>3</v>
      </c>
      <c r="I1489" s="185"/>
      <c r="J1489" s="186">
        <f>ROUND(I1489*H1489,2)</f>
        <v>0</v>
      </c>
      <c r="K1489" s="182" t="s">
        <v>465</v>
      </c>
      <c r="L1489" s="42"/>
      <c r="M1489" s="187" t="s">
        <v>3</v>
      </c>
      <c r="N1489" s="188" t="s">
        <v>43</v>
      </c>
      <c r="O1489" s="75"/>
      <c r="P1489" s="189">
        <f>O1489*H1489</f>
        <v>0</v>
      </c>
      <c r="Q1489" s="189">
        <v>0</v>
      </c>
      <c r="R1489" s="189">
        <f>Q1489*H1489</f>
        <v>0</v>
      </c>
      <c r="S1489" s="189">
        <v>0</v>
      </c>
      <c r="T1489" s="190">
        <f>S1489*H1489</f>
        <v>0</v>
      </c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R1489" s="191" t="s">
        <v>567</v>
      </c>
      <c r="AT1489" s="191" t="s">
        <v>462</v>
      </c>
      <c r="AU1489" s="191" t="s">
        <v>101</v>
      </c>
      <c r="AY1489" s="22" t="s">
        <v>458</v>
      </c>
      <c r="BE1489" s="192">
        <f>IF(N1489="základní",J1489,0)</f>
        <v>0</v>
      </c>
      <c r="BF1489" s="192">
        <f>IF(N1489="snížená",J1489,0)</f>
        <v>0</v>
      </c>
      <c r="BG1489" s="192">
        <f>IF(N1489="zákl. přenesená",J1489,0)</f>
        <v>0</v>
      </c>
      <c r="BH1489" s="192">
        <f>IF(N1489="sníž. přenesená",J1489,0)</f>
        <v>0</v>
      </c>
      <c r="BI1489" s="192">
        <f>IF(N1489="nulová",J1489,0)</f>
        <v>0</v>
      </c>
      <c r="BJ1489" s="22" t="s">
        <v>79</v>
      </c>
      <c r="BK1489" s="192">
        <f>ROUND(I1489*H1489,2)</f>
        <v>0</v>
      </c>
      <c r="BL1489" s="22" t="s">
        <v>567</v>
      </c>
      <c r="BM1489" s="191" t="s">
        <v>2510</v>
      </c>
    </row>
    <row r="1490" s="2" customFormat="1">
      <c r="A1490" s="41"/>
      <c r="B1490" s="42"/>
      <c r="C1490" s="41"/>
      <c r="D1490" s="193" t="s">
        <v>467</v>
      </c>
      <c r="E1490" s="41"/>
      <c r="F1490" s="194" t="s">
        <v>2511</v>
      </c>
      <c r="G1490" s="41"/>
      <c r="H1490" s="41"/>
      <c r="I1490" s="195"/>
      <c r="J1490" s="41"/>
      <c r="K1490" s="41"/>
      <c r="L1490" s="42"/>
      <c r="M1490" s="196"/>
      <c r="N1490" s="197"/>
      <c r="O1490" s="75"/>
      <c r="P1490" s="75"/>
      <c r="Q1490" s="75"/>
      <c r="R1490" s="75"/>
      <c r="S1490" s="75"/>
      <c r="T1490" s="76"/>
      <c r="U1490" s="41"/>
      <c r="V1490" s="41"/>
      <c r="W1490" s="41"/>
      <c r="X1490" s="41"/>
      <c r="Y1490" s="41"/>
      <c r="Z1490" s="41"/>
      <c r="AA1490" s="41"/>
      <c r="AB1490" s="41"/>
      <c r="AC1490" s="41"/>
      <c r="AD1490" s="41"/>
      <c r="AE1490" s="41"/>
      <c r="AT1490" s="22" t="s">
        <v>467</v>
      </c>
      <c r="AU1490" s="22" t="s">
        <v>101</v>
      </c>
    </row>
    <row r="1491" s="2" customFormat="1" ht="24.15" customHeight="1">
      <c r="A1491" s="41"/>
      <c r="B1491" s="179"/>
      <c r="C1491" s="223" t="s">
        <v>2512</v>
      </c>
      <c r="D1491" s="223" t="s">
        <v>562</v>
      </c>
      <c r="E1491" s="224" t="s">
        <v>2455</v>
      </c>
      <c r="F1491" s="225" t="s">
        <v>2456</v>
      </c>
      <c r="G1491" s="226" t="s">
        <v>629</v>
      </c>
      <c r="H1491" s="227">
        <v>2</v>
      </c>
      <c r="I1491" s="228"/>
      <c r="J1491" s="229">
        <f>ROUND(I1491*H1491,2)</f>
        <v>0</v>
      </c>
      <c r="K1491" s="225" t="s">
        <v>465</v>
      </c>
      <c r="L1491" s="230"/>
      <c r="M1491" s="231" t="s">
        <v>3</v>
      </c>
      <c r="N1491" s="232" t="s">
        <v>43</v>
      </c>
      <c r="O1491" s="75"/>
      <c r="P1491" s="189">
        <f>O1491*H1491</f>
        <v>0</v>
      </c>
      <c r="Q1491" s="189">
        <v>0.0195</v>
      </c>
      <c r="R1491" s="189">
        <f>Q1491*H1491</f>
        <v>0.039</v>
      </c>
      <c r="S1491" s="189">
        <v>0</v>
      </c>
      <c r="T1491" s="190">
        <f>S1491*H1491</f>
        <v>0</v>
      </c>
      <c r="U1491" s="41"/>
      <c r="V1491" s="41"/>
      <c r="W1491" s="41"/>
      <c r="X1491" s="41"/>
      <c r="Y1491" s="41"/>
      <c r="Z1491" s="41"/>
      <c r="AA1491" s="41"/>
      <c r="AB1491" s="41"/>
      <c r="AC1491" s="41"/>
      <c r="AD1491" s="41"/>
      <c r="AE1491" s="41"/>
      <c r="AR1491" s="191" t="s">
        <v>667</v>
      </c>
      <c r="AT1491" s="191" t="s">
        <v>562</v>
      </c>
      <c r="AU1491" s="191" t="s">
        <v>101</v>
      </c>
      <c r="AY1491" s="22" t="s">
        <v>458</v>
      </c>
      <c r="BE1491" s="192">
        <f>IF(N1491="základní",J1491,0)</f>
        <v>0</v>
      </c>
      <c r="BF1491" s="192">
        <f>IF(N1491="snížená",J1491,0)</f>
        <v>0</v>
      </c>
      <c r="BG1491" s="192">
        <f>IF(N1491="zákl. přenesená",J1491,0)</f>
        <v>0</v>
      </c>
      <c r="BH1491" s="192">
        <f>IF(N1491="sníž. přenesená",J1491,0)</f>
        <v>0</v>
      </c>
      <c r="BI1491" s="192">
        <f>IF(N1491="nulová",J1491,0)</f>
        <v>0</v>
      </c>
      <c r="BJ1491" s="22" t="s">
        <v>79</v>
      </c>
      <c r="BK1491" s="192">
        <f>ROUND(I1491*H1491,2)</f>
        <v>0</v>
      </c>
      <c r="BL1491" s="22" t="s">
        <v>567</v>
      </c>
      <c r="BM1491" s="191" t="s">
        <v>2513</v>
      </c>
    </row>
    <row r="1492" s="14" customFormat="1">
      <c r="A1492" s="14"/>
      <c r="B1492" s="208"/>
      <c r="C1492" s="14"/>
      <c r="D1492" s="199" t="s">
        <v>469</v>
      </c>
      <c r="E1492" s="209" t="s">
        <v>3</v>
      </c>
      <c r="F1492" s="210" t="s">
        <v>2514</v>
      </c>
      <c r="G1492" s="14"/>
      <c r="H1492" s="209" t="s">
        <v>3</v>
      </c>
      <c r="I1492" s="211"/>
      <c r="J1492" s="14"/>
      <c r="K1492" s="14"/>
      <c r="L1492" s="208"/>
      <c r="M1492" s="212"/>
      <c r="N1492" s="213"/>
      <c r="O1492" s="213"/>
      <c r="P1492" s="213"/>
      <c r="Q1492" s="213"/>
      <c r="R1492" s="213"/>
      <c r="S1492" s="213"/>
      <c r="T1492" s="2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T1492" s="209" t="s">
        <v>469</v>
      </c>
      <c r="AU1492" s="209" t="s">
        <v>101</v>
      </c>
      <c r="AV1492" s="14" t="s">
        <v>79</v>
      </c>
      <c r="AW1492" s="14" t="s">
        <v>33</v>
      </c>
      <c r="AX1492" s="14" t="s">
        <v>72</v>
      </c>
      <c r="AY1492" s="209" t="s">
        <v>458</v>
      </c>
    </row>
    <row r="1493" s="13" customFormat="1">
      <c r="A1493" s="13"/>
      <c r="B1493" s="198"/>
      <c r="C1493" s="13"/>
      <c r="D1493" s="199" t="s">
        <v>469</v>
      </c>
      <c r="E1493" s="200" t="s">
        <v>3</v>
      </c>
      <c r="F1493" s="201" t="s">
        <v>79</v>
      </c>
      <c r="G1493" s="13"/>
      <c r="H1493" s="202">
        <v>1</v>
      </c>
      <c r="I1493" s="203"/>
      <c r="J1493" s="13"/>
      <c r="K1493" s="13"/>
      <c r="L1493" s="198"/>
      <c r="M1493" s="204"/>
      <c r="N1493" s="205"/>
      <c r="O1493" s="205"/>
      <c r="P1493" s="205"/>
      <c r="Q1493" s="205"/>
      <c r="R1493" s="205"/>
      <c r="S1493" s="205"/>
      <c r="T1493" s="206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00" t="s">
        <v>469</v>
      </c>
      <c r="AU1493" s="200" t="s">
        <v>101</v>
      </c>
      <c r="AV1493" s="13" t="s">
        <v>76</v>
      </c>
      <c r="AW1493" s="13" t="s">
        <v>33</v>
      </c>
      <c r="AX1493" s="13" t="s">
        <v>72</v>
      </c>
      <c r="AY1493" s="200" t="s">
        <v>458</v>
      </c>
    </row>
    <row r="1494" s="14" customFormat="1">
      <c r="A1494" s="14"/>
      <c r="B1494" s="208"/>
      <c r="C1494" s="14"/>
      <c r="D1494" s="199" t="s">
        <v>469</v>
      </c>
      <c r="E1494" s="209" t="s">
        <v>3</v>
      </c>
      <c r="F1494" s="210" t="s">
        <v>2515</v>
      </c>
      <c r="G1494" s="14"/>
      <c r="H1494" s="209" t="s">
        <v>3</v>
      </c>
      <c r="I1494" s="211"/>
      <c r="J1494" s="14"/>
      <c r="K1494" s="14"/>
      <c r="L1494" s="208"/>
      <c r="M1494" s="212"/>
      <c r="N1494" s="213"/>
      <c r="O1494" s="213"/>
      <c r="P1494" s="213"/>
      <c r="Q1494" s="213"/>
      <c r="R1494" s="213"/>
      <c r="S1494" s="213"/>
      <c r="T1494" s="2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T1494" s="209" t="s">
        <v>469</v>
      </c>
      <c r="AU1494" s="209" t="s">
        <v>101</v>
      </c>
      <c r="AV1494" s="14" t="s">
        <v>79</v>
      </c>
      <c r="AW1494" s="14" t="s">
        <v>33</v>
      </c>
      <c r="AX1494" s="14" t="s">
        <v>72</v>
      </c>
      <c r="AY1494" s="209" t="s">
        <v>458</v>
      </c>
    </row>
    <row r="1495" s="13" customFormat="1">
      <c r="A1495" s="13"/>
      <c r="B1495" s="198"/>
      <c r="C1495" s="13"/>
      <c r="D1495" s="199" t="s">
        <v>469</v>
      </c>
      <c r="E1495" s="200" t="s">
        <v>3</v>
      </c>
      <c r="F1495" s="201" t="s">
        <v>79</v>
      </c>
      <c r="G1495" s="13"/>
      <c r="H1495" s="202">
        <v>1</v>
      </c>
      <c r="I1495" s="203"/>
      <c r="J1495" s="13"/>
      <c r="K1495" s="13"/>
      <c r="L1495" s="198"/>
      <c r="M1495" s="204"/>
      <c r="N1495" s="205"/>
      <c r="O1495" s="205"/>
      <c r="P1495" s="205"/>
      <c r="Q1495" s="205"/>
      <c r="R1495" s="205"/>
      <c r="S1495" s="205"/>
      <c r="T1495" s="206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T1495" s="200" t="s">
        <v>469</v>
      </c>
      <c r="AU1495" s="200" t="s">
        <v>101</v>
      </c>
      <c r="AV1495" s="13" t="s">
        <v>76</v>
      </c>
      <c r="AW1495" s="13" t="s">
        <v>33</v>
      </c>
      <c r="AX1495" s="13" t="s">
        <v>72</v>
      </c>
      <c r="AY1495" s="200" t="s">
        <v>458</v>
      </c>
    </row>
    <row r="1496" s="15" customFormat="1">
      <c r="A1496" s="15"/>
      <c r="B1496" s="215"/>
      <c r="C1496" s="15"/>
      <c r="D1496" s="199" t="s">
        <v>469</v>
      </c>
      <c r="E1496" s="216" t="s">
        <v>3</v>
      </c>
      <c r="F1496" s="217" t="s">
        <v>497</v>
      </c>
      <c r="G1496" s="15"/>
      <c r="H1496" s="218">
        <v>2</v>
      </c>
      <c r="I1496" s="219"/>
      <c r="J1496" s="15"/>
      <c r="K1496" s="15"/>
      <c r="L1496" s="215"/>
      <c r="M1496" s="220"/>
      <c r="N1496" s="221"/>
      <c r="O1496" s="221"/>
      <c r="P1496" s="221"/>
      <c r="Q1496" s="221"/>
      <c r="R1496" s="221"/>
      <c r="S1496" s="221"/>
      <c r="T1496" s="222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T1496" s="216" t="s">
        <v>469</v>
      </c>
      <c r="AU1496" s="216" t="s">
        <v>101</v>
      </c>
      <c r="AV1496" s="15" t="s">
        <v>104</v>
      </c>
      <c r="AW1496" s="15" t="s">
        <v>33</v>
      </c>
      <c r="AX1496" s="15" t="s">
        <v>79</v>
      </c>
      <c r="AY1496" s="216" t="s">
        <v>458</v>
      </c>
    </row>
    <row r="1497" s="2" customFormat="1" ht="24.15" customHeight="1">
      <c r="A1497" s="41"/>
      <c r="B1497" s="179"/>
      <c r="C1497" s="223" t="s">
        <v>2516</v>
      </c>
      <c r="D1497" s="223" t="s">
        <v>562</v>
      </c>
      <c r="E1497" s="224" t="s">
        <v>2447</v>
      </c>
      <c r="F1497" s="225" t="s">
        <v>2448</v>
      </c>
      <c r="G1497" s="226" t="s">
        <v>629</v>
      </c>
      <c r="H1497" s="227">
        <v>1</v>
      </c>
      <c r="I1497" s="228"/>
      <c r="J1497" s="229">
        <f>ROUND(I1497*H1497,2)</f>
        <v>0</v>
      </c>
      <c r="K1497" s="225" t="s">
        <v>465</v>
      </c>
      <c r="L1497" s="230"/>
      <c r="M1497" s="231" t="s">
        <v>3</v>
      </c>
      <c r="N1497" s="232" t="s">
        <v>43</v>
      </c>
      <c r="O1497" s="75"/>
      <c r="P1497" s="189">
        <f>O1497*H1497</f>
        <v>0</v>
      </c>
      <c r="Q1497" s="189">
        <v>0.016</v>
      </c>
      <c r="R1497" s="189">
        <f>Q1497*H1497</f>
        <v>0.016</v>
      </c>
      <c r="S1497" s="189">
        <v>0</v>
      </c>
      <c r="T1497" s="190">
        <f>S1497*H1497</f>
        <v>0</v>
      </c>
      <c r="U1497" s="41"/>
      <c r="V1497" s="41"/>
      <c r="W1497" s="41"/>
      <c r="X1497" s="41"/>
      <c r="Y1497" s="41"/>
      <c r="Z1497" s="41"/>
      <c r="AA1497" s="41"/>
      <c r="AB1497" s="41"/>
      <c r="AC1497" s="41"/>
      <c r="AD1497" s="41"/>
      <c r="AE1497" s="41"/>
      <c r="AR1497" s="191" t="s">
        <v>667</v>
      </c>
      <c r="AT1497" s="191" t="s">
        <v>562</v>
      </c>
      <c r="AU1497" s="191" t="s">
        <v>101</v>
      </c>
      <c r="AY1497" s="22" t="s">
        <v>458</v>
      </c>
      <c r="BE1497" s="192">
        <f>IF(N1497="základní",J1497,0)</f>
        <v>0</v>
      </c>
      <c r="BF1497" s="192">
        <f>IF(N1497="snížená",J1497,0)</f>
        <v>0</v>
      </c>
      <c r="BG1497" s="192">
        <f>IF(N1497="zákl. přenesená",J1497,0)</f>
        <v>0</v>
      </c>
      <c r="BH1497" s="192">
        <f>IF(N1497="sníž. přenesená",J1497,0)</f>
        <v>0</v>
      </c>
      <c r="BI1497" s="192">
        <f>IF(N1497="nulová",J1497,0)</f>
        <v>0</v>
      </c>
      <c r="BJ1497" s="22" t="s">
        <v>79</v>
      </c>
      <c r="BK1497" s="192">
        <f>ROUND(I1497*H1497,2)</f>
        <v>0</v>
      </c>
      <c r="BL1497" s="22" t="s">
        <v>567</v>
      </c>
      <c r="BM1497" s="191" t="s">
        <v>2517</v>
      </c>
    </row>
    <row r="1498" s="13" customFormat="1">
      <c r="A1498" s="13"/>
      <c r="B1498" s="198"/>
      <c r="C1498" s="13"/>
      <c r="D1498" s="199" t="s">
        <v>469</v>
      </c>
      <c r="E1498" s="200" t="s">
        <v>3</v>
      </c>
      <c r="F1498" s="201" t="s">
        <v>2518</v>
      </c>
      <c r="G1498" s="13"/>
      <c r="H1498" s="202">
        <v>1</v>
      </c>
      <c r="I1498" s="203"/>
      <c r="J1498" s="13"/>
      <c r="K1498" s="13"/>
      <c r="L1498" s="198"/>
      <c r="M1498" s="204"/>
      <c r="N1498" s="205"/>
      <c r="O1498" s="205"/>
      <c r="P1498" s="205"/>
      <c r="Q1498" s="205"/>
      <c r="R1498" s="205"/>
      <c r="S1498" s="205"/>
      <c r="T1498" s="206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200" t="s">
        <v>469</v>
      </c>
      <c r="AU1498" s="200" t="s">
        <v>101</v>
      </c>
      <c r="AV1498" s="13" t="s">
        <v>76</v>
      </c>
      <c r="AW1498" s="13" t="s">
        <v>33</v>
      </c>
      <c r="AX1498" s="13" t="s">
        <v>79</v>
      </c>
      <c r="AY1498" s="200" t="s">
        <v>458</v>
      </c>
    </row>
    <row r="1499" s="2" customFormat="1" ht="16.5" customHeight="1">
      <c r="A1499" s="41"/>
      <c r="B1499" s="179"/>
      <c r="C1499" s="180" t="s">
        <v>2519</v>
      </c>
      <c r="D1499" s="180" t="s">
        <v>462</v>
      </c>
      <c r="E1499" s="181" t="s">
        <v>2520</v>
      </c>
      <c r="F1499" s="182" t="s">
        <v>2521</v>
      </c>
      <c r="G1499" s="183" t="s">
        <v>708</v>
      </c>
      <c r="H1499" s="184">
        <v>9</v>
      </c>
      <c r="I1499" s="185"/>
      <c r="J1499" s="186">
        <f>ROUND(I1499*H1499,2)</f>
        <v>0</v>
      </c>
      <c r="K1499" s="182" t="s">
        <v>1553</v>
      </c>
      <c r="L1499" s="42"/>
      <c r="M1499" s="187" t="s">
        <v>3</v>
      </c>
      <c r="N1499" s="188" t="s">
        <v>43</v>
      </c>
      <c r="O1499" s="75"/>
      <c r="P1499" s="189">
        <f>O1499*H1499</f>
        <v>0</v>
      </c>
      <c r="Q1499" s="189">
        <v>0</v>
      </c>
      <c r="R1499" s="189">
        <f>Q1499*H1499</f>
        <v>0</v>
      </c>
      <c r="S1499" s="189">
        <v>0</v>
      </c>
      <c r="T1499" s="190">
        <f>S1499*H1499</f>
        <v>0</v>
      </c>
      <c r="U1499" s="41"/>
      <c r="V1499" s="41"/>
      <c r="W1499" s="41"/>
      <c r="X1499" s="41"/>
      <c r="Y1499" s="41"/>
      <c r="Z1499" s="41"/>
      <c r="AA1499" s="41"/>
      <c r="AB1499" s="41"/>
      <c r="AC1499" s="41"/>
      <c r="AD1499" s="41"/>
      <c r="AE1499" s="41"/>
      <c r="AR1499" s="191" t="s">
        <v>567</v>
      </c>
      <c r="AT1499" s="191" t="s">
        <v>462</v>
      </c>
      <c r="AU1499" s="191" t="s">
        <v>101</v>
      </c>
      <c r="AY1499" s="22" t="s">
        <v>458</v>
      </c>
      <c r="BE1499" s="192">
        <f>IF(N1499="základní",J1499,0)</f>
        <v>0</v>
      </c>
      <c r="BF1499" s="192">
        <f>IF(N1499="snížená",J1499,0)</f>
        <v>0</v>
      </c>
      <c r="BG1499" s="192">
        <f>IF(N1499="zákl. přenesená",J1499,0)</f>
        <v>0</v>
      </c>
      <c r="BH1499" s="192">
        <f>IF(N1499="sníž. přenesená",J1499,0)</f>
        <v>0</v>
      </c>
      <c r="BI1499" s="192">
        <f>IF(N1499="nulová",J1499,0)</f>
        <v>0</v>
      </c>
      <c r="BJ1499" s="22" t="s">
        <v>79</v>
      </c>
      <c r="BK1499" s="192">
        <f>ROUND(I1499*H1499,2)</f>
        <v>0</v>
      </c>
      <c r="BL1499" s="22" t="s">
        <v>567</v>
      </c>
      <c r="BM1499" s="191" t="s">
        <v>2522</v>
      </c>
    </row>
    <row r="1500" s="13" customFormat="1">
      <c r="A1500" s="13"/>
      <c r="B1500" s="198"/>
      <c r="C1500" s="13"/>
      <c r="D1500" s="199" t="s">
        <v>469</v>
      </c>
      <c r="E1500" s="200" t="s">
        <v>3</v>
      </c>
      <c r="F1500" s="201" t="s">
        <v>1592</v>
      </c>
      <c r="G1500" s="13"/>
      <c r="H1500" s="202">
        <v>1</v>
      </c>
      <c r="I1500" s="203"/>
      <c r="J1500" s="13"/>
      <c r="K1500" s="13"/>
      <c r="L1500" s="198"/>
      <c r="M1500" s="204"/>
      <c r="N1500" s="205"/>
      <c r="O1500" s="205"/>
      <c r="P1500" s="205"/>
      <c r="Q1500" s="205"/>
      <c r="R1500" s="205"/>
      <c r="S1500" s="205"/>
      <c r="T1500" s="206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200" t="s">
        <v>469</v>
      </c>
      <c r="AU1500" s="200" t="s">
        <v>101</v>
      </c>
      <c r="AV1500" s="13" t="s">
        <v>76</v>
      </c>
      <c r="AW1500" s="13" t="s">
        <v>33</v>
      </c>
      <c r="AX1500" s="13" t="s">
        <v>72</v>
      </c>
      <c r="AY1500" s="200" t="s">
        <v>458</v>
      </c>
    </row>
    <row r="1501" s="13" customFormat="1">
      <c r="A1501" s="13"/>
      <c r="B1501" s="198"/>
      <c r="C1501" s="13"/>
      <c r="D1501" s="199" t="s">
        <v>469</v>
      </c>
      <c r="E1501" s="200" t="s">
        <v>3</v>
      </c>
      <c r="F1501" s="201" t="s">
        <v>1597</v>
      </c>
      <c r="G1501" s="13"/>
      <c r="H1501" s="202">
        <v>3</v>
      </c>
      <c r="I1501" s="203"/>
      <c r="J1501" s="13"/>
      <c r="K1501" s="13"/>
      <c r="L1501" s="198"/>
      <c r="M1501" s="204"/>
      <c r="N1501" s="205"/>
      <c r="O1501" s="205"/>
      <c r="P1501" s="205"/>
      <c r="Q1501" s="205"/>
      <c r="R1501" s="205"/>
      <c r="S1501" s="205"/>
      <c r="T1501" s="206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200" t="s">
        <v>469</v>
      </c>
      <c r="AU1501" s="200" t="s">
        <v>101</v>
      </c>
      <c r="AV1501" s="13" t="s">
        <v>76</v>
      </c>
      <c r="AW1501" s="13" t="s">
        <v>33</v>
      </c>
      <c r="AX1501" s="13" t="s">
        <v>72</v>
      </c>
      <c r="AY1501" s="200" t="s">
        <v>458</v>
      </c>
    </row>
    <row r="1502" s="13" customFormat="1">
      <c r="A1502" s="13"/>
      <c r="B1502" s="198"/>
      <c r="C1502" s="13"/>
      <c r="D1502" s="199" t="s">
        <v>469</v>
      </c>
      <c r="E1502" s="200" t="s">
        <v>3</v>
      </c>
      <c r="F1502" s="201" t="s">
        <v>1571</v>
      </c>
      <c r="G1502" s="13"/>
      <c r="H1502" s="202">
        <v>1</v>
      </c>
      <c r="I1502" s="203"/>
      <c r="J1502" s="13"/>
      <c r="K1502" s="13"/>
      <c r="L1502" s="198"/>
      <c r="M1502" s="204"/>
      <c r="N1502" s="205"/>
      <c r="O1502" s="205"/>
      <c r="P1502" s="205"/>
      <c r="Q1502" s="205"/>
      <c r="R1502" s="205"/>
      <c r="S1502" s="205"/>
      <c r="T1502" s="206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T1502" s="200" t="s">
        <v>469</v>
      </c>
      <c r="AU1502" s="200" t="s">
        <v>101</v>
      </c>
      <c r="AV1502" s="13" t="s">
        <v>76</v>
      </c>
      <c r="AW1502" s="13" t="s">
        <v>33</v>
      </c>
      <c r="AX1502" s="13" t="s">
        <v>72</v>
      </c>
      <c r="AY1502" s="200" t="s">
        <v>458</v>
      </c>
    </row>
    <row r="1503" s="13" customFormat="1">
      <c r="A1503" s="13"/>
      <c r="B1503" s="198"/>
      <c r="C1503" s="13"/>
      <c r="D1503" s="199" t="s">
        <v>469</v>
      </c>
      <c r="E1503" s="200" t="s">
        <v>3</v>
      </c>
      <c r="F1503" s="201" t="s">
        <v>1566</v>
      </c>
      <c r="G1503" s="13"/>
      <c r="H1503" s="202">
        <v>1</v>
      </c>
      <c r="I1503" s="203"/>
      <c r="J1503" s="13"/>
      <c r="K1503" s="13"/>
      <c r="L1503" s="198"/>
      <c r="M1503" s="204"/>
      <c r="N1503" s="205"/>
      <c r="O1503" s="205"/>
      <c r="P1503" s="205"/>
      <c r="Q1503" s="205"/>
      <c r="R1503" s="205"/>
      <c r="S1503" s="205"/>
      <c r="T1503" s="206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T1503" s="200" t="s">
        <v>469</v>
      </c>
      <c r="AU1503" s="200" t="s">
        <v>101</v>
      </c>
      <c r="AV1503" s="13" t="s">
        <v>76</v>
      </c>
      <c r="AW1503" s="13" t="s">
        <v>33</v>
      </c>
      <c r="AX1503" s="13" t="s">
        <v>72</v>
      </c>
      <c r="AY1503" s="200" t="s">
        <v>458</v>
      </c>
    </row>
    <row r="1504" s="13" customFormat="1">
      <c r="A1504" s="13"/>
      <c r="B1504" s="198"/>
      <c r="C1504" s="13"/>
      <c r="D1504" s="199" t="s">
        <v>469</v>
      </c>
      <c r="E1504" s="200" t="s">
        <v>3</v>
      </c>
      <c r="F1504" s="201" t="s">
        <v>2523</v>
      </c>
      <c r="G1504" s="13"/>
      <c r="H1504" s="202">
        <v>3</v>
      </c>
      <c r="I1504" s="203"/>
      <c r="J1504" s="13"/>
      <c r="K1504" s="13"/>
      <c r="L1504" s="198"/>
      <c r="M1504" s="204"/>
      <c r="N1504" s="205"/>
      <c r="O1504" s="205"/>
      <c r="P1504" s="205"/>
      <c r="Q1504" s="205"/>
      <c r="R1504" s="205"/>
      <c r="S1504" s="205"/>
      <c r="T1504" s="206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00" t="s">
        <v>469</v>
      </c>
      <c r="AU1504" s="200" t="s">
        <v>101</v>
      </c>
      <c r="AV1504" s="13" t="s">
        <v>76</v>
      </c>
      <c r="AW1504" s="13" t="s">
        <v>33</v>
      </c>
      <c r="AX1504" s="13" t="s">
        <v>72</v>
      </c>
      <c r="AY1504" s="200" t="s">
        <v>458</v>
      </c>
    </row>
    <row r="1505" s="15" customFormat="1">
      <c r="A1505" s="15"/>
      <c r="B1505" s="215"/>
      <c r="C1505" s="15"/>
      <c r="D1505" s="199" t="s">
        <v>469</v>
      </c>
      <c r="E1505" s="216" t="s">
        <v>3</v>
      </c>
      <c r="F1505" s="217" t="s">
        <v>497</v>
      </c>
      <c r="G1505" s="15"/>
      <c r="H1505" s="218">
        <v>9</v>
      </c>
      <c r="I1505" s="219"/>
      <c r="J1505" s="15"/>
      <c r="K1505" s="15"/>
      <c r="L1505" s="215"/>
      <c r="M1505" s="220"/>
      <c r="N1505" s="221"/>
      <c r="O1505" s="221"/>
      <c r="P1505" s="221"/>
      <c r="Q1505" s="221"/>
      <c r="R1505" s="221"/>
      <c r="S1505" s="221"/>
      <c r="T1505" s="222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T1505" s="216" t="s">
        <v>469</v>
      </c>
      <c r="AU1505" s="216" t="s">
        <v>101</v>
      </c>
      <c r="AV1505" s="15" t="s">
        <v>104</v>
      </c>
      <c r="AW1505" s="15" t="s">
        <v>33</v>
      </c>
      <c r="AX1505" s="15" t="s">
        <v>79</v>
      </c>
      <c r="AY1505" s="216" t="s">
        <v>458</v>
      </c>
    </row>
    <row r="1506" s="2" customFormat="1" ht="24.15" customHeight="1">
      <c r="A1506" s="41"/>
      <c r="B1506" s="179"/>
      <c r="C1506" s="180" t="s">
        <v>2524</v>
      </c>
      <c r="D1506" s="180" t="s">
        <v>462</v>
      </c>
      <c r="E1506" s="181" t="s">
        <v>2525</v>
      </c>
      <c r="F1506" s="182" t="s">
        <v>2526</v>
      </c>
      <c r="G1506" s="183" t="s">
        <v>629</v>
      </c>
      <c r="H1506" s="184">
        <v>4</v>
      </c>
      <c r="I1506" s="185"/>
      <c r="J1506" s="186">
        <f>ROUND(I1506*H1506,2)</f>
        <v>0</v>
      </c>
      <c r="K1506" s="182" t="s">
        <v>465</v>
      </c>
      <c r="L1506" s="42"/>
      <c r="M1506" s="187" t="s">
        <v>3</v>
      </c>
      <c r="N1506" s="188" t="s">
        <v>43</v>
      </c>
      <c r="O1506" s="75"/>
      <c r="P1506" s="189">
        <f>O1506*H1506</f>
        <v>0</v>
      </c>
      <c r="Q1506" s="189">
        <v>0</v>
      </c>
      <c r="R1506" s="189">
        <f>Q1506*H1506</f>
        <v>0</v>
      </c>
      <c r="S1506" s="189">
        <v>0</v>
      </c>
      <c r="T1506" s="190">
        <f>S1506*H1506</f>
        <v>0</v>
      </c>
      <c r="U1506" s="41"/>
      <c r="V1506" s="41"/>
      <c r="W1506" s="41"/>
      <c r="X1506" s="41"/>
      <c r="Y1506" s="41"/>
      <c r="Z1506" s="41"/>
      <c r="AA1506" s="41"/>
      <c r="AB1506" s="41"/>
      <c r="AC1506" s="41"/>
      <c r="AD1506" s="41"/>
      <c r="AE1506" s="41"/>
      <c r="AR1506" s="191" t="s">
        <v>567</v>
      </c>
      <c r="AT1506" s="191" t="s">
        <v>462</v>
      </c>
      <c r="AU1506" s="191" t="s">
        <v>101</v>
      </c>
      <c r="AY1506" s="22" t="s">
        <v>458</v>
      </c>
      <c r="BE1506" s="192">
        <f>IF(N1506="základní",J1506,0)</f>
        <v>0</v>
      </c>
      <c r="BF1506" s="192">
        <f>IF(N1506="snížená",J1506,0)</f>
        <v>0</v>
      </c>
      <c r="BG1506" s="192">
        <f>IF(N1506="zákl. přenesená",J1506,0)</f>
        <v>0</v>
      </c>
      <c r="BH1506" s="192">
        <f>IF(N1506="sníž. přenesená",J1506,0)</f>
        <v>0</v>
      </c>
      <c r="BI1506" s="192">
        <f>IF(N1506="nulová",J1506,0)</f>
        <v>0</v>
      </c>
      <c r="BJ1506" s="22" t="s">
        <v>79</v>
      </c>
      <c r="BK1506" s="192">
        <f>ROUND(I1506*H1506,2)</f>
        <v>0</v>
      </c>
      <c r="BL1506" s="22" t="s">
        <v>567</v>
      </c>
      <c r="BM1506" s="191" t="s">
        <v>2527</v>
      </c>
    </row>
    <row r="1507" s="2" customFormat="1">
      <c r="A1507" s="41"/>
      <c r="B1507" s="42"/>
      <c r="C1507" s="41"/>
      <c r="D1507" s="193" t="s">
        <v>467</v>
      </c>
      <c r="E1507" s="41"/>
      <c r="F1507" s="194" t="s">
        <v>2528</v>
      </c>
      <c r="G1507" s="41"/>
      <c r="H1507" s="41"/>
      <c r="I1507" s="195"/>
      <c r="J1507" s="41"/>
      <c r="K1507" s="41"/>
      <c r="L1507" s="42"/>
      <c r="M1507" s="196"/>
      <c r="N1507" s="197"/>
      <c r="O1507" s="75"/>
      <c r="P1507" s="75"/>
      <c r="Q1507" s="75"/>
      <c r="R1507" s="75"/>
      <c r="S1507" s="75"/>
      <c r="T1507" s="76"/>
      <c r="U1507" s="41"/>
      <c r="V1507" s="41"/>
      <c r="W1507" s="41"/>
      <c r="X1507" s="41"/>
      <c r="Y1507" s="41"/>
      <c r="Z1507" s="41"/>
      <c r="AA1507" s="41"/>
      <c r="AB1507" s="41"/>
      <c r="AC1507" s="41"/>
      <c r="AD1507" s="41"/>
      <c r="AE1507" s="41"/>
      <c r="AT1507" s="22" t="s">
        <v>467</v>
      </c>
      <c r="AU1507" s="22" t="s">
        <v>101</v>
      </c>
    </row>
    <row r="1508" s="2" customFormat="1" ht="16.5" customHeight="1">
      <c r="A1508" s="41"/>
      <c r="B1508" s="179"/>
      <c r="C1508" s="223" t="s">
        <v>2529</v>
      </c>
      <c r="D1508" s="223" t="s">
        <v>562</v>
      </c>
      <c r="E1508" s="224" t="s">
        <v>2530</v>
      </c>
      <c r="F1508" s="225" t="s">
        <v>2531</v>
      </c>
      <c r="G1508" s="226" t="s">
        <v>629</v>
      </c>
      <c r="H1508" s="227">
        <v>4</v>
      </c>
      <c r="I1508" s="228"/>
      <c r="J1508" s="229">
        <f>ROUND(I1508*H1508,2)</f>
        <v>0</v>
      </c>
      <c r="K1508" s="225" t="s">
        <v>465</v>
      </c>
      <c r="L1508" s="230"/>
      <c r="M1508" s="231" t="s">
        <v>3</v>
      </c>
      <c r="N1508" s="232" t="s">
        <v>43</v>
      </c>
      <c r="O1508" s="75"/>
      <c r="P1508" s="189">
        <f>O1508*H1508</f>
        <v>0</v>
      </c>
      <c r="Q1508" s="189">
        <v>0.0023999999999999998</v>
      </c>
      <c r="R1508" s="189">
        <f>Q1508*H1508</f>
        <v>0.0095999999999999992</v>
      </c>
      <c r="S1508" s="189">
        <v>0</v>
      </c>
      <c r="T1508" s="190">
        <f>S1508*H1508</f>
        <v>0</v>
      </c>
      <c r="U1508" s="41"/>
      <c r="V1508" s="41"/>
      <c r="W1508" s="41"/>
      <c r="X1508" s="41"/>
      <c r="Y1508" s="41"/>
      <c r="Z1508" s="41"/>
      <c r="AA1508" s="41"/>
      <c r="AB1508" s="41"/>
      <c r="AC1508" s="41"/>
      <c r="AD1508" s="41"/>
      <c r="AE1508" s="41"/>
      <c r="AR1508" s="191" t="s">
        <v>667</v>
      </c>
      <c r="AT1508" s="191" t="s">
        <v>562</v>
      </c>
      <c r="AU1508" s="191" t="s">
        <v>101</v>
      </c>
      <c r="AY1508" s="22" t="s">
        <v>458</v>
      </c>
      <c r="BE1508" s="192">
        <f>IF(N1508="základní",J1508,0)</f>
        <v>0</v>
      </c>
      <c r="BF1508" s="192">
        <f>IF(N1508="snížená",J1508,0)</f>
        <v>0</v>
      </c>
      <c r="BG1508" s="192">
        <f>IF(N1508="zákl. přenesená",J1508,0)</f>
        <v>0</v>
      </c>
      <c r="BH1508" s="192">
        <f>IF(N1508="sníž. přenesená",J1508,0)</f>
        <v>0</v>
      </c>
      <c r="BI1508" s="192">
        <f>IF(N1508="nulová",J1508,0)</f>
        <v>0</v>
      </c>
      <c r="BJ1508" s="22" t="s">
        <v>79</v>
      </c>
      <c r="BK1508" s="192">
        <f>ROUND(I1508*H1508,2)</f>
        <v>0</v>
      </c>
      <c r="BL1508" s="22" t="s">
        <v>567</v>
      </c>
      <c r="BM1508" s="191" t="s">
        <v>2532</v>
      </c>
    </row>
    <row r="1509" s="2" customFormat="1" ht="24.15" customHeight="1">
      <c r="A1509" s="41"/>
      <c r="B1509" s="179"/>
      <c r="C1509" s="180" t="s">
        <v>2533</v>
      </c>
      <c r="D1509" s="180" t="s">
        <v>462</v>
      </c>
      <c r="E1509" s="181" t="s">
        <v>2534</v>
      </c>
      <c r="F1509" s="182" t="s">
        <v>2535</v>
      </c>
      <c r="G1509" s="183" t="s">
        <v>629</v>
      </c>
      <c r="H1509" s="184">
        <v>2</v>
      </c>
      <c r="I1509" s="185"/>
      <c r="J1509" s="186">
        <f>ROUND(I1509*H1509,2)</f>
        <v>0</v>
      </c>
      <c r="K1509" s="182" t="s">
        <v>465</v>
      </c>
      <c r="L1509" s="42"/>
      <c r="M1509" s="187" t="s">
        <v>3</v>
      </c>
      <c r="N1509" s="188" t="s">
        <v>43</v>
      </c>
      <c r="O1509" s="75"/>
      <c r="P1509" s="189">
        <f>O1509*H1509</f>
        <v>0</v>
      </c>
      <c r="Q1509" s="189">
        <v>0</v>
      </c>
      <c r="R1509" s="189">
        <f>Q1509*H1509</f>
        <v>0</v>
      </c>
      <c r="S1509" s="189">
        <v>0</v>
      </c>
      <c r="T1509" s="190">
        <f>S1509*H1509</f>
        <v>0</v>
      </c>
      <c r="U1509" s="41"/>
      <c r="V1509" s="41"/>
      <c r="W1509" s="41"/>
      <c r="X1509" s="41"/>
      <c r="Y1509" s="41"/>
      <c r="Z1509" s="41"/>
      <c r="AA1509" s="41"/>
      <c r="AB1509" s="41"/>
      <c r="AC1509" s="41"/>
      <c r="AD1509" s="41"/>
      <c r="AE1509" s="41"/>
      <c r="AR1509" s="191" t="s">
        <v>567</v>
      </c>
      <c r="AT1509" s="191" t="s">
        <v>462</v>
      </c>
      <c r="AU1509" s="191" t="s">
        <v>101</v>
      </c>
      <c r="AY1509" s="22" t="s">
        <v>458</v>
      </c>
      <c r="BE1509" s="192">
        <f>IF(N1509="základní",J1509,0)</f>
        <v>0</v>
      </c>
      <c r="BF1509" s="192">
        <f>IF(N1509="snížená",J1509,0)</f>
        <v>0</v>
      </c>
      <c r="BG1509" s="192">
        <f>IF(N1509="zákl. přenesená",J1509,0)</f>
        <v>0</v>
      </c>
      <c r="BH1509" s="192">
        <f>IF(N1509="sníž. přenesená",J1509,0)</f>
        <v>0</v>
      </c>
      <c r="BI1509" s="192">
        <f>IF(N1509="nulová",J1509,0)</f>
        <v>0</v>
      </c>
      <c r="BJ1509" s="22" t="s">
        <v>79</v>
      </c>
      <c r="BK1509" s="192">
        <f>ROUND(I1509*H1509,2)</f>
        <v>0</v>
      </c>
      <c r="BL1509" s="22" t="s">
        <v>567</v>
      </c>
      <c r="BM1509" s="191" t="s">
        <v>2536</v>
      </c>
    </row>
    <row r="1510" s="2" customFormat="1">
      <c r="A1510" s="41"/>
      <c r="B1510" s="42"/>
      <c r="C1510" s="41"/>
      <c r="D1510" s="193" t="s">
        <v>467</v>
      </c>
      <c r="E1510" s="41"/>
      <c r="F1510" s="194" t="s">
        <v>2537</v>
      </c>
      <c r="G1510" s="41"/>
      <c r="H1510" s="41"/>
      <c r="I1510" s="195"/>
      <c r="J1510" s="41"/>
      <c r="K1510" s="41"/>
      <c r="L1510" s="42"/>
      <c r="M1510" s="196"/>
      <c r="N1510" s="197"/>
      <c r="O1510" s="75"/>
      <c r="P1510" s="75"/>
      <c r="Q1510" s="75"/>
      <c r="R1510" s="75"/>
      <c r="S1510" s="75"/>
      <c r="T1510" s="76"/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T1510" s="22" t="s">
        <v>467</v>
      </c>
      <c r="AU1510" s="22" t="s">
        <v>101</v>
      </c>
    </row>
    <row r="1511" s="2" customFormat="1">
      <c r="A1511" s="41"/>
      <c r="B1511" s="179"/>
      <c r="C1511" s="223" t="s">
        <v>2538</v>
      </c>
      <c r="D1511" s="223" t="s">
        <v>562</v>
      </c>
      <c r="E1511" s="224" t="s">
        <v>2539</v>
      </c>
      <c r="F1511" s="225" t="s">
        <v>2540</v>
      </c>
      <c r="G1511" s="226" t="s">
        <v>2039</v>
      </c>
      <c r="H1511" s="227">
        <v>0.02</v>
      </c>
      <c r="I1511" s="228"/>
      <c r="J1511" s="229">
        <f>ROUND(I1511*H1511,2)</f>
        <v>0</v>
      </c>
      <c r="K1511" s="225" t="s">
        <v>465</v>
      </c>
      <c r="L1511" s="230"/>
      <c r="M1511" s="231" t="s">
        <v>3</v>
      </c>
      <c r="N1511" s="232" t="s">
        <v>43</v>
      </c>
      <c r="O1511" s="75"/>
      <c r="P1511" s="189">
        <f>O1511*H1511</f>
        <v>0</v>
      </c>
      <c r="Q1511" s="189">
        <v>0.012999999999999999</v>
      </c>
      <c r="R1511" s="189">
        <f>Q1511*H1511</f>
        <v>0.00025999999999999998</v>
      </c>
      <c r="S1511" s="189">
        <v>0</v>
      </c>
      <c r="T1511" s="190">
        <f>S1511*H1511</f>
        <v>0</v>
      </c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R1511" s="191" t="s">
        <v>667</v>
      </c>
      <c r="AT1511" s="191" t="s">
        <v>562</v>
      </c>
      <c r="AU1511" s="191" t="s">
        <v>101</v>
      </c>
      <c r="AY1511" s="22" t="s">
        <v>458</v>
      </c>
      <c r="BE1511" s="192">
        <f>IF(N1511="základní",J1511,0)</f>
        <v>0</v>
      </c>
      <c r="BF1511" s="192">
        <f>IF(N1511="snížená",J1511,0)</f>
        <v>0</v>
      </c>
      <c r="BG1511" s="192">
        <f>IF(N1511="zákl. přenesená",J1511,0)</f>
        <v>0</v>
      </c>
      <c r="BH1511" s="192">
        <f>IF(N1511="sníž. přenesená",J1511,0)</f>
        <v>0</v>
      </c>
      <c r="BI1511" s="192">
        <f>IF(N1511="nulová",J1511,0)</f>
        <v>0</v>
      </c>
      <c r="BJ1511" s="22" t="s">
        <v>79</v>
      </c>
      <c r="BK1511" s="192">
        <f>ROUND(I1511*H1511,2)</f>
        <v>0</v>
      </c>
      <c r="BL1511" s="22" t="s">
        <v>567</v>
      </c>
      <c r="BM1511" s="191" t="s">
        <v>2541</v>
      </c>
    </row>
    <row r="1512" s="2" customFormat="1" ht="24.15" customHeight="1">
      <c r="A1512" s="41"/>
      <c r="B1512" s="179"/>
      <c r="C1512" s="180" t="s">
        <v>2542</v>
      </c>
      <c r="D1512" s="180" t="s">
        <v>462</v>
      </c>
      <c r="E1512" s="181" t="s">
        <v>2543</v>
      </c>
      <c r="F1512" s="182" t="s">
        <v>2544</v>
      </c>
      <c r="G1512" s="183" t="s">
        <v>629</v>
      </c>
      <c r="H1512" s="184">
        <v>5</v>
      </c>
      <c r="I1512" s="185"/>
      <c r="J1512" s="186">
        <f>ROUND(I1512*H1512,2)</f>
        <v>0</v>
      </c>
      <c r="K1512" s="182" t="s">
        <v>465</v>
      </c>
      <c r="L1512" s="42"/>
      <c r="M1512" s="187" t="s">
        <v>3</v>
      </c>
      <c r="N1512" s="188" t="s">
        <v>43</v>
      </c>
      <c r="O1512" s="75"/>
      <c r="P1512" s="189">
        <f>O1512*H1512</f>
        <v>0</v>
      </c>
      <c r="Q1512" s="189">
        <v>0</v>
      </c>
      <c r="R1512" s="189">
        <f>Q1512*H1512</f>
        <v>0</v>
      </c>
      <c r="S1512" s="189">
        <v>0</v>
      </c>
      <c r="T1512" s="190">
        <f>S1512*H1512</f>
        <v>0</v>
      </c>
      <c r="U1512" s="41"/>
      <c r="V1512" s="41"/>
      <c r="W1512" s="41"/>
      <c r="X1512" s="41"/>
      <c r="Y1512" s="41"/>
      <c r="Z1512" s="41"/>
      <c r="AA1512" s="41"/>
      <c r="AB1512" s="41"/>
      <c r="AC1512" s="41"/>
      <c r="AD1512" s="41"/>
      <c r="AE1512" s="41"/>
      <c r="AR1512" s="191" t="s">
        <v>567</v>
      </c>
      <c r="AT1512" s="191" t="s">
        <v>462</v>
      </c>
      <c r="AU1512" s="191" t="s">
        <v>101</v>
      </c>
      <c r="AY1512" s="22" t="s">
        <v>458</v>
      </c>
      <c r="BE1512" s="192">
        <f>IF(N1512="základní",J1512,0)</f>
        <v>0</v>
      </c>
      <c r="BF1512" s="192">
        <f>IF(N1512="snížená",J1512,0)</f>
        <v>0</v>
      </c>
      <c r="BG1512" s="192">
        <f>IF(N1512="zákl. přenesená",J1512,0)</f>
        <v>0</v>
      </c>
      <c r="BH1512" s="192">
        <f>IF(N1512="sníž. přenesená",J1512,0)</f>
        <v>0</v>
      </c>
      <c r="BI1512" s="192">
        <f>IF(N1512="nulová",J1512,0)</f>
        <v>0</v>
      </c>
      <c r="BJ1512" s="22" t="s">
        <v>79</v>
      </c>
      <c r="BK1512" s="192">
        <f>ROUND(I1512*H1512,2)</f>
        <v>0</v>
      </c>
      <c r="BL1512" s="22" t="s">
        <v>567</v>
      </c>
      <c r="BM1512" s="191" t="s">
        <v>2545</v>
      </c>
    </row>
    <row r="1513" s="2" customFormat="1">
      <c r="A1513" s="41"/>
      <c r="B1513" s="42"/>
      <c r="C1513" s="41"/>
      <c r="D1513" s="193" t="s">
        <v>467</v>
      </c>
      <c r="E1513" s="41"/>
      <c r="F1513" s="194" t="s">
        <v>2546</v>
      </c>
      <c r="G1513" s="41"/>
      <c r="H1513" s="41"/>
      <c r="I1513" s="195"/>
      <c r="J1513" s="41"/>
      <c r="K1513" s="41"/>
      <c r="L1513" s="42"/>
      <c r="M1513" s="196"/>
      <c r="N1513" s="197"/>
      <c r="O1513" s="75"/>
      <c r="P1513" s="75"/>
      <c r="Q1513" s="75"/>
      <c r="R1513" s="75"/>
      <c r="S1513" s="75"/>
      <c r="T1513" s="76"/>
      <c r="U1513" s="41"/>
      <c r="V1513" s="41"/>
      <c r="W1513" s="41"/>
      <c r="X1513" s="41"/>
      <c r="Y1513" s="41"/>
      <c r="Z1513" s="41"/>
      <c r="AA1513" s="41"/>
      <c r="AB1513" s="41"/>
      <c r="AC1513" s="41"/>
      <c r="AD1513" s="41"/>
      <c r="AE1513" s="41"/>
      <c r="AT1513" s="22" t="s">
        <v>467</v>
      </c>
      <c r="AU1513" s="22" t="s">
        <v>101</v>
      </c>
    </row>
    <row r="1514" s="2" customFormat="1" ht="16.5" customHeight="1">
      <c r="A1514" s="41"/>
      <c r="B1514" s="179"/>
      <c r="C1514" s="223" t="s">
        <v>2547</v>
      </c>
      <c r="D1514" s="223" t="s">
        <v>562</v>
      </c>
      <c r="E1514" s="224" t="s">
        <v>2548</v>
      </c>
      <c r="F1514" s="225" t="s">
        <v>2549</v>
      </c>
      <c r="G1514" s="226" t="s">
        <v>629</v>
      </c>
      <c r="H1514" s="227">
        <v>5</v>
      </c>
      <c r="I1514" s="228"/>
      <c r="J1514" s="229">
        <f>ROUND(I1514*H1514,2)</f>
        <v>0</v>
      </c>
      <c r="K1514" s="225" t="s">
        <v>465</v>
      </c>
      <c r="L1514" s="230"/>
      <c r="M1514" s="231" t="s">
        <v>3</v>
      </c>
      <c r="N1514" s="232" t="s">
        <v>43</v>
      </c>
      <c r="O1514" s="75"/>
      <c r="P1514" s="189">
        <f>O1514*H1514</f>
        <v>0</v>
      </c>
      <c r="Q1514" s="189">
        <v>0.00014999999999999999</v>
      </c>
      <c r="R1514" s="189">
        <f>Q1514*H1514</f>
        <v>0.00074999999999999991</v>
      </c>
      <c r="S1514" s="189">
        <v>0</v>
      </c>
      <c r="T1514" s="190">
        <f>S1514*H1514</f>
        <v>0</v>
      </c>
      <c r="U1514" s="41"/>
      <c r="V1514" s="41"/>
      <c r="W1514" s="41"/>
      <c r="X1514" s="41"/>
      <c r="Y1514" s="41"/>
      <c r="Z1514" s="41"/>
      <c r="AA1514" s="41"/>
      <c r="AB1514" s="41"/>
      <c r="AC1514" s="41"/>
      <c r="AD1514" s="41"/>
      <c r="AE1514" s="41"/>
      <c r="AR1514" s="191" t="s">
        <v>667</v>
      </c>
      <c r="AT1514" s="191" t="s">
        <v>562</v>
      </c>
      <c r="AU1514" s="191" t="s">
        <v>101</v>
      </c>
      <c r="AY1514" s="22" t="s">
        <v>458</v>
      </c>
      <c r="BE1514" s="192">
        <f>IF(N1514="základní",J1514,0)</f>
        <v>0</v>
      </c>
      <c r="BF1514" s="192">
        <f>IF(N1514="snížená",J1514,0)</f>
        <v>0</v>
      </c>
      <c r="BG1514" s="192">
        <f>IF(N1514="zákl. přenesená",J1514,0)</f>
        <v>0</v>
      </c>
      <c r="BH1514" s="192">
        <f>IF(N1514="sníž. přenesená",J1514,0)</f>
        <v>0</v>
      </c>
      <c r="BI1514" s="192">
        <f>IF(N1514="nulová",J1514,0)</f>
        <v>0</v>
      </c>
      <c r="BJ1514" s="22" t="s">
        <v>79</v>
      </c>
      <c r="BK1514" s="192">
        <f>ROUND(I1514*H1514,2)</f>
        <v>0</v>
      </c>
      <c r="BL1514" s="22" t="s">
        <v>567</v>
      </c>
      <c r="BM1514" s="191" t="s">
        <v>2550</v>
      </c>
    </row>
    <row r="1515" s="2" customFormat="1" ht="24.15" customHeight="1">
      <c r="A1515" s="41"/>
      <c r="B1515" s="179"/>
      <c r="C1515" s="180" t="s">
        <v>2551</v>
      </c>
      <c r="D1515" s="180" t="s">
        <v>462</v>
      </c>
      <c r="E1515" s="181" t="s">
        <v>2552</v>
      </c>
      <c r="F1515" s="182" t="s">
        <v>2553</v>
      </c>
      <c r="G1515" s="183" t="s">
        <v>629</v>
      </c>
      <c r="H1515" s="184">
        <v>39</v>
      </c>
      <c r="I1515" s="185"/>
      <c r="J1515" s="186">
        <f>ROUND(I1515*H1515,2)</f>
        <v>0</v>
      </c>
      <c r="K1515" s="182" t="s">
        <v>465</v>
      </c>
      <c r="L1515" s="42"/>
      <c r="M1515" s="187" t="s">
        <v>3</v>
      </c>
      <c r="N1515" s="188" t="s">
        <v>43</v>
      </c>
      <c r="O1515" s="75"/>
      <c r="P1515" s="189">
        <f>O1515*H1515</f>
        <v>0</v>
      </c>
      <c r="Q1515" s="189">
        <v>0</v>
      </c>
      <c r="R1515" s="189">
        <f>Q1515*H1515</f>
        <v>0</v>
      </c>
      <c r="S1515" s="189">
        <v>0</v>
      </c>
      <c r="T1515" s="190">
        <f>S1515*H1515</f>
        <v>0</v>
      </c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R1515" s="191" t="s">
        <v>567</v>
      </c>
      <c r="AT1515" s="191" t="s">
        <v>462</v>
      </c>
      <c r="AU1515" s="191" t="s">
        <v>101</v>
      </c>
      <c r="AY1515" s="22" t="s">
        <v>458</v>
      </c>
      <c r="BE1515" s="192">
        <f>IF(N1515="základní",J1515,0)</f>
        <v>0</v>
      </c>
      <c r="BF1515" s="192">
        <f>IF(N1515="snížená",J1515,0)</f>
        <v>0</v>
      </c>
      <c r="BG1515" s="192">
        <f>IF(N1515="zákl. přenesená",J1515,0)</f>
        <v>0</v>
      </c>
      <c r="BH1515" s="192">
        <f>IF(N1515="sníž. přenesená",J1515,0)</f>
        <v>0</v>
      </c>
      <c r="BI1515" s="192">
        <f>IF(N1515="nulová",J1515,0)</f>
        <v>0</v>
      </c>
      <c r="BJ1515" s="22" t="s">
        <v>79</v>
      </c>
      <c r="BK1515" s="192">
        <f>ROUND(I1515*H1515,2)</f>
        <v>0</v>
      </c>
      <c r="BL1515" s="22" t="s">
        <v>567</v>
      </c>
      <c r="BM1515" s="191" t="s">
        <v>2554</v>
      </c>
    </row>
    <row r="1516" s="2" customFormat="1">
      <c r="A1516" s="41"/>
      <c r="B1516" s="42"/>
      <c r="C1516" s="41"/>
      <c r="D1516" s="193" t="s">
        <v>467</v>
      </c>
      <c r="E1516" s="41"/>
      <c r="F1516" s="194" t="s">
        <v>2555</v>
      </c>
      <c r="G1516" s="41"/>
      <c r="H1516" s="41"/>
      <c r="I1516" s="195"/>
      <c r="J1516" s="41"/>
      <c r="K1516" s="41"/>
      <c r="L1516" s="42"/>
      <c r="M1516" s="196"/>
      <c r="N1516" s="197"/>
      <c r="O1516" s="75"/>
      <c r="P1516" s="75"/>
      <c r="Q1516" s="75"/>
      <c r="R1516" s="75"/>
      <c r="S1516" s="75"/>
      <c r="T1516" s="76"/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T1516" s="22" t="s">
        <v>467</v>
      </c>
      <c r="AU1516" s="22" t="s">
        <v>101</v>
      </c>
    </row>
    <row r="1517" s="2" customFormat="1" ht="24.15" customHeight="1">
      <c r="A1517" s="41"/>
      <c r="B1517" s="179"/>
      <c r="C1517" s="223" t="s">
        <v>2556</v>
      </c>
      <c r="D1517" s="223" t="s">
        <v>562</v>
      </c>
      <c r="E1517" s="224" t="s">
        <v>2557</v>
      </c>
      <c r="F1517" s="225" t="s">
        <v>2558</v>
      </c>
      <c r="G1517" s="226" t="s">
        <v>629</v>
      </c>
      <c r="H1517" s="227">
        <v>39</v>
      </c>
      <c r="I1517" s="228"/>
      <c r="J1517" s="229">
        <f>ROUND(I1517*H1517,2)</f>
        <v>0</v>
      </c>
      <c r="K1517" s="225" t="s">
        <v>465</v>
      </c>
      <c r="L1517" s="230"/>
      <c r="M1517" s="231" t="s">
        <v>3</v>
      </c>
      <c r="N1517" s="232" t="s">
        <v>43</v>
      </c>
      <c r="O1517" s="75"/>
      <c r="P1517" s="189">
        <f>O1517*H1517</f>
        <v>0</v>
      </c>
      <c r="Q1517" s="189">
        <v>0.00014999999999999999</v>
      </c>
      <c r="R1517" s="189">
        <f>Q1517*H1517</f>
        <v>0.0058499999999999993</v>
      </c>
      <c r="S1517" s="189">
        <v>0</v>
      </c>
      <c r="T1517" s="190">
        <f>S1517*H1517</f>
        <v>0</v>
      </c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R1517" s="191" t="s">
        <v>667</v>
      </c>
      <c r="AT1517" s="191" t="s">
        <v>562</v>
      </c>
      <c r="AU1517" s="191" t="s">
        <v>101</v>
      </c>
      <c r="AY1517" s="22" t="s">
        <v>458</v>
      </c>
      <c r="BE1517" s="192">
        <f>IF(N1517="základní",J1517,0)</f>
        <v>0</v>
      </c>
      <c r="BF1517" s="192">
        <f>IF(N1517="snížená",J1517,0)</f>
        <v>0</v>
      </c>
      <c r="BG1517" s="192">
        <f>IF(N1517="zákl. přenesená",J1517,0)</f>
        <v>0</v>
      </c>
      <c r="BH1517" s="192">
        <f>IF(N1517="sníž. přenesená",J1517,0)</f>
        <v>0</v>
      </c>
      <c r="BI1517" s="192">
        <f>IF(N1517="nulová",J1517,0)</f>
        <v>0</v>
      </c>
      <c r="BJ1517" s="22" t="s">
        <v>79</v>
      </c>
      <c r="BK1517" s="192">
        <f>ROUND(I1517*H1517,2)</f>
        <v>0</v>
      </c>
      <c r="BL1517" s="22" t="s">
        <v>567</v>
      </c>
      <c r="BM1517" s="191" t="s">
        <v>2559</v>
      </c>
    </row>
    <row r="1518" s="2" customFormat="1" ht="24.15" customHeight="1">
      <c r="A1518" s="41"/>
      <c r="B1518" s="179"/>
      <c r="C1518" s="180" t="s">
        <v>2560</v>
      </c>
      <c r="D1518" s="180" t="s">
        <v>462</v>
      </c>
      <c r="E1518" s="181" t="s">
        <v>2561</v>
      </c>
      <c r="F1518" s="182" t="s">
        <v>2562</v>
      </c>
      <c r="G1518" s="183" t="s">
        <v>629</v>
      </c>
      <c r="H1518" s="184">
        <v>5</v>
      </c>
      <c r="I1518" s="185"/>
      <c r="J1518" s="186">
        <f>ROUND(I1518*H1518,2)</f>
        <v>0</v>
      </c>
      <c r="K1518" s="182" t="s">
        <v>465</v>
      </c>
      <c r="L1518" s="42"/>
      <c r="M1518" s="187" t="s">
        <v>3</v>
      </c>
      <c r="N1518" s="188" t="s">
        <v>43</v>
      </c>
      <c r="O1518" s="75"/>
      <c r="P1518" s="189">
        <f>O1518*H1518</f>
        <v>0</v>
      </c>
      <c r="Q1518" s="189">
        <v>0</v>
      </c>
      <c r="R1518" s="189">
        <f>Q1518*H1518</f>
        <v>0</v>
      </c>
      <c r="S1518" s="189">
        <v>0</v>
      </c>
      <c r="T1518" s="190">
        <f>S1518*H1518</f>
        <v>0</v>
      </c>
      <c r="U1518" s="41"/>
      <c r="V1518" s="41"/>
      <c r="W1518" s="41"/>
      <c r="X1518" s="41"/>
      <c r="Y1518" s="41"/>
      <c r="Z1518" s="41"/>
      <c r="AA1518" s="41"/>
      <c r="AB1518" s="41"/>
      <c r="AC1518" s="41"/>
      <c r="AD1518" s="41"/>
      <c r="AE1518" s="41"/>
      <c r="AR1518" s="191" t="s">
        <v>567</v>
      </c>
      <c r="AT1518" s="191" t="s">
        <v>462</v>
      </c>
      <c r="AU1518" s="191" t="s">
        <v>101</v>
      </c>
      <c r="AY1518" s="22" t="s">
        <v>458</v>
      </c>
      <c r="BE1518" s="192">
        <f>IF(N1518="základní",J1518,0)</f>
        <v>0</v>
      </c>
      <c r="BF1518" s="192">
        <f>IF(N1518="snížená",J1518,0)</f>
        <v>0</v>
      </c>
      <c r="BG1518" s="192">
        <f>IF(N1518="zákl. přenesená",J1518,0)</f>
        <v>0</v>
      </c>
      <c r="BH1518" s="192">
        <f>IF(N1518="sníž. přenesená",J1518,0)</f>
        <v>0</v>
      </c>
      <c r="BI1518" s="192">
        <f>IF(N1518="nulová",J1518,0)</f>
        <v>0</v>
      </c>
      <c r="BJ1518" s="22" t="s">
        <v>79</v>
      </c>
      <c r="BK1518" s="192">
        <f>ROUND(I1518*H1518,2)</f>
        <v>0</v>
      </c>
      <c r="BL1518" s="22" t="s">
        <v>567</v>
      </c>
      <c r="BM1518" s="191" t="s">
        <v>2563</v>
      </c>
    </row>
    <row r="1519" s="2" customFormat="1">
      <c r="A1519" s="41"/>
      <c r="B1519" s="42"/>
      <c r="C1519" s="41"/>
      <c r="D1519" s="193" t="s">
        <v>467</v>
      </c>
      <c r="E1519" s="41"/>
      <c r="F1519" s="194" t="s">
        <v>2564</v>
      </c>
      <c r="G1519" s="41"/>
      <c r="H1519" s="41"/>
      <c r="I1519" s="195"/>
      <c r="J1519" s="41"/>
      <c r="K1519" s="41"/>
      <c r="L1519" s="42"/>
      <c r="M1519" s="196"/>
      <c r="N1519" s="197"/>
      <c r="O1519" s="75"/>
      <c r="P1519" s="75"/>
      <c r="Q1519" s="75"/>
      <c r="R1519" s="75"/>
      <c r="S1519" s="75"/>
      <c r="T1519" s="76"/>
      <c r="U1519" s="41"/>
      <c r="V1519" s="41"/>
      <c r="W1519" s="41"/>
      <c r="X1519" s="41"/>
      <c r="Y1519" s="41"/>
      <c r="Z1519" s="41"/>
      <c r="AA1519" s="41"/>
      <c r="AB1519" s="41"/>
      <c r="AC1519" s="41"/>
      <c r="AD1519" s="41"/>
      <c r="AE1519" s="41"/>
      <c r="AT1519" s="22" t="s">
        <v>467</v>
      </c>
      <c r="AU1519" s="22" t="s">
        <v>101</v>
      </c>
    </row>
    <row r="1520" s="13" customFormat="1">
      <c r="A1520" s="13"/>
      <c r="B1520" s="198"/>
      <c r="C1520" s="13"/>
      <c r="D1520" s="199" t="s">
        <v>469</v>
      </c>
      <c r="E1520" s="200" t="s">
        <v>3</v>
      </c>
      <c r="F1520" s="201" t="s">
        <v>2565</v>
      </c>
      <c r="G1520" s="13"/>
      <c r="H1520" s="202">
        <v>5</v>
      </c>
      <c r="I1520" s="203"/>
      <c r="J1520" s="13"/>
      <c r="K1520" s="13"/>
      <c r="L1520" s="198"/>
      <c r="M1520" s="204"/>
      <c r="N1520" s="205"/>
      <c r="O1520" s="205"/>
      <c r="P1520" s="205"/>
      <c r="Q1520" s="205"/>
      <c r="R1520" s="205"/>
      <c r="S1520" s="205"/>
      <c r="T1520" s="206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T1520" s="200" t="s">
        <v>469</v>
      </c>
      <c r="AU1520" s="200" t="s">
        <v>101</v>
      </c>
      <c r="AV1520" s="13" t="s">
        <v>76</v>
      </c>
      <c r="AW1520" s="13" t="s">
        <v>33</v>
      </c>
      <c r="AX1520" s="13" t="s">
        <v>79</v>
      </c>
      <c r="AY1520" s="200" t="s">
        <v>458</v>
      </c>
    </row>
    <row r="1521" s="2" customFormat="1" ht="16.5" customHeight="1">
      <c r="A1521" s="41"/>
      <c r="B1521" s="179"/>
      <c r="C1521" s="223" t="s">
        <v>2566</v>
      </c>
      <c r="D1521" s="223" t="s">
        <v>562</v>
      </c>
      <c r="E1521" s="224" t="s">
        <v>2567</v>
      </c>
      <c r="F1521" s="225" t="s">
        <v>2568</v>
      </c>
      <c r="G1521" s="226" t="s">
        <v>629</v>
      </c>
      <c r="H1521" s="227">
        <v>5</v>
      </c>
      <c r="I1521" s="228"/>
      <c r="J1521" s="229">
        <f>ROUND(I1521*H1521,2)</f>
        <v>0</v>
      </c>
      <c r="K1521" s="225" t="s">
        <v>465</v>
      </c>
      <c r="L1521" s="230"/>
      <c r="M1521" s="231" t="s">
        <v>3</v>
      </c>
      <c r="N1521" s="232" t="s">
        <v>43</v>
      </c>
      <c r="O1521" s="75"/>
      <c r="P1521" s="189">
        <f>O1521*H1521</f>
        <v>0</v>
      </c>
      <c r="Q1521" s="189">
        <v>0.0022000000000000001</v>
      </c>
      <c r="R1521" s="189">
        <f>Q1521*H1521</f>
        <v>0.011000000000000001</v>
      </c>
      <c r="S1521" s="189">
        <v>0</v>
      </c>
      <c r="T1521" s="190">
        <f>S1521*H1521</f>
        <v>0</v>
      </c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R1521" s="191" t="s">
        <v>667</v>
      </c>
      <c r="AT1521" s="191" t="s">
        <v>562</v>
      </c>
      <c r="AU1521" s="191" t="s">
        <v>101</v>
      </c>
      <c r="AY1521" s="22" t="s">
        <v>458</v>
      </c>
      <c r="BE1521" s="192">
        <f>IF(N1521="základní",J1521,0)</f>
        <v>0</v>
      </c>
      <c r="BF1521" s="192">
        <f>IF(N1521="snížená",J1521,0)</f>
        <v>0</v>
      </c>
      <c r="BG1521" s="192">
        <f>IF(N1521="zákl. přenesená",J1521,0)</f>
        <v>0</v>
      </c>
      <c r="BH1521" s="192">
        <f>IF(N1521="sníž. přenesená",J1521,0)</f>
        <v>0</v>
      </c>
      <c r="BI1521" s="192">
        <f>IF(N1521="nulová",J1521,0)</f>
        <v>0</v>
      </c>
      <c r="BJ1521" s="22" t="s">
        <v>79</v>
      </c>
      <c r="BK1521" s="192">
        <f>ROUND(I1521*H1521,2)</f>
        <v>0</v>
      </c>
      <c r="BL1521" s="22" t="s">
        <v>567</v>
      </c>
      <c r="BM1521" s="191" t="s">
        <v>2569</v>
      </c>
    </row>
    <row r="1522" s="2" customFormat="1" ht="24.15" customHeight="1">
      <c r="A1522" s="41"/>
      <c r="B1522" s="179"/>
      <c r="C1522" s="180" t="s">
        <v>2570</v>
      </c>
      <c r="D1522" s="180" t="s">
        <v>462</v>
      </c>
      <c r="E1522" s="181" t="s">
        <v>2571</v>
      </c>
      <c r="F1522" s="182" t="s">
        <v>2572</v>
      </c>
      <c r="G1522" s="183" t="s">
        <v>629</v>
      </c>
      <c r="H1522" s="184">
        <v>39</v>
      </c>
      <c r="I1522" s="185"/>
      <c r="J1522" s="186">
        <f>ROUND(I1522*H1522,2)</f>
        <v>0</v>
      </c>
      <c r="K1522" s="182" t="s">
        <v>465</v>
      </c>
      <c r="L1522" s="42"/>
      <c r="M1522" s="187" t="s">
        <v>3</v>
      </c>
      <c r="N1522" s="188" t="s">
        <v>43</v>
      </c>
      <c r="O1522" s="75"/>
      <c r="P1522" s="189">
        <f>O1522*H1522</f>
        <v>0</v>
      </c>
      <c r="Q1522" s="189">
        <v>0</v>
      </c>
      <c r="R1522" s="189">
        <f>Q1522*H1522</f>
        <v>0</v>
      </c>
      <c r="S1522" s="189">
        <v>0</v>
      </c>
      <c r="T1522" s="190">
        <f>S1522*H1522</f>
        <v>0</v>
      </c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R1522" s="191" t="s">
        <v>567</v>
      </c>
      <c r="AT1522" s="191" t="s">
        <v>462</v>
      </c>
      <c r="AU1522" s="191" t="s">
        <v>101</v>
      </c>
      <c r="AY1522" s="22" t="s">
        <v>458</v>
      </c>
      <c r="BE1522" s="192">
        <f>IF(N1522="základní",J1522,0)</f>
        <v>0</v>
      </c>
      <c r="BF1522" s="192">
        <f>IF(N1522="snížená",J1522,0)</f>
        <v>0</v>
      </c>
      <c r="BG1522" s="192">
        <f>IF(N1522="zákl. přenesená",J1522,0)</f>
        <v>0</v>
      </c>
      <c r="BH1522" s="192">
        <f>IF(N1522="sníž. přenesená",J1522,0)</f>
        <v>0</v>
      </c>
      <c r="BI1522" s="192">
        <f>IF(N1522="nulová",J1522,0)</f>
        <v>0</v>
      </c>
      <c r="BJ1522" s="22" t="s">
        <v>79</v>
      </c>
      <c r="BK1522" s="192">
        <f>ROUND(I1522*H1522,2)</f>
        <v>0</v>
      </c>
      <c r="BL1522" s="22" t="s">
        <v>567</v>
      </c>
      <c r="BM1522" s="191" t="s">
        <v>2573</v>
      </c>
    </row>
    <row r="1523" s="2" customFormat="1">
      <c r="A1523" s="41"/>
      <c r="B1523" s="42"/>
      <c r="C1523" s="41"/>
      <c r="D1523" s="193" t="s">
        <v>467</v>
      </c>
      <c r="E1523" s="41"/>
      <c r="F1523" s="194" t="s">
        <v>2574</v>
      </c>
      <c r="G1523" s="41"/>
      <c r="H1523" s="41"/>
      <c r="I1523" s="195"/>
      <c r="J1523" s="41"/>
      <c r="K1523" s="41"/>
      <c r="L1523" s="42"/>
      <c r="M1523" s="196"/>
      <c r="N1523" s="197"/>
      <c r="O1523" s="75"/>
      <c r="P1523" s="75"/>
      <c r="Q1523" s="75"/>
      <c r="R1523" s="75"/>
      <c r="S1523" s="75"/>
      <c r="T1523" s="76"/>
      <c r="U1523" s="41"/>
      <c r="V1523" s="41"/>
      <c r="W1523" s="41"/>
      <c r="X1523" s="41"/>
      <c r="Y1523" s="41"/>
      <c r="Z1523" s="41"/>
      <c r="AA1523" s="41"/>
      <c r="AB1523" s="41"/>
      <c r="AC1523" s="41"/>
      <c r="AD1523" s="41"/>
      <c r="AE1523" s="41"/>
      <c r="AT1523" s="22" t="s">
        <v>467</v>
      </c>
      <c r="AU1523" s="22" t="s">
        <v>101</v>
      </c>
    </row>
    <row r="1524" s="2" customFormat="1" ht="24.15" customHeight="1">
      <c r="A1524" s="41"/>
      <c r="B1524" s="179"/>
      <c r="C1524" s="223" t="s">
        <v>2575</v>
      </c>
      <c r="D1524" s="223" t="s">
        <v>562</v>
      </c>
      <c r="E1524" s="224" t="s">
        <v>2576</v>
      </c>
      <c r="F1524" s="225" t="s">
        <v>2577</v>
      </c>
      <c r="G1524" s="226" t="s">
        <v>629</v>
      </c>
      <c r="H1524" s="227">
        <v>37</v>
      </c>
      <c r="I1524" s="228"/>
      <c r="J1524" s="229">
        <f>ROUND(I1524*H1524,2)</f>
        <v>0</v>
      </c>
      <c r="K1524" s="225" t="s">
        <v>465</v>
      </c>
      <c r="L1524" s="230"/>
      <c r="M1524" s="231" t="s">
        <v>3</v>
      </c>
      <c r="N1524" s="232" t="s">
        <v>43</v>
      </c>
      <c r="O1524" s="75"/>
      <c r="P1524" s="189">
        <f>O1524*H1524</f>
        <v>0</v>
      </c>
      <c r="Q1524" s="189">
        <v>0.0022000000000000001</v>
      </c>
      <c r="R1524" s="189">
        <f>Q1524*H1524</f>
        <v>0.0814</v>
      </c>
      <c r="S1524" s="189">
        <v>0</v>
      </c>
      <c r="T1524" s="190">
        <f>S1524*H1524</f>
        <v>0</v>
      </c>
      <c r="U1524" s="41"/>
      <c r="V1524" s="41"/>
      <c r="W1524" s="41"/>
      <c r="X1524" s="41"/>
      <c r="Y1524" s="41"/>
      <c r="Z1524" s="41"/>
      <c r="AA1524" s="41"/>
      <c r="AB1524" s="41"/>
      <c r="AC1524" s="41"/>
      <c r="AD1524" s="41"/>
      <c r="AE1524" s="41"/>
      <c r="AR1524" s="191" t="s">
        <v>667</v>
      </c>
      <c r="AT1524" s="191" t="s">
        <v>562</v>
      </c>
      <c r="AU1524" s="191" t="s">
        <v>101</v>
      </c>
      <c r="AY1524" s="22" t="s">
        <v>458</v>
      </c>
      <c r="BE1524" s="192">
        <f>IF(N1524="základní",J1524,0)</f>
        <v>0</v>
      </c>
      <c r="BF1524" s="192">
        <f>IF(N1524="snížená",J1524,0)</f>
        <v>0</v>
      </c>
      <c r="BG1524" s="192">
        <f>IF(N1524="zákl. přenesená",J1524,0)</f>
        <v>0</v>
      </c>
      <c r="BH1524" s="192">
        <f>IF(N1524="sníž. přenesená",J1524,0)</f>
        <v>0</v>
      </c>
      <c r="BI1524" s="192">
        <f>IF(N1524="nulová",J1524,0)</f>
        <v>0</v>
      </c>
      <c r="BJ1524" s="22" t="s">
        <v>79</v>
      </c>
      <c r="BK1524" s="192">
        <f>ROUND(I1524*H1524,2)</f>
        <v>0</v>
      </c>
      <c r="BL1524" s="22" t="s">
        <v>567</v>
      </c>
      <c r="BM1524" s="191" t="s">
        <v>2578</v>
      </c>
    </row>
    <row r="1525" s="2" customFormat="1" ht="16.5" customHeight="1">
      <c r="A1525" s="41"/>
      <c r="B1525" s="179"/>
      <c r="C1525" s="223" t="s">
        <v>2579</v>
      </c>
      <c r="D1525" s="223" t="s">
        <v>562</v>
      </c>
      <c r="E1525" s="224" t="s">
        <v>2580</v>
      </c>
      <c r="F1525" s="225" t="s">
        <v>2581</v>
      </c>
      <c r="G1525" s="226" t="s">
        <v>629</v>
      </c>
      <c r="H1525" s="227">
        <v>37</v>
      </c>
      <c r="I1525" s="228"/>
      <c r="J1525" s="229">
        <f>ROUND(I1525*H1525,2)</f>
        <v>0</v>
      </c>
      <c r="K1525" s="225" t="s">
        <v>465</v>
      </c>
      <c r="L1525" s="230"/>
      <c r="M1525" s="231" t="s">
        <v>3</v>
      </c>
      <c r="N1525" s="232" t="s">
        <v>43</v>
      </c>
      <c r="O1525" s="75"/>
      <c r="P1525" s="189">
        <f>O1525*H1525</f>
        <v>0</v>
      </c>
      <c r="Q1525" s="189">
        <v>0.0022000000000000001</v>
      </c>
      <c r="R1525" s="189">
        <f>Q1525*H1525</f>
        <v>0.0814</v>
      </c>
      <c r="S1525" s="189">
        <v>0</v>
      </c>
      <c r="T1525" s="190">
        <f>S1525*H1525</f>
        <v>0</v>
      </c>
      <c r="U1525" s="41"/>
      <c r="V1525" s="41"/>
      <c r="W1525" s="41"/>
      <c r="X1525" s="41"/>
      <c r="Y1525" s="41"/>
      <c r="Z1525" s="41"/>
      <c r="AA1525" s="41"/>
      <c r="AB1525" s="41"/>
      <c r="AC1525" s="41"/>
      <c r="AD1525" s="41"/>
      <c r="AE1525" s="41"/>
      <c r="AR1525" s="191" t="s">
        <v>667</v>
      </c>
      <c r="AT1525" s="191" t="s">
        <v>562</v>
      </c>
      <c r="AU1525" s="191" t="s">
        <v>101</v>
      </c>
      <c r="AY1525" s="22" t="s">
        <v>458</v>
      </c>
      <c r="BE1525" s="192">
        <f>IF(N1525="základní",J1525,0)</f>
        <v>0</v>
      </c>
      <c r="BF1525" s="192">
        <f>IF(N1525="snížená",J1525,0)</f>
        <v>0</v>
      </c>
      <c r="BG1525" s="192">
        <f>IF(N1525="zákl. přenesená",J1525,0)</f>
        <v>0</v>
      </c>
      <c r="BH1525" s="192">
        <f>IF(N1525="sníž. přenesená",J1525,0)</f>
        <v>0</v>
      </c>
      <c r="BI1525" s="192">
        <f>IF(N1525="nulová",J1525,0)</f>
        <v>0</v>
      </c>
      <c r="BJ1525" s="22" t="s">
        <v>79</v>
      </c>
      <c r="BK1525" s="192">
        <f>ROUND(I1525*H1525,2)</f>
        <v>0</v>
      </c>
      <c r="BL1525" s="22" t="s">
        <v>567</v>
      </c>
      <c r="BM1525" s="191" t="s">
        <v>2582</v>
      </c>
    </row>
    <row r="1526" s="2" customFormat="1" ht="21.75" customHeight="1">
      <c r="A1526" s="41"/>
      <c r="B1526" s="179"/>
      <c r="C1526" s="223" t="s">
        <v>2583</v>
      </c>
      <c r="D1526" s="223" t="s">
        <v>562</v>
      </c>
      <c r="E1526" s="224" t="s">
        <v>2584</v>
      </c>
      <c r="F1526" s="225" t="s">
        <v>2585</v>
      </c>
      <c r="G1526" s="226" t="s">
        <v>629</v>
      </c>
      <c r="H1526" s="227">
        <v>3</v>
      </c>
      <c r="I1526" s="228"/>
      <c r="J1526" s="229">
        <f>ROUND(I1526*H1526,2)</f>
        <v>0</v>
      </c>
      <c r="K1526" s="225" t="s">
        <v>465</v>
      </c>
      <c r="L1526" s="230"/>
      <c r="M1526" s="231" t="s">
        <v>3</v>
      </c>
      <c r="N1526" s="232" t="s">
        <v>43</v>
      </c>
      <c r="O1526" s="75"/>
      <c r="P1526" s="189">
        <f>O1526*H1526</f>
        <v>0</v>
      </c>
      <c r="Q1526" s="189">
        <v>5.0000000000000002E-05</v>
      </c>
      <c r="R1526" s="189">
        <f>Q1526*H1526</f>
        <v>0.00015000000000000001</v>
      </c>
      <c r="S1526" s="189">
        <v>0</v>
      </c>
      <c r="T1526" s="190">
        <f>S1526*H1526</f>
        <v>0</v>
      </c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R1526" s="191" t="s">
        <v>667</v>
      </c>
      <c r="AT1526" s="191" t="s">
        <v>562</v>
      </c>
      <c r="AU1526" s="191" t="s">
        <v>101</v>
      </c>
      <c r="AY1526" s="22" t="s">
        <v>458</v>
      </c>
      <c r="BE1526" s="192">
        <f>IF(N1526="základní",J1526,0)</f>
        <v>0</v>
      </c>
      <c r="BF1526" s="192">
        <f>IF(N1526="snížená",J1526,0)</f>
        <v>0</v>
      </c>
      <c r="BG1526" s="192">
        <f>IF(N1526="zákl. přenesená",J1526,0)</f>
        <v>0</v>
      </c>
      <c r="BH1526" s="192">
        <f>IF(N1526="sníž. přenesená",J1526,0)</f>
        <v>0</v>
      </c>
      <c r="BI1526" s="192">
        <f>IF(N1526="nulová",J1526,0)</f>
        <v>0</v>
      </c>
      <c r="BJ1526" s="22" t="s">
        <v>79</v>
      </c>
      <c r="BK1526" s="192">
        <f>ROUND(I1526*H1526,2)</f>
        <v>0</v>
      </c>
      <c r="BL1526" s="22" t="s">
        <v>567</v>
      </c>
      <c r="BM1526" s="191" t="s">
        <v>2586</v>
      </c>
    </row>
    <row r="1527" s="2" customFormat="1" ht="24.15" customHeight="1">
      <c r="A1527" s="41"/>
      <c r="B1527" s="179"/>
      <c r="C1527" s="180" t="s">
        <v>2587</v>
      </c>
      <c r="D1527" s="180" t="s">
        <v>462</v>
      </c>
      <c r="E1527" s="181" t="s">
        <v>2588</v>
      </c>
      <c r="F1527" s="182" t="s">
        <v>2589</v>
      </c>
      <c r="G1527" s="183" t="s">
        <v>629</v>
      </c>
      <c r="H1527" s="184">
        <v>2</v>
      </c>
      <c r="I1527" s="185"/>
      <c r="J1527" s="186">
        <f>ROUND(I1527*H1527,2)</f>
        <v>0</v>
      </c>
      <c r="K1527" s="182" t="s">
        <v>465</v>
      </c>
      <c r="L1527" s="42"/>
      <c r="M1527" s="187" t="s">
        <v>3</v>
      </c>
      <c r="N1527" s="188" t="s">
        <v>43</v>
      </c>
      <c r="O1527" s="75"/>
      <c r="P1527" s="189">
        <f>O1527*H1527</f>
        <v>0</v>
      </c>
      <c r="Q1527" s="189">
        <v>0</v>
      </c>
      <c r="R1527" s="189">
        <f>Q1527*H1527</f>
        <v>0</v>
      </c>
      <c r="S1527" s="189">
        <v>0</v>
      </c>
      <c r="T1527" s="190">
        <f>S1527*H1527</f>
        <v>0</v>
      </c>
      <c r="U1527" s="41"/>
      <c r="V1527" s="41"/>
      <c r="W1527" s="41"/>
      <c r="X1527" s="41"/>
      <c r="Y1527" s="41"/>
      <c r="Z1527" s="41"/>
      <c r="AA1527" s="41"/>
      <c r="AB1527" s="41"/>
      <c r="AC1527" s="41"/>
      <c r="AD1527" s="41"/>
      <c r="AE1527" s="41"/>
      <c r="AR1527" s="191" t="s">
        <v>567</v>
      </c>
      <c r="AT1527" s="191" t="s">
        <v>462</v>
      </c>
      <c r="AU1527" s="191" t="s">
        <v>101</v>
      </c>
      <c r="AY1527" s="22" t="s">
        <v>458</v>
      </c>
      <c r="BE1527" s="192">
        <f>IF(N1527="základní",J1527,0)</f>
        <v>0</v>
      </c>
      <c r="BF1527" s="192">
        <f>IF(N1527="snížená",J1527,0)</f>
        <v>0</v>
      </c>
      <c r="BG1527" s="192">
        <f>IF(N1527="zákl. přenesená",J1527,0)</f>
        <v>0</v>
      </c>
      <c r="BH1527" s="192">
        <f>IF(N1527="sníž. přenesená",J1527,0)</f>
        <v>0</v>
      </c>
      <c r="BI1527" s="192">
        <f>IF(N1527="nulová",J1527,0)</f>
        <v>0</v>
      </c>
      <c r="BJ1527" s="22" t="s">
        <v>79</v>
      </c>
      <c r="BK1527" s="192">
        <f>ROUND(I1527*H1527,2)</f>
        <v>0</v>
      </c>
      <c r="BL1527" s="22" t="s">
        <v>567</v>
      </c>
      <c r="BM1527" s="191" t="s">
        <v>2590</v>
      </c>
    </row>
    <row r="1528" s="2" customFormat="1">
      <c r="A1528" s="41"/>
      <c r="B1528" s="42"/>
      <c r="C1528" s="41"/>
      <c r="D1528" s="193" t="s">
        <v>467</v>
      </c>
      <c r="E1528" s="41"/>
      <c r="F1528" s="194" t="s">
        <v>2591</v>
      </c>
      <c r="G1528" s="41"/>
      <c r="H1528" s="41"/>
      <c r="I1528" s="195"/>
      <c r="J1528" s="41"/>
      <c r="K1528" s="41"/>
      <c r="L1528" s="42"/>
      <c r="M1528" s="196"/>
      <c r="N1528" s="197"/>
      <c r="O1528" s="75"/>
      <c r="P1528" s="75"/>
      <c r="Q1528" s="75"/>
      <c r="R1528" s="75"/>
      <c r="S1528" s="75"/>
      <c r="T1528" s="76"/>
      <c r="U1528" s="41"/>
      <c r="V1528" s="41"/>
      <c r="W1528" s="41"/>
      <c r="X1528" s="41"/>
      <c r="Y1528" s="41"/>
      <c r="Z1528" s="41"/>
      <c r="AA1528" s="41"/>
      <c r="AB1528" s="41"/>
      <c r="AC1528" s="41"/>
      <c r="AD1528" s="41"/>
      <c r="AE1528" s="41"/>
      <c r="AT1528" s="22" t="s">
        <v>467</v>
      </c>
      <c r="AU1528" s="22" t="s">
        <v>101</v>
      </c>
    </row>
    <row r="1529" s="2" customFormat="1" ht="16.5" customHeight="1">
      <c r="A1529" s="41"/>
      <c r="B1529" s="179"/>
      <c r="C1529" s="223" t="s">
        <v>2592</v>
      </c>
      <c r="D1529" s="223" t="s">
        <v>562</v>
      </c>
      <c r="E1529" s="224" t="s">
        <v>2593</v>
      </c>
      <c r="F1529" s="225" t="s">
        <v>2594</v>
      </c>
      <c r="G1529" s="226" t="s">
        <v>629</v>
      </c>
      <c r="H1529" s="227">
        <v>2</v>
      </c>
      <c r="I1529" s="228"/>
      <c r="J1529" s="229">
        <f>ROUND(I1529*H1529,2)</f>
        <v>0</v>
      </c>
      <c r="K1529" s="225" t="s">
        <v>465</v>
      </c>
      <c r="L1529" s="230"/>
      <c r="M1529" s="231" t="s">
        <v>3</v>
      </c>
      <c r="N1529" s="232" t="s">
        <v>43</v>
      </c>
      <c r="O1529" s="75"/>
      <c r="P1529" s="189">
        <f>O1529*H1529</f>
        <v>0</v>
      </c>
      <c r="Q1529" s="189">
        <v>0.0022000000000000001</v>
      </c>
      <c r="R1529" s="189">
        <f>Q1529*H1529</f>
        <v>0.0044000000000000003</v>
      </c>
      <c r="S1529" s="189">
        <v>0</v>
      </c>
      <c r="T1529" s="190">
        <f>S1529*H1529</f>
        <v>0</v>
      </c>
      <c r="U1529" s="41"/>
      <c r="V1529" s="41"/>
      <c r="W1529" s="41"/>
      <c r="X1529" s="41"/>
      <c r="Y1529" s="41"/>
      <c r="Z1529" s="41"/>
      <c r="AA1529" s="41"/>
      <c r="AB1529" s="41"/>
      <c r="AC1529" s="41"/>
      <c r="AD1529" s="41"/>
      <c r="AE1529" s="41"/>
      <c r="AR1529" s="191" t="s">
        <v>667</v>
      </c>
      <c r="AT1529" s="191" t="s">
        <v>562</v>
      </c>
      <c r="AU1529" s="191" t="s">
        <v>101</v>
      </c>
      <c r="AY1529" s="22" t="s">
        <v>458</v>
      </c>
      <c r="BE1529" s="192">
        <f>IF(N1529="základní",J1529,0)</f>
        <v>0</v>
      </c>
      <c r="BF1529" s="192">
        <f>IF(N1529="snížená",J1529,0)</f>
        <v>0</v>
      </c>
      <c r="BG1529" s="192">
        <f>IF(N1529="zákl. přenesená",J1529,0)</f>
        <v>0</v>
      </c>
      <c r="BH1529" s="192">
        <f>IF(N1529="sníž. přenesená",J1529,0)</f>
        <v>0</v>
      </c>
      <c r="BI1529" s="192">
        <f>IF(N1529="nulová",J1529,0)</f>
        <v>0</v>
      </c>
      <c r="BJ1529" s="22" t="s">
        <v>79</v>
      </c>
      <c r="BK1529" s="192">
        <f>ROUND(I1529*H1529,2)</f>
        <v>0</v>
      </c>
      <c r="BL1529" s="22" t="s">
        <v>567</v>
      </c>
      <c r="BM1529" s="191" t="s">
        <v>2595</v>
      </c>
    </row>
    <row r="1530" s="2" customFormat="1" ht="37.8" customHeight="1">
      <c r="A1530" s="41"/>
      <c r="B1530" s="179"/>
      <c r="C1530" s="180" t="s">
        <v>2596</v>
      </c>
      <c r="D1530" s="180" t="s">
        <v>462</v>
      </c>
      <c r="E1530" s="181" t="s">
        <v>2597</v>
      </c>
      <c r="F1530" s="182" t="s">
        <v>2598</v>
      </c>
      <c r="G1530" s="183" t="s">
        <v>629</v>
      </c>
      <c r="H1530" s="184">
        <v>3</v>
      </c>
      <c r="I1530" s="185"/>
      <c r="J1530" s="186">
        <f>ROUND(I1530*H1530,2)</f>
        <v>0</v>
      </c>
      <c r="K1530" s="182" t="s">
        <v>465</v>
      </c>
      <c r="L1530" s="42"/>
      <c r="M1530" s="187" t="s">
        <v>3</v>
      </c>
      <c r="N1530" s="188" t="s">
        <v>43</v>
      </c>
      <c r="O1530" s="75"/>
      <c r="P1530" s="189">
        <f>O1530*H1530</f>
        <v>0</v>
      </c>
      <c r="Q1530" s="189">
        <v>0.00045011749999999999</v>
      </c>
      <c r="R1530" s="189">
        <f>Q1530*H1530</f>
        <v>0.0013503524999999999</v>
      </c>
      <c r="S1530" s="189">
        <v>0</v>
      </c>
      <c r="T1530" s="190">
        <f>S1530*H1530</f>
        <v>0</v>
      </c>
      <c r="U1530" s="41"/>
      <c r="V1530" s="41"/>
      <c r="W1530" s="41"/>
      <c r="X1530" s="41"/>
      <c r="Y1530" s="41"/>
      <c r="Z1530" s="41"/>
      <c r="AA1530" s="41"/>
      <c r="AB1530" s="41"/>
      <c r="AC1530" s="41"/>
      <c r="AD1530" s="41"/>
      <c r="AE1530" s="41"/>
      <c r="AR1530" s="191" t="s">
        <v>567</v>
      </c>
      <c r="AT1530" s="191" t="s">
        <v>462</v>
      </c>
      <c r="AU1530" s="191" t="s">
        <v>101</v>
      </c>
      <c r="AY1530" s="22" t="s">
        <v>458</v>
      </c>
      <c r="BE1530" s="192">
        <f>IF(N1530="základní",J1530,0)</f>
        <v>0</v>
      </c>
      <c r="BF1530" s="192">
        <f>IF(N1530="snížená",J1530,0)</f>
        <v>0</v>
      </c>
      <c r="BG1530" s="192">
        <f>IF(N1530="zákl. přenesená",J1530,0)</f>
        <v>0</v>
      </c>
      <c r="BH1530" s="192">
        <f>IF(N1530="sníž. přenesená",J1530,0)</f>
        <v>0</v>
      </c>
      <c r="BI1530" s="192">
        <f>IF(N1530="nulová",J1530,0)</f>
        <v>0</v>
      </c>
      <c r="BJ1530" s="22" t="s">
        <v>79</v>
      </c>
      <c r="BK1530" s="192">
        <f>ROUND(I1530*H1530,2)</f>
        <v>0</v>
      </c>
      <c r="BL1530" s="22" t="s">
        <v>567</v>
      </c>
      <c r="BM1530" s="191" t="s">
        <v>2599</v>
      </c>
    </row>
    <row r="1531" s="2" customFormat="1">
      <c r="A1531" s="41"/>
      <c r="B1531" s="42"/>
      <c r="C1531" s="41"/>
      <c r="D1531" s="193" t="s">
        <v>467</v>
      </c>
      <c r="E1531" s="41"/>
      <c r="F1531" s="194" t="s">
        <v>2600</v>
      </c>
      <c r="G1531" s="41"/>
      <c r="H1531" s="41"/>
      <c r="I1531" s="195"/>
      <c r="J1531" s="41"/>
      <c r="K1531" s="41"/>
      <c r="L1531" s="42"/>
      <c r="M1531" s="196"/>
      <c r="N1531" s="197"/>
      <c r="O1531" s="75"/>
      <c r="P1531" s="75"/>
      <c r="Q1531" s="75"/>
      <c r="R1531" s="75"/>
      <c r="S1531" s="75"/>
      <c r="T1531" s="76"/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T1531" s="22" t="s">
        <v>467</v>
      </c>
      <c r="AU1531" s="22" t="s">
        <v>101</v>
      </c>
    </row>
    <row r="1532" s="2" customFormat="1" ht="33" customHeight="1">
      <c r="A1532" s="41"/>
      <c r="B1532" s="179"/>
      <c r="C1532" s="223" t="s">
        <v>2601</v>
      </c>
      <c r="D1532" s="223" t="s">
        <v>562</v>
      </c>
      <c r="E1532" s="224" t="s">
        <v>2602</v>
      </c>
      <c r="F1532" s="225" t="s">
        <v>2603</v>
      </c>
      <c r="G1532" s="226" t="s">
        <v>629</v>
      </c>
      <c r="H1532" s="227">
        <v>3</v>
      </c>
      <c r="I1532" s="228"/>
      <c r="J1532" s="229">
        <f>ROUND(I1532*H1532,2)</f>
        <v>0</v>
      </c>
      <c r="K1532" s="225" t="s">
        <v>1553</v>
      </c>
      <c r="L1532" s="230"/>
      <c r="M1532" s="231" t="s">
        <v>3</v>
      </c>
      <c r="N1532" s="232" t="s">
        <v>43</v>
      </c>
      <c r="O1532" s="75"/>
      <c r="P1532" s="189">
        <f>O1532*H1532</f>
        <v>0</v>
      </c>
      <c r="Q1532" s="189">
        <v>0.016</v>
      </c>
      <c r="R1532" s="189">
        <f>Q1532*H1532</f>
        <v>0.048000000000000001</v>
      </c>
      <c r="S1532" s="189">
        <v>0</v>
      </c>
      <c r="T1532" s="190">
        <f>S1532*H1532</f>
        <v>0</v>
      </c>
      <c r="U1532" s="41"/>
      <c r="V1532" s="41"/>
      <c r="W1532" s="41"/>
      <c r="X1532" s="41"/>
      <c r="Y1532" s="41"/>
      <c r="Z1532" s="41"/>
      <c r="AA1532" s="41"/>
      <c r="AB1532" s="41"/>
      <c r="AC1532" s="41"/>
      <c r="AD1532" s="41"/>
      <c r="AE1532" s="41"/>
      <c r="AR1532" s="191" t="s">
        <v>667</v>
      </c>
      <c r="AT1532" s="191" t="s">
        <v>562</v>
      </c>
      <c r="AU1532" s="191" t="s">
        <v>101</v>
      </c>
      <c r="AY1532" s="22" t="s">
        <v>458</v>
      </c>
      <c r="BE1532" s="192">
        <f>IF(N1532="základní",J1532,0)</f>
        <v>0</v>
      </c>
      <c r="BF1532" s="192">
        <f>IF(N1532="snížená",J1532,0)</f>
        <v>0</v>
      </c>
      <c r="BG1532" s="192">
        <f>IF(N1532="zákl. přenesená",J1532,0)</f>
        <v>0</v>
      </c>
      <c r="BH1532" s="192">
        <f>IF(N1532="sníž. přenesená",J1532,0)</f>
        <v>0</v>
      </c>
      <c r="BI1532" s="192">
        <f>IF(N1532="nulová",J1532,0)</f>
        <v>0</v>
      </c>
      <c r="BJ1532" s="22" t="s">
        <v>79</v>
      </c>
      <c r="BK1532" s="192">
        <f>ROUND(I1532*H1532,2)</f>
        <v>0</v>
      </c>
      <c r="BL1532" s="22" t="s">
        <v>567</v>
      </c>
      <c r="BM1532" s="191" t="s">
        <v>2604</v>
      </c>
    </row>
    <row r="1533" s="13" customFormat="1">
      <c r="A1533" s="13"/>
      <c r="B1533" s="198"/>
      <c r="C1533" s="13"/>
      <c r="D1533" s="199" t="s">
        <v>469</v>
      </c>
      <c r="E1533" s="200" t="s">
        <v>3</v>
      </c>
      <c r="F1533" s="201" t="s">
        <v>2605</v>
      </c>
      <c r="G1533" s="13"/>
      <c r="H1533" s="202">
        <v>3</v>
      </c>
      <c r="I1533" s="203"/>
      <c r="J1533" s="13"/>
      <c r="K1533" s="13"/>
      <c r="L1533" s="198"/>
      <c r="M1533" s="204"/>
      <c r="N1533" s="205"/>
      <c r="O1533" s="205"/>
      <c r="P1533" s="205"/>
      <c r="Q1533" s="205"/>
      <c r="R1533" s="205"/>
      <c r="S1533" s="205"/>
      <c r="T1533" s="206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T1533" s="200" t="s">
        <v>469</v>
      </c>
      <c r="AU1533" s="200" t="s">
        <v>101</v>
      </c>
      <c r="AV1533" s="13" t="s">
        <v>76</v>
      </c>
      <c r="AW1533" s="13" t="s">
        <v>33</v>
      </c>
      <c r="AX1533" s="13" t="s">
        <v>79</v>
      </c>
      <c r="AY1533" s="200" t="s">
        <v>458</v>
      </c>
    </row>
    <row r="1534" s="2" customFormat="1" ht="37.8" customHeight="1">
      <c r="A1534" s="41"/>
      <c r="B1534" s="179"/>
      <c r="C1534" s="180" t="s">
        <v>2606</v>
      </c>
      <c r="D1534" s="180" t="s">
        <v>462</v>
      </c>
      <c r="E1534" s="181" t="s">
        <v>2607</v>
      </c>
      <c r="F1534" s="182" t="s">
        <v>2608</v>
      </c>
      <c r="G1534" s="183" t="s">
        <v>629</v>
      </c>
      <c r="H1534" s="184">
        <v>2</v>
      </c>
      <c r="I1534" s="185"/>
      <c r="J1534" s="186">
        <f>ROUND(I1534*H1534,2)</f>
        <v>0</v>
      </c>
      <c r="K1534" s="182" t="s">
        <v>465</v>
      </c>
      <c r="L1534" s="42"/>
      <c r="M1534" s="187" t="s">
        <v>3</v>
      </c>
      <c r="N1534" s="188" t="s">
        <v>43</v>
      </c>
      <c r="O1534" s="75"/>
      <c r="P1534" s="189">
        <f>O1534*H1534</f>
        <v>0</v>
      </c>
      <c r="Q1534" s="189">
        <v>0</v>
      </c>
      <c r="R1534" s="189">
        <f>Q1534*H1534</f>
        <v>0</v>
      </c>
      <c r="S1534" s="189">
        <v>0</v>
      </c>
      <c r="T1534" s="190">
        <f>S1534*H1534</f>
        <v>0</v>
      </c>
      <c r="U1534" s="41"/>
      <c r="V1534" s="41"/>
      <c r="W1534" s="41"/>
      <c r="X1534" s="41"/>
      <c r="Y1534" s="41"/>
      <c r="Z1534" s="41"/>
      <c r="AA1534" s="41"/>
      <c r="AB1534" s="41"/>
      <c r="AC1534" s="41"/>
      <c r="AD1534" s="41"/>
      <c r="AE1534" s="41"/>
      <c r="AR1534" s="191" t="s">
        <v>567</v>
      </c>
      <c r="AT1534" s="191" t="s">
        <v>462</v>
      </c>
      <c r="AU1534" s="191" t="s">
        <v>101</v>
      </c>
      <c r="AY1534" s="22" t="s">
        <v>458</v>
      </c>
      <c r="BE1534" s="192">
        <f>IF(N1534="základní",J1534,0)</f>
        <v>0</v>
      </c>
      <c r="BF1534" s="192">
        <f>IF(N1534="snížená",J1534,0)</f>
        <v>0</v>
      </c>
      <c r="BG1534" s="192">
        <f>IF(N1534="zákl. přenesená",J1534,0)</f>
        <v>0</v>
      </c>
      <c r="BH1534" s="192">
        <f>IF(N1534="sníž. přenesená",J1534,0)</f>
        <v>0</v>
      </c>
      <c r="BI1534" s="192">
        <f>IF(N1534="nulová",J1534,0)</f>
        <v>0</v>
      </c>
      <c r="BJ1534" s="22" t="s">
        <v>79</v>
      </c>
      <c r="BK1534" s="192">
        <f>ROUND(I1534*H1534,2)</f>
        <v>0</v>
      </c>
      <c r="BL1534" s="22" t="s">
        <v>567</v>
      </c>
      <c r="BM1534" s="191" t="s">
        <v>2609</v>
      </c>
    </row>
    <row r="1535" s="2" customFormat="1">
      <c r="A1535" s="41"/>
      <c r="B1535" s="42"/>
      <c r="C1535" s="41"/>
      <c r="D1535" s="193" t="s">
        <v>467</v>
      </c>
      <c r="E1535" s="41"/>
      <c r="F1535" s="194" t="s">
        <v>2610</v>
      </c>
      <c r="G1535" s="41"/>
      <c r="H1535" s="41"/>
      <c r="I1535" s="195"/>
      <c r="J1535" s="41"/>
      <c r="K1535" s="41"/>
      <c r="L1535" s="42"/>
      <c r="M1535" s="196"/>
      <c r="N1535" s="197"/>
      <c r="O1535" s="75"/>
      <c r="P1535" s="75"/>
      <c r="Q1535" s="75"/>
      <c r="R1535" s="75"/>
      <c r="S1535" s="75"/>
      <c r="T1535" s="76"/>
      <c r="U1535" s="41"/>
      <c r="V1535" s="41"/>
      <c r="W1535" s="41"/>
      <c r="X1535" s="41"/>
      <c r="Y1535" s="41"/>
      <c r="Z1535" s="41"/>
      <c r="AA1535" s="41"/>
      <c r="AB1535" s="41"/>
      <c r="AC1535" s="41"/>
      <c r="AD1535" s="41"/>
      <c r="AE1535" s="41"/>
      <c r="AT1535" s="22" t="s">
        <v>467</v>
      </c>
      <c r="AU1535" s="22" t="s">
        <v>101</v>
      </c>
    </row>
    <row r="1536" s="13" customFormat="1">
      <c r="A1536" s="13"/>
      <c r="B1536" s="198"/>
      <c r="C1536" s="13"/>
      <c r="D1536" s="199" t="s">
        <v>469</v>
      </c>
      <c r="E1536" s="200" t="s">
        <v>3</v>
      </c>
      <c r="F1536" s="201" t="s">
        <v>2611</v>
      </c>
      <c r="G1536" s="13"/>
      <c r="H1536" s="202">
        <v>2</v>
      </c>
      <c r="I1536" s="203"/>
      <c r="J1536" s="13"/>
      <c r="K1536" s="13"/>
      <c r="L1536" s="198"/>
      <c r="M1536" s="204"/>
      <c r="N1536" s="205"/>
      <c r="O1536" s="205"/>
      <c r="P1536" s="205"/>
      <c r="Q1536" s="205"/>
      <c r="R1536" s="205"/>
      <c r="S1536" s="205"/>
      <c r="T1536" s="206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T1536" s="200" t="s">
        <v>469</v>
      </c>
      <c r="AU1536" s="200" t="s">
        <v>101</v>
      </c>
      <c r="AV1536" s="13" t="s">
        <v>76</v>
      </c>
      <c r="AW1536" s="13" t="s">
        <v>33</v>
      </c>
      <c r="AX1536" s="13" t="s">
        <v>79</v>
      </c>
      <c r="AY1536" s="200" t="s">
        <v>458</v>
      </c>
    </row>
    <row r="1537" s="2" customFormat="1" ht="24.15" customHeight="1">
      <c r="A1537" s="41"/>
      <c r="B1537" s="179"/>
      <c r="C1537" s="180" t="s">
        <v>2612</v>
      </c>
      <c r="D1537" s="180" t="s">
        <v>462</v>
      </c>
      <c r="E1537" s="181" t="s">
        <v>2613</v>
      </c>
      <c r="F1537" s="182" t="s">
        <v>2614</v>
      </c>
      <c r="G1537" s="183" t="s">
        <v>629</v>
      </c>
      <c r="H1537" s="184">
        <v>2</v>
      </c>
      <c r="I1537" s="185"/>
      <c r="J1537" s="186">
        <f>ROUND(I1537*H1537,2)</f>
        <v>0</v>
      </c>
      <c r="K1537" s="182" t="s">
        <v>465</v>
      </c>
      <c r="L1537" s="42"/>
      <c r="M1537" s="187" t="s">
        <v>3</v>
      </c>
      <c r="N1537" s="188" t="s">
        <v>43</v>
      </c>
      <c r="O1537" s="75"/>
      <c r="P1537" s="189">
        <f>O1537*H1537</f>
        <v>0</v>
      </c>
      <c r="Q1537" s="189">
        <v>0.00084000000000000003</v>
      </c>
      <c r="R1537" s="189">
        <f>Q1537*H1537</f>
        <v>0.0016800000000000001</v>
      </c>
      <c r="S1537" s="189">
        <v>0</v>
      </c>
      <c r="T1537" s="190">
        <f>S1537*H1537</f>
        <v>0</v>
      </c>
      <c r="U1537" s="41"/>
      <c r="V1537" s="41"/>
      <c r="W1537" s="41"/>
      <c r="X1537" s="41"/>
      <c r="Y1537" s="41"/>
      <c r="Z1537" s="41"/>
      <c r="AA1537" s="41"/>
      <c r="AB1537" s="41"/>
      <c r="AC1537" s="41"/>
      <c r="AD1537" s="41"/>
      <c r="AE1537" s="41"/>
      <c r="AR1537" s="191" t="s">
        <v>567</v>
      </c>
      <c r="AT1537" s="191" t="s">
        <v>462</v>
      </c>
      <c r="AU1537" s="191" t="s">
        <v>101</v>
      </c>
      <c r="AY1537" s="22" t="s">
        <v>458</v>
      </c>
      <c r="BE1537" s="192">
        <f>IF(N1537="základní",J1537,0)</f>
        <v>0</v>
      </c>
      <c r="BF1537" s="192">
        <f>IF(N1537="snížená",J1537,0)</f>
        <v>0</v>
      </c>
      <c r="BG1537" s="192">
        <f>IF(N1537="zákl. přenesená",J1537,0)</f>
        <v>0</v>
      </c>
      <c r="BH1537" s="192">
        <f>IF(N1537="sníž. přenesená",J1537,0)</f>
        <v>0</v>
      </c>
      <c r="BI1537" s="192">
        <f>IF(N1537="nulová",J1537,0)</f>
        <v>0</v>
      </c>
      <c r="BJ1537" s="22" t="s">
        <v>79</v>
      </c>
      <c r="BK1537" s="192">
        <f>ROUND(I1537*H1537,2)</f>
        <v>0</v>
      </c>
      <c r="BL1537" s="22" t="s">
        <v>567</v>
      </c>
      <c r="BM1537" s="191" t="s">
        <v>2615</v>
      </c>
    </row>
    <row r="1538" s="2" customFormat="1">
      <c r="A1538" s="41"/>
      <c r="B1538" s="42"/>
      <c r="C1538" s="41"/>
      <c r="D1538" s="193" t="s">
        <v>467</v>
      </c>
      <c r="E1538" s="41"/>
      <c r="F1538" s="194" t="s">
        <v>2616</v>
      </c>
      <c r="G1538" s="41"/>
      <c r="H1538" s="41"/>
      <c r="I1538" s="195"/>
      <c r="J1538" s="41"/>
      <c r="K1538" s="41"/>
      <c r="L1538" s="42"/>
      <c r="M1538" s="196"/>
      <c r="N1538" s="197"/>
      <c r="O1538" s="75"/>
      <c r="P1538" s="75"/>
      <c r="Q1538" s="75"/>
      <c r="R1538" s="75"/>
      <c r="S1538" s="75"/>
      <c r="T1538" s="76"/>
      <c r="U1538" s="41"/>
      <c r="V1538" s="41"/>
      <c r="W1538" s="41"/>
      <c r="X1538" s="41"/>
      <c r="Y1538" s="41"/>
      <c r="Z1538" s="41"/>
      <c r="AA1538" s="41"/>
      <c r="AB1538" s="41"/>
      <c r="AC1538" s="41"/>
      <c r="AD1538" s="41"/>
      <c r="AE1538" s="41"/>
      <c r="AT1538" s="22" t="s">
        <v>467</v>
      </c>
      <c r="AU1538" s="22" t="s">
        <v>101</v>
      </c>
    </row>
    <row r="1539" s="2" customFormat="1" ht="24.15" customHeight="1">
      <c r="A1539" s="41"/>
      <c r="B1539" s="179"/>
      <c r="C1539" s="223" t="s">
        <v>2617</v>
      </c>
      <c r="D1539" s="223" t="s">
        <v>562</v>
      </c>
      <c r="E1539" s="224" t="s">
        <v>2618</v>
      </c>
      <c r="F1539" s="225" t="s">
        <v>2619</v>
      </c>
      <c r="G1539" s="226" t="s">
        <v>140</v>
      </c>
      <c r="H1539" s="227">
        <v>9.25</v>
      </c>
      <c r="I1539" s="228"/>
      <c r="J1539" s="229">
        <f>ROUND(I1539*H1539,2)</f>
        <v>0</v>
      </c>
      <c r="K1539" s="225" t="s">
        <v>1553</v>
      </c>
      <c r="L1539" s="230"/>
      <c r="M1539" s="231" t="s">
        <v>3</v>
      </c>
      <c r="N1539" s="232" t="s">
        <v>43</v>
      </c>
      <c r="O1539" s="75"/>
      <c r="P1539" s="189">
        <f>O1539*H1539</f>
        <v>0</v>
      </c>
      <c r="Q1539" s="189">
        <v>0.038289999999999998</v>
      </c>
      <c r="R1539" s="189">
        <f>Q1539*H1539</f>
        <v>0.35418249999999996</v>
      </c>
      <c r="S1539" s="189">
        <v>0</v>
      </c>
      <c r="T1539" s="190">
        <f>S1539*H1539</f>
        <v>0</v>
      </c>
      <c r="U1539" s="41"/>
      <c r="V1539" s="41"/>
      <c r="W1539" s="41"/>
      <c r="X1539" s="41"/>
      <c r="Y1539" s="41"/>
      <c r="Z1539" s="41"/>
      <c r="AA1539" s="41"/>
      <c r="AB1539" s="41"/>
      <c r="AC1539" s="41"/>
      <c r="AD1539" s="41"/>
      <c r="AE1539" s="41"/>
      <c r="AR1539" s="191" t="s">
        <v>667</v>
      </c>
      <c r="AT1539" s="191" t="s">
        <v>562</v>
      </c>
      <c r="AU1539" s="191" t="s">
        <v>101</v>
      </c>
      <c r="AY1539" s="22" t="s">
        <v>458</v>
      </c>
      <c r="BE1539" s="192">
        <f>IF(N1539="základní",J1539,0)</f>
        <v>0</v>
      </c>
      <c r="BF1539" s="192">
        <f>IF(N1539="snížená",J1539,0)</f>
        <v>0</v>
      </c>
      <c r="BG1539" s="192">
        <f>IF(N1539="zákl. přenesená",J1539,0)</f>
        <v>0</v>
      </c>
      <c r="BH1539" s="192">
        <f>IF(N1539="sníž. přenesená",J1539,0)</f>
        <v>0</v>
      </c>
      <c r="BI1539" s="192">
        <f>IF(N1539="nulová",J1539,0)</f>
        <v>0</v>
      </c>
      <c r="BJ1539" s="22" t="s">
        <v>79</v>
      </c>
      <c r="BK1539" s="192">
        <f>ROUND(I1539*H1539,2)</f>
        <v>0</v>
      </c>
      <c r="BL1539" s="22" t="s">
        <v>567</v>
      </c>
      <c r="BM1539" s="191" t="s">
        <v>2620</v>
      </c>
    </row>
    <row r="1540" s="13" customFormat="1">
      <c r="A1540" s="13"/>
      <c r="B1540" s="198"/>
      <c r="C1540" s="13"/>
      <c r="D1540" s="199" t="s">
        <v>469</v>
      </c>
      <c r="E1540" s="200" t="s">
        <v>3</v>
      </c>
      <c r="F1540" s="201" t="s">
        <v>2621</v>
      </c>
      <c r="G1540" s="13"/>
      <c r="H1540" s="202">
        <v>5</v>
      </c>
      <c r="I1540" s="203"/>
      <c r="J1540" s="13"/>
      <c r="K1540" s="13"/>
      <c r="L1540" s="198"/>
      <c r="M1540" s="204"/>
      <c r="N1540" s="205"/>
      <c r="O1540" s="205"/>
      <c r="P1540" s="205"/>
      <c r="Q1540" s="205"/>
      <c r="R1540" s="205"/>
      <c r="S1540" s="205"/>
      <c r="T1540" s="206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T1540" s="200" t="s">
        <v>469</v>
      </c>
      <c r="AU1540" s="200" t="s">
        <v>101</v>
      </c>
      <c r="AV1540" s="13" t="s">
        <v>76</v>
      </c>
      <c r="AW1540" s="13" t="s">
        <v>33</v>
      </c>
      <c r="AX1540" s="13" t="s">
        <v>72</v>
      </c>
      <c r="AY1540" s="200" t="s">
        <v>458</v>
      </c>
    </row>
    <row r="1541" s="13" customFormat="1">
      <c r="A1541" s="13"/>
      <c r="B1541" s="198"/>
      <c r="C1541" s="13"/>
      <c r="D1541" s="199" t="s">
        <v>469</v>
      </c>
      <c r="E1541" s="200" t="s">
        <v>3</v>
      </c>
      <c r="F1541" s="201" t="s">
        <v>2622</v>
      </c>
      <c r="G1541" s="13"/>
      <c r="H1541" s="202">
        <v>4.25</v>
      </c>
      <c r="I1541" s="203"/>
      <c r="J1541" s="13"/>
      <c r="K1541" s="13"/>
      <c r="L1541" s="198"/>
      <c r="M1541" s="204"/>
      <c r="N1541" s="205"/>
      <c r="O1541" s="205"/>
      <c r="P1541" s="205"/>
      <c r="Q1541" s="205"/>
      <c r="R1541" s="205"/>
      <c r="S1541" s="205"/>
      <c r="T1541" s="206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T1541" s="200" t="s">
        <v>469</v>
      </c>
      <c r="AU1541" s="200" t="s">
        <v>101</v>
      </c>
      <c r="AV1541" s="13" t="s">
        <v>76</v>
      </c>
      <c r="AW1541" s="13" t="s">
        <v>33</v>
      </c>
      <c r="AX1541" s="13" t="s">
        <v>72</v>
      </c>
      <c r="AY1541" s="200" t="s">
        <v>458</v>
      </c>
    </row>
    <row r="1542" s="15" customFormat="1">
      <c r="A1542" s="15"/>
      <c r="B1542" s="215"/>
      <c r="C1542" s="15"/>
      <c r="D1542" s="199" t="s">
        <v>469</v>
      </c>
      <c r="E1542" s="216" t="s">
        <v>3</v>
      </c>
      <c r="F1542" s="217" t="s">
        <v>497</v>
      </c>
      <c r="G1542" s="15"/>
      <c r="H1542" s="218">
        <v>9.25</v>
      </c>
      <c r="I1542" s="219"/>
      <c r="J1542" s="15"/>
      <c r="K1542" s="15"/>
      <c r="L1542" s="215"/>
      <c r="M1542" s="220"/>
      <c r="N1542" s="221"/>
      <c r="O1542" s="221"/>
      <c r="P1542" s="221"/>
      <c r="Q1542" s="221"/>
      <c r="R1542" s="221"/>
      <c r="S1542" s="221"/>
      <c r="T1542" s="222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T1542" s="216" t="s">
        <v>469</v>
      </c>
      <c r="AU1542" s="216" t="s">
        <v>101</v>
      </c>
      <c r="AV1542" s="15" t="s">
        <v>104</v>
      </c>
      <c r="AW1542" s="15" t="s">
        <v>33</v>
      </c>
      <c r="AX1542" s="15" t="s">
        <v>79</v>
      </c>
      <c r="AY1542" s="216" t="s">
        <v>458</v>
      </c>
    </row>
    <row r="1543" s="2" customFormat="1" ht="24.15" customHeight="1">
      <c r="A1543" s="41"/>
      <c r="B1543" s="179"/>
      <c r="C1543" s="180" t="s">
        <v>2623</v>
      </c>
      <c r="D1543" s="180" t="s">
        <v>462</v>
      </c>
      <c r="E1543" s="181" t="s">
        <v>2624</v>
      </c>
      <c r="F1543" s="182" t="s">
        <v>2625</v>
      </c>
      <c r="G1543" s="183" t="s">
        <v>629</v>
      </c>
      <c r="H1543" s="184">
        <v>24</v>
      </c>
      <c r="I1543" s="185"/>
      <c r="J1543" s="186">
        <f>ROUND(I1543*H1543,2)</f>
        <v>0</v>
      </c>
      <c r="K1543" s="182" t="s">
        <v>465</v>
      </c>
      <c r="L1543" s="42"/>
      <c r="M1543" s="187" t="s">
        <v>3</v>
      </c>
      <c r="N1543" s="188" t="s">
        <v>43</v>
      </c>
      <c r="O1543" s="75"/>
      <c r="P1543" s="189">
        <f>O1543*H1543</f>
        <v>0</v>
      </c>
      <c r="Q1543" s="189">
        <v>0</v>
      </c>
      <c r="R1543" s="189">
        <f>Q1543*H1543</f>
        <v>0</v>
      </c>
      <c r="S1543" s="189">
        <v>0</v>
      </c>
      <c r="T1543" s="190">
        <f>S1543*H1543</f>
        <v>0</v>
      </c>
      <c r="U1543" s="41"/>
      <c r="V1543" s="41"/>
      <c r="W1543" s="41"/>
      <c r="X1543" s="41"/>
      <c r="Y1543" s="41"/>
      <c r="Z1543" s="41"/>
      <c r="AA1543" s="41"/>
      <c r="AB1543" s="41"/>
      <c r="AC1543" s="41"/>
      <c r="AD1543" s="41"/>
      <c r="AE1543" s="41"/>
      <c r="AR1543" s="191" t="s">
        <v>567</v>
      </c>
      <c r="AT1543" s="191" t="s">
        <v>462</v>
      </c>
      <c r="AU1543" s="191" t="s">
        <v>101</v>
      </c>
      <c r="AY1543" s="22" t="s">
        <v>458</v>
      </c>
      <c r="BE1543" s="192">
        <f>IF(N1543="základní",J1543,0)</f>
        <v>0</v>
      </c>
      <c r="BF1543" s="192">
        <f>IF(N1543="snížená",J1543,0)</f>
        <v>0</v>
      </c>
      <c r="BG1543" s="192">
        <f>IF(N1543="zákl. přenesená",J1543,0)</f>
        <v>0</v>
      </c>
      <c r="BH1543" s="192">
        <f>IF(N1543="sníž. přenesená",J1543,0)</f>
        <v>0</v>
      </c>
      <c r="BI1543" s="192">
        <f>IF(N1543="nulová",J1543,0)</f>
        <v>0</v>
      </c>
      <c r="BJ1543" s="22" t="s">
        <v>79</v>
      </c>
      <c r="BK1543" s="192">
        <f>ROUND(I1543*H1543,2)</f>
        <v>0</v>
      </c>
      <c r="BL1543" s="22" t="s">
        <v>567</v>
      </c>
      <c r="BM1543" s="191" t="s">
        <v>2626</v>
      </c>
    </row>
    <row r="1544" s="2" customFormat="1">
      <c r="A1544" s="41"/>
      <c r="B1544" s="42"/>
      <c r="C1544" s="41"/>
      <c r="D1544" s="193" t="s">
        <v>467</v>
      </c>
      <c r="E1544" s="41"/>
      <c r="F1544" s="194" t="s">
        <v>2627</v>
      </c>
      <c r="G1544" s="41"/>
      <c r="H1544" s="41"/>
      <c r="I1544" s="195"/>
      <c r="J1544" s="41"/>
      <c r="K1544" s="41"/>
      <c r="L1544" s="42"/>
      <c r="M1544" s="196"/>
      <c r="N1544" s="197"/>
      <c r="O1544" s="75"/>
      <c r="P1544" s="75"/>
      <c r="Q1544" s="75"/>
      <c r="R1544" s="75"/>
      <c r="S1544" s="75"/>
      <c r="T1544" s="76"/>
      <c r="U1544" s="41"/>
      <c r="V1544" s="41"/>
      <c r="W1544" s="41"/>
      <c r="X1544" s="41"/>
      <c r="Y1544" s="41"/>
      <c r="Z1544" s="41"/>
      <c r="AA1544" s="41"/>
      <c r="AB1544" s="41"/>
      <c r="AC1544" s="41"/>
      <c r="AD1544" s="41"/>
      <c r="AE1544" s="41"/>
      <c r="AT1544" s="22" t="s">
        <v>467</v>
      </c>
      <c r="AU1544" s="22" t="s">
        <v>101</v>
      </c>
    </row>
    <row r="1545" s="2" customFormat="1" ht="24.15" customHeight="1">
      <c r="A1545" s="41"/>
      <c r="B1545" s="179"/>
      <c r="C1545" s="223" t="s">
        <v>2628</v>
      </c>
      <c r="D1545" s="223" t="s">
        <v>562</v>
      </c>
      <c r="E1545" s="224" t="s">
        <v>2629</v>
      </c>
      <c r="F1545" s="225" t="s">
        <v>2630</v>
      </c>
      <c r="G1545" s="226" t="s">
        <v>629</v>
      </c>
      <c r="H1545" s="227">
        <v>7</v>
      </c>
      <c r="I1545" s="228"/>
      <c r="J1545" s="229">
        <f>ROUND(I1545*H1545,2)</f>
        <v>0</v>
      </c>
      <c r="K1545" s="225" t="s">
        <v>465</v>
      </c>
      <c r="L1545" s="230"/>
      <c r="M1545" s="231" t="s">
        <v>3</v>
      </c>
      <c r="N1545" s="232" t="s">
        <v>43</v>
      </c>
      <c r="O1545" s="75"/>
      <c r="P1545" s="189">
        <f>O1545*H1545</f>
        <v>0</v>
      </c>
      <c r="Q1545" s="189">
        <v>0.00108</v>
      </c>
      <c r="R1545" s="189">
        <f>Q1545*H1545</f>
        <v>0.0075599999999999999</v>
      </c>
      <c r="S1545" s="189">
        <v>0</v>
      </c>
      <c r="T1545" s="190">
        <f>S1545*H1545</f>
        <v>0</v>
      </c>
      <c r="U1545" s="41"/>
      <c r="V1545" s="41"/>
      <c r="W1545" s="41"/>
      <c r="X1545" s="41"/>
      <c r="Y1545" s="41"/>
      <c r="Z1545" s="41"/>
      <c r="AA1545" s="41"/>
      <c r="AB1545" s="41"/>
      <c r="AC1545" s="41"/>
      <c r="AD1545" s="41"/>
      <c r="AE1545" s="41"/>
      <c r="AR1545" s="191" t="s">
        <v>667</v>
      </c>
      <c r="AT1545" s="191" t="s">
        <v>562</v>
      </c>
      <c r="AU1545" s="191" t="s">
        <v>101</v>
      </c>
      <c r="AY1545" s="22" t="s">
        <v>458</v>
      </c>
      <c r="BE1545" s="192">
        <f>IF(N1545="základní",J1545,0)</f>
        <v>0</v>
      </c>
      <c r="BF1545" s="192">
        <f>IF(N1545="snížená",J1545,0)</f>
        <v>0</v>
      </c>
      <c r="BG1545" s="192">
        <f>IF(N1545="zákl. přenesená",J1545,0)</f>
        <v>0</v>
      </c>
      <c r="BH1545" s="192">
        <f>IF(N1545="sníž. přenesená",J1545,0)</f>
        <v>0</v>
      </c>
      <c r="BI1545" s="192">
        <f>IF(N1545="nulová",J1545,0)</f>
        <v>0</v>
      </c>
      <c r="BJ1545" s="22" t="s">
        <v>79</v>
      </c>
      <c r="BK1545" s="192">
        <f>ROUND(I1545*H1545,2)</f>
        <v>0</v>
      </c>
      <c r="BL1545" s="22" t="s">
        <v>567</v>
      </c>
      <c r="BM1545" s="191" t="s">
        <v>2631</v>
      </c>
    </row>
    <row r="1546" s="2" customFormat="1" ht="24.15" customHeight="1">
      <c r="A1546" s="41"/>
      <c r="B1546" s="179"/>
      <c r="C1546" s="223" t="s">
        <v>2632</v>
      </c>
      <c r="D1546" s="223" t="s">
        <v>562</v>
      </c>
      <c r="E1546" s="224" t="s">
        <v>2633</v>
      </c>
      <c r="F1546" s="225" t="s">
        <v>2634</v>
      </c>
      <c r="G1546" s="226" t="s">
        <v>629</v>
      </c>
      <c r="H1546" s="227">
        <v>1</v>
      </c>
      <c r="I1546" s="228"/>
      <c r="J1546" s="229">
        <f>ROUND(I1546*H1546,2)</f>
        <v>0</v>
      </c>
      <c r="K1546" s="225" t="s">
        <v>465</v>
      </c>
      <c r="L1546" s="230"/>
      <c r="M1546" s="231" t="s">
        <v>3</v>
      </c>
      <c r="N1546" s="232" t="s">
        <v>43</v>
      </c>
      <c r="O1546" s="75"/>
      <c r="P1546" s="189">
        <f>O1546*H1546</f>
        <v>0</v>
      </c>
      <c r="Q1546" s="189">
        <v>0.00123</v>
      </c>
      <c r="R1546" s="189">
        <f>Q1546*H1546</f>
        <v>0.00123</v>
      </c>
      <c r="S1546" s="189">
        <v>0</v>
      </c>
      <c r="T1546" s="190">
        <f>S1546*H1546</f>
        <v>0</v>
      </c>
      <c r="U1546" s="41"/>
      <c r="V1546" s="41"/>
      <c r="W1546" s="41"/>
      <c r="X1546" s="41"/>
      <c r="Y1546" s="41"/>
      <c r="Z1546" s="41"/>
      <c r="AA1546" s="41"/>
      <c r="AB1546" s="41"/>
      <c r="AC1546" s="41"/>
      <c r="AD1546" s="41"/>
      <c r="AE1546" s="41"/>
      <c r="AR1546" s="191" t="s">
        <v>667</v>
      </c>
      <c r="AT1546" s="191" t="s">
        <v>562</v>
      </c>
      <c r="AU1546" s="191" t="s">
        <v>101</v>
      </c>
      <c r="AY1546" s="22" t="s">
        <v>458</v>
      </c>
      <c r="BE1546" s="192">
        <f>IF(N1546="základní",J1546,0)</f>
        <v>0</v>
      </c>
      <c r="BF1546" s="192">
        <f>IF(N1546="snížená",J1546,0)</f>
        <v>0</v>
      </c>
      <c r="BG1546" s="192">
        <f>IF(N1546="zákl. přenesená",J1546,0)</f>
        <v>0</v>
      </c>
      <c r="BH1546" s="192">
        <f>IF(N1546="sníž. přenesená",J1546,0)</f>
        <v>0</v>
      </c>
      <c r="BI1546" s="192">
        <f>IF(N1546="nulová",J1546,0)</f>
        <v>0</v>
      </c>
      <c r="BJ1546" s="22" t="s">
        <v>79</v>
      </c>
      <c r="BK1546" s="192">
        <f>ROUND(I1546*H1546,2)</f>
        <v>0</v>
      </c>
      <c r="BL1546" s="22" t="s">
        <v>567</v>
      </c>
      <c r="BM1546" s="191" t="s">
        <v>2635</v>
      </c>
    </row>
    <row r="1547" s="2" customFormat="1" ht="24.15" customHeight="1">
      <c r="A1547" s="41"/>
      <c r="B1547" s="179"/>
      <c r="C1547" s="223" t="s">
        <v>2636</v>
      </c>
      <c r="D1547" s="223" t="s">
        <v>562</v>
      </c>
      <c r="E1547" s="224" t="s">
        <v>2637</v>
      </c>
      <c r="F1547" s="225" t="s">
        <v>2638</v>
      </c>
      <c r="G1547" s="226" t="s">
        <v>629</v>
      </c>
      <c r="H1547" s="227">
        <v>16</v>
      </c>
      <c r="I1547" s="228"/>
      <c r="J1547" s="229">
        <f>ROUND(I1547*H1547,2)</f>
        <v>0</v>
      </c>
      <c r="K1547" s="225" t="s">
        <v>465</v>
      </c>
      <c r="L1547" s="230"/>
      <c r="M1547" s="231" t="s">
        <v>3</v>
      </c>
      <c r="N1547" s="232" t="s">
        <v>43</v>
      </c>
      <c r="O1547" s="75"/>
      <c r="P1547" s="189">
        <f>O1547*H1547</f>
        <v>0</v>
      </c>
      <c r="Q1547" s="189">
        <v>0.00139</v>
      </c>
      <c r="R1547" s="189">
        <f>Q1547*H1547</f>
        <v>0.022239999999999999</v>
      </c>
      <c r="S1547" s="189">
        <v>0</v>
      </c>
      <c r="T1547" s="190">
        <f>S1547*H1547</f>
        <v>0</v>
      </c>
      <c r="U1547" s="41"/>
      <c r="V1547" s="41"/>
      <c r="W1547" s="41"/>
      <c r="X1547" s="41"/>
      <c r="Y1547" s="41"/>
      <c r="Z1547" s="41"/>
      <c r="AA1547" s="41"/>
      <c r="AB1547" s="41"/>
      <c r="AC1547" s="41"/>
      <c r="AD1547" s="41"/>
      <c r="AE1547" s="41"/>
      <c r="AR1547" s="191" t="s">
        <v>667</v>
      </c>
      <c r="AT1547" s="191" t="s">
        <v>562</v>
      </c>
      <c r="AU1547" s="191" t="s">
        <v>101</v>
      </c>
      <c r="AY1547" s="22" t="s">
        <v>458</v>
      </c>
      <c r="BE1547" s="192">
        <f>IF(N1547="základní",J1547,0)</f>
        <v>0</v>
      </c>
      <c r="BF1547" s="192">
        <f>IF(N1547="snížená",J1547,0)</f>
        <v>0</v>
      </c>
      <c r="BG1547" s="192">
        <f>IF(N1547="zákl. přenesená",J1547,0)</f>
        <v>0</v>
      </c>
      <c r="BH1547" s="192">
        <f>IF(N1547="sníž. přenesená",J1547,0)</f>
        <v>0</v>
      </c>
      <c r="BI1547" s="192">
        <f>IF(N1547="nulová",J1547,0)</f>
        <v>0</v>
      </c>
      <c r="BJ1547" s="22" t="s">
        <v>79</v>
      </c>
      <c r="BK1547" s="192">
        <f>ROUND(I1547*H1547,2)</f>
        <v>0</v>
      </c>
      <c r="BL1547" s="22" t="s">
        <v>567</v>
      </c>
      <c r="BM1547" s="191" t="s">
        <v>2639</v>
      </c>
    </row>
    <row r="1548" s="12" customFormat="1" ht="22.8" customHeight="1">
      <c r="A1548" s="12"/>
      <c r="B1548" s="166"/>
      <c r="C1548" s="12"/>
      <c r="D1548" s="167" t="s">
        <v>71</v>
      </c>
      <c r="E1548" s="177" t="s">
        <v>2640</v>
      </c>
      <c r="F1548" s="177" t="s">
        <v>2641</v>
      </c>
      <c r="G1548" s="12"/>
      <c r="H1548" s="12"/>
      <c r="I1548" s="169"/>
      <c r="J1548" s="178">
        <f>BK1548</f>
        <v>0</v>
      </c>
      <c r="K1548" s="12"/>
      <c r="L1548" s="166"/>
      <c r="M1548" s="171"/>
      <c r="N1548" s="172"/>
      <c r="O1548" s="172"/>
      <c r="P1548" s="173">
        <f>P1549+SUM(P1550:P1571)+P1637</f>
        <v>0</v>
      </c>
      <c r="Q1548" s="172"/>
      <c r="R1548" s="173">
        <f>R1549+SUM(R1550:R1571)+R1637</f>
        <v>8.2014352710300003</v>
      </c>
      <c r="S1548" s="172"/>
      <c r="T1548" s="174">
        <f>T1549+SUM(T1550:T1571)+T1637</f>
        <v>0</v>
      </c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R1548" s="167" t="s">
        <v>76</v>
      </c>
      <c r="AT1548" s="175" t="s">
        <v>71</v>
      </c>
      <c r="AU1548" s="175" t="s">
        <v>79</v>
      </c>
      <c r="AY1548" s="167" t="s">
        <v>458</v>
      </c>
      <c r="BK1548" s="176">
        <f>BK1549+SUM(BK1550:BK1571)+BK1637</f>
        <v>0</v>
      </c>
    </row>
    <row r="1549" s="2" customFormat="1" ht="24.15" customHeight="1">
      <c r="A1549" s="41"/>
      <c r="B1549" s="179"/>
      <c r="C1549" s="180" t="s">
        <v>2642</v>
      </c>
      <c r="D1549" s="180" t="s">
        <v>462</v>
      </c>
      <c r="E1549" s="181" t="s">
        <v>2643</v>
      </c>
      <c r="F1549" s="182" t="s">
        <v>2644</v>
      </c>
      <c r="G1549" s="183" t="s">
        <v>694</v>
      </c>
      <c r="H1549" s="184">
        <v>11.119999999999999</v>
      </c>
      <c r="I1549" s="185"/>
      <c r="J1549" s="186">
        <f>ROUND(I1549*H1549,2)</f>
        <v>0</v>
      </c>
      <c r="K1549" s="182" t="s">
        <v>465</v>
      </c>
      <c r="L1549" s="42"/>
      <c r="M1549" s="187" t="s">
        <v>3</v>
      </c>
      <c r="N1549" s="188" t="s">
        <v>43</v>
      </c>
      <c r="O1549" s="75"/>
      <c r="P1549" s="189">
        <f>O1549*H1549</f>
        <v>0</v>
      </c>
      <c r="Q1549" s="189">
        <v>0.00071840000000000001</v>
      </c>
      <c r="R1549" s="189">
        <f>Q1549*H1549</f>
        <v>0.0079886079999999995</v>
      </c>
      <c r="S1549" s="189">
        <v>0</v>
      </c>
      <c r="T1549" s="190">
        <f>S1549*H1549</f>
        <v>0</v>
      </c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R1549" s="191" t="s">
        <v>567</v>
      </c>
      <c r="AT1549" s="191" t="s">
        <v>462</v>
      </c>
      <c r="AU1549" s="191" t="s">
        <v>76</v>
      </c>
      <c r="AY1549" s="22" t="s">
        <v>458</v>
      </c>
      <c r="BE1549" s="192">
        <f>IF(N1549="základní",J1549,0)</f>
        <v>0</v>
      </c>
      <c r="BF1549" s="192">
        <f>IF(N1549="snížená",J1549,0)</f>
        <v>0</v>
      </c>
      <c r="BG1549" s="192">
        <f>IF(N1549="zákl. přenesená",J1549,0)</f>
        <v>0</v>
      </c>
      <c r="BH1549" s="192">
        <f>IF(N1549="sníž. přenesená",J1549,0)</f>
        <v>0</v>
      </c>
      <c r="BI1549" s="192">
        <f>IF(N1549="nulová",J1549,0)</f>
        <v>0</v>
      </c>
      <c r="BJ1549" s="22" t="s">
        <v>79</v>
      </c>
      <c r="BK1549" s="192">
        <f>ROUND(I1549*H1549,2)</f>
        <v>0</v>
      </c>
      <c r="BL1549" s="22" t="s">
        <v>567</v>
      </c>
      <c r="BM1549" s="191" t="s">
        <v>2645</v>
      </c>
    </row>
    <row r="1550" s="2" customFormat="1">
      <c r="A1550" s="41"/>
      <c r="B1550" s="42"/>
      <c r="C1550" s="41"/>
      <c r="D1550" s="193" t="s">
        <v>467</v>
      </c>
      <c r="E1550" s="41"/>
      <c r="F1550" s="194" t="s">
        <v>2646</v>
      </c>
      <c r="G1550" s="41"/>
      <c r="H1550" s="41"/>
      <c r="I1550" s="195"/>
      <c r="J1550" s="41"/>
      <c r="K1550" s="41"/>
      <c r="L1550" s="42"/>
      <c r="M1550" s="196"/>
      <c r="N1550" s="197"/>
      <c r="O1550" s="75"/>
      <c r="P1550" s="75"/>
      <c r="Q1550" s="75"/>
      <c r="R1550" s="75"/>
      <c r="S1550" s="75"/>
      <c r="T1550" s="76"/>
      <c r="U1550" s="41"/>
      <c r="V1550" s="41"/>
      <c r="W1550" s="41"/>
      <c r="X1550" s="41"/>
      <c r="Y1550" s="41"/>
      <c r="Z1550" s="41"/>
      <c r="AA1550" s="41"/>
      <c r="AB1550" s="41"/>
      <c r="AC1550" s="41"/>
      <c r="AD1550" s="41"/>
      <c r="AE1550" s="41"/>
      <c r="AT1550" s="22" t="s">
        <v>467</v>
      </c>
      <c r="AU1550" s="22" t="s">
        <v>76</v>
      </c>
    </row>
    <row r="1551" s="14" customFormat="1">
      <c r="A1551" s="14"/>
      <c r="B1551" s="208"/>
      <c r="C1551" s="14"/>
      <c r="D1551" s="199" t="s">
        <v>469</v>
      </c>
      <c r="E1551" s="209" t="s">
        <v>3</v>
      </c>
      <c r="F1551" s="210" t="s">
        <v>2647</v>
      </c>
      <c r="G1551" s="14"/>
      <c r="H1551" s="209" t="s">
        <v>3</v>
      </c>
      <c r="I1551" s="211"/>
      <c r="J1551" s="14"/>
      <c r="K1551" s="14"/>
      <c r="L1551" s="208"/>
      <c r="M1551" s="212"/>
      <c r="N1551" s="213"/>
      <c r="O1551" s="213"/>
      <c r="P1551" s="213"/>
      <c r="Q1551" s="213"/>
      <c r="R1551" s="213"/>
      <c r="S1551" s="213"/>
      <c r="T1551" s="2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T1551" s="209" t="s">
        <v>469</v>
      </c>
      <c r="AU1551" s="209" t="s">
        <v>76</v>
      </c>
      <c r="AV1551" s="14" t="s">
        <v>79</v>
      </c>
      <c r="AW1551" s="14" t="s">
        <v>33</v>
      </c>
      <c r="AX1551" s="14" t="s">
        <v>72</v>
      </c>
      <c r="AY1551" s="209" t="s">
        <v>458</v>
      </c>
    </row>
    <row r="1552" s="13" customFormat="1">
      <c r="A1552" s="13"/>
      <c r="B1552" s="198"/>
      <c r="C1552" s="13"/>
      <c r="D1552" s="199" t="s">
        <v>469</v>
      </c>
      <c r="E1552" s="200" t="s">
        <v>3</v>
      </c>
      <c r="F1552" s="201" t="s">
        <v>2648</v>
      </c>
      <c r="G1552" s="13"/>
      <c r="H1552" s="202">
        <v>11.119999999999999</v>
      </c>
      <c r="I1552" s="203"/>
      <c r="J1552" s="13"/>
      <c r="K1552" s="13"/>
      <c r="L1552" s="198"/>
      <c r="M1552" s="204"/>
      <c r="N1552" s="205"/>
      <c r="O1552" s="205"/>
      <c r="P1552" s="205"/>
      <c r="Q1552" s="205"/>
      <c r="R1552" s="205"/>
      <c r="S1552" s="205"/>
      <c r="T1552" s="206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00" t="s">
        <v>469</v>
      </c>
      <c r="AU1552" s="200" t="s">
        <v>76</v>
      </c>
      <c r="AV1552" s="13" t="s">
        <v>76</v>
      </c>
      <c r="AW1552" s="13" t="s">
        <v>33</v>
      </c>
      <c r="AX1552" s="13" t="s">
        <v>79</v>
      </c>
      <c r="AY1552" s="200" t="s">
        <v>458</v>
      </c>
    </row>
    <row r="1553" s="2" customFormat="1" ht="24.15" customHeight="1">
      <c r="A1553" s="41"/>
      <c r="B1553" s="179"/>
      <c r="C1553" s="223" t="s">
        <v>2649</v>
      </c>
      <c r="D1553" s="223" t="s">
        <v>562</v>
      </c>
      <c r="E1553" s="224" t="s">
        <v>2650</v>
      </c>
      <c r="F1553" s="225" t="s">
        <v>2651</v>
      </c>
      <c r="G1553" s="226" t="s">
        <v>694</v>
      </c>
      <c r="H1553" s="227">
        <v>13.699999999999999</v>
      </c>
      <c r="I1553" s="228"/>
      <c r="J1553" s="229">
        <f>ROUND(I1553*H1553,2)</f>
        <v>0</v>
      </c>
      <c r="K1553" s="225" t="s">
        <v>465</v>
      </c>
      <c r="L1553" s="230"/>
      <c r="M1553" s="231" t="s">
        <v>3</v>
      </c>
      <c r="N1553" s="232" t="s">
        <v>43</v>
      </c>
      <c r="O1553" s="75"/>
      <c r="P1553" s="189">
        <f>O1553*H1553</f>
        <v>0</v>
      </c>
      <c r="Q1553" s="189">
        <v>0.029999999999999999</v>
      </c>
      <c r="R1553" s="189">
        <f>Q1553*H1553</f>
        <v>0.41099999999999998</v>
      </c>
      <c r="S1553" s="189">
        <v>0</v>
      </c>
      <c r="T1553" s="190">
        <f>S1553*H1553</f>
        <v>0</v>
      </c>
      <c r="U1553" s="41"/>
      <c r="V1553" s="41"/>
      <c r="W1553" s="41"/>
      <c r="X1553" s="41"/>
      <c r="Y1553" s="41"/>
      <c r="Z1553" s="41"/>
      <c r="AA1553" s="41"/>
      <c r="AB1553" s="41"/>
      <c r="AC1553" s="41"/>
      <c r="AD1553" s="41"/>
      <c r="AE1553" s="41"/>
      <c r="AR1553" s="191" t="s">
        <v>667</v>
      </c>
      <c r="AT1553" s="191" t="s">
        <v>562</v>
      </c>
      <c r="AU1553" s="191" t="s">
        <v>76</v>
      </c>
      <c r="AY1553" s="22" t="s">
        <v>458</v>
      </c>
      <c r="BE1553" s="192">
        <f>IF(N1553="základní",J1553,0)</f>
        <v>0</v>
      </c>
      <c r="BF1553" s="192">
        <f>IF(N1553="snížená",J1553,0)</f>
        <v>0</v>
      </c>
      <c r="BG1553" s="192">
        <f>IF(N1553="zákl. přenesená",J1553,0)</f>
        <v>0</v>
      </c>
      <c r="BH1553" s="192">
        <f>IF(N1553="sníž. přenesená",J1553,0)</f>
        <v>0</v>
      </c>
      <c r="BI1553" s="192">
        <f>IF(N1553="nulová",J1553,0)</f>
        <v>0</v>
      </c>
      <c r="BJ1553" s="22" t="s">
        <v>79</v>
      </c>
      <c r="BK1553" s="192">
        <f>ROUND(I1553*H1553,2)</f>
        <v>0</v>
      </c>
      <c r="BL1553" s="22" t="s">
        <v>567</v>
      </c>
      <c r="BM1553" s="191" t="s">
        <v>2652</v>
      </c>
    </row>
    <row r="1554" s="2" customFormat="1" ht="16.5" customHeight="1">
      <c r="A1554" s="41"/>
      <c r="B1554" s="179"/>
      <c r="C1554" s="180" t="s">
        <v>2653</v>
      </c>
      <c r="D1554" s="180" t="s">
        <v>462</v>
      </c>
      <c r="E1554" s="181" t="s">
        <v>2654</v>
      </c>
      <c r="F1554" s="182" t="s">
        <v>2655</v>
      </c>
      <c r="G1554" s="183" t="s">
        <v>694</v>
      </c>
      <c r="H1554" s="184">
        <v>11.699999999999999</v>
      </c>
      <c r="I1554" s="185"/>
      <c r="J1554" s="186">
        <f>ROUND(I1554*H1554,2)</f>
        <v>0</v>
      </c>
      <c r="K1554" s="182" t="s">
        <v>465</v>
      </c>
      <c r="L1554" s="42"/>
      <c r="M1554" s="187" t="s">
        <v>3</v>
      </c>
      <c r="N1554" s="188" t="s">
        <v>43</v>
      </c>
      <c r="O1554" s="75"/>
      <c r="P1554" s="189">
        <f>O1554*H1554</f>
        <v>0</v>
      </c>
      <c r="Q1554" s="189">
        <v>0</v>
      </c>
      <c r="R1554" s="189">
        <f>Q1554*H1554</f>
        <v>0</v>
      </c>
      <c r="S1554" s="189">
        <v>0</v>
      </c>
      <c r="T1554" s="190">
        <f>S1554*H1554</f>
        <v>0</v>
      </c>
      <c r="U1554" s="41"/>
      <c r="V1554" s="41"/>
      <c r="W1554" s="41"/>
      <c r="X1554" s="41"/>
      <c r="Y1554" s="41"/>
      <c r="Z1554" s="41"/>
      <c r="AA1554" s="41"/>
      <c r="AB1554" s="41"/>
      <c r="AC1554" s="41"/>
      <c r="AD1554" s="41"/>
      <c r="AE1554" s="41"/>
      <c r="AR1554" s="191" t="s">
        <v>567</v>
      </c>
      <c r="AT1554" s="191" t="s">
        <v>462</v>
      </c>
      <c r="AU1554" s="191" t="s">
        <v>76</v>
      </c>
      <c r="AY1554" s="22" t="s">
        <v>458</v>
      </c>
      <c r="BE1554" s="192">
        <f>IF(N1554="základní",J1554,0)</f>
        <v>0</v>
      </c>
      <c r="BF1554" s="192">
        <f>IF(N1554="snížená",J1554,0)</f>
        <v>0</v>
      </c>
      <c r="BG1554" s="192">
        <f>IF(N1554="zákl. přenesená",J1554,0)</f>
        <v>0</v>
      </c>
      <c r="BH1554" s="192">
        <f>IF(N1554="sníž. přenesená",J1554,0)</f>
        <v>0</v>
      </c>
      <c r="BI1554" s="192">
        <f>IF(N1554="nulová",J1554,0)</f>
        <v>0</v>
      </c>
      <c r="BJ1554" s="22" t="s">
        <v>79</v>
      </c>
      <c r="BK1554" s="192">
        <f>ROUND(I1554*H1554,2)</f>
        <v>0</v>
      </c>
      <c r="BL1554" s="22" t="s">
        <v>567</v>
      </c>
      <c r="BM1554" s="191" t="s">
        <v>2656</v>
      </c>
    </row>
    <row r="1555" s="2" customFormat="1">
      <c r="A1555" s="41"/>
      <c r="B1555" s="42"/>
      <c r="C1555" s="41"/>
      <c r="D1555" s="193" t="s">
        <v>467</v>
      </c>
      <c r="E1555" s="41"/>
      <c r="F1555" s="194" t="s">
        <v>2657</v>
      </c>
      <c r="G1555" s="41"/>
      <c r="H1555" s="41"/>
      <c r="I1555" s="195"/>
      <c r="J1555" s="41"/>
      <c r="K1555" s="41"/>
      <c r="L1555" s="42"/>
      <c r="M1555" s="196"/>
      <c r="N1555" s="197"/>
      <c r="O1555" s="75"/>
      <c r="P1555" s="75"/>
      <c r="Q1555" s="75"/>
      <c r="R1555" s="75"/>
      <c r="S1555" s="75"/>
      <c r="T1555" s="76"/>
      <c r="U1555" s="41"/>
      <c r="V1555" s="41"/>
      <c r="W1555" s="41"/>
      <c r="X1555" s="41"/>
      <c r="Y1555" s="41"/>
      <c r="Z1555" s="41"/>
      <c r="AA1555" s="41"/>
      <c r="AB1555" s="41"/>
      <c r="AC1555" s="41"/>
      <c r="AD1555" s="41"/>
      <c r="AE1555" s="41"/>
      <c r="AT1555" s="22" t="s">
        <v>467</v>
      </c>
      <c r="AU1555" s="22" t="s">
        <v>76</v>
      </c>
    </row>
    <row r="1556" s="13" customFormat="1">
      <c r="A1556" s="13"/>
      <c r="B1556" s="198"/>
      <c r="C1556" s="13"/>
      <c r="D1556" s="199" t="s">
        <v>469</v>
      </c>
      <c r="E1556" s="200" t="s">
        <v>3</v>
      </c>
      <c r="F1556" s="201" t="s">
        <v>2658</v>
      </c>
      <c r="G1556" s="13"/>
      <c r="H1556" s="202">
        <v>11.699999999999999</v>
      </c>
      <c r="I1556" s="203"/>
      <c r="J1556" s="13"/>
      <c r="K1556" s="13"/>
      <c r="L1556" s="198"/>
      <c r="M1556" s="204"/>
      <c r="N1556" s="205"/>
      <c r="O1556" s="205"/>
      <c r="P1556" s="205"/>
      <c r="Q1556" s="205"/>
      <c r="R1556" s="205"/>
      <c r="S1556" s="205"/>
      <c r="T1556" s="206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T1556" s="200" t="s">
        <v>469</v>
      </c>
      <c r="AU1556" s="200" t="s">
        <v>76</v>
      </c>
      <c r="AV1556" s="13" t="s">
        <v>76</v>
      </c>
      <c r="AW1556" s="13" t="s">
        <v>33</v>
      </c>
      <c r="AX1556" s="13" t="s">
        <v>79</v>
      </c>
      <c r="AY1556" s="200" t="s">
        <v>458</v>
      </c>
    </row>
    <row r="1557" s="2" customFormat="1" ht="16.5" customHeight="1">
      <c r="A1557" s="41"/>
      <c r="B1557" s="179"/>
      <c r="C1557" s="223" t="s">
        <v>2659</v>
      </c>
      <c r="D1557" s="223" t="s">
        <v>562</v>
      </c>
      <c r="E1557" s="224" t="s">
        <v>2660</v>
      </c>
      <c r="F1557" s="225" t="s">
        <v>2661</v>
      </c>
      <c r="G1557" s="226" t="s">
        <v>629</v>
      </c>
      <c r="H1557" s="227">
        <v>8</v>
      </c>
      <c r="I1557" s="228"/>
      <c r="J1557" s="229">
        <f>ROUND(I1557*H1557,2)</f>
        <v>0</v>
      </c>
      <c r="K1557" s="225" t="s">
        <v>465</v>
      </c>
      <c r="L1557" s="230"/>
      <c r="M1557" s="231" t="s">
        <v>3</v>
      </c>
      <c r="N1557" s="232" t="s">
        <v>43</v>
      </c>
      <c r="O1557" s="75"/>
      <c r="P1557" s="189">
        <f>O1557*H1557</f>
        <v>0</v>
      </c>
      <c r="Q1557" s="189">
        <v>0.00080000000000000004</v>
      </c>
      <c r="R1557" s="189">
        <f>Q1557*H1557</f>
        <v>0.0064000000000000003</v>
      </c>
      <c r="S1557" s="189">
        <v>0</v>
      </c>
      <c r="T1557" s="190">
        <f>S1557*H1557</f>
        <v>0</v>
      </c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R1557" s="191" t="s">
        <v>667</v>
      </c>
      <c r="AT1557" s="191" t="s">
        <v>562</v>
      </c>
      <c r="AU1557" s="191" t="s">
        <v>76</v>
      </c>
      <c r="AY1557" s="22" t="s">
        <v>458</v>
      </c>
      <c r="BE1557" s="192">
        <f>IF(N1557="základní",J1557,0)</f>
        <v>0</v>
      </c>
      <c r="BF1557" s="192">
        <f>IF(N1557="snížená",J1557,0)</f>
        <v>0</v>
      </c>
      <c r="BG1557" s="192">
        <f>IF(N1557="zákl. přenesená",J1557,0)</f>
        <v>0</v>
      </c>
      <c r="BH1557" s="192">
        <f>IF(N1557="sníž. přenesená",J1557,0)</f>
        <v>0</v>
      </c>
      <c r="BI1557" s="192">
        <f>IF(N1557="nulová",J1557,0)</f>
        <v>0</v>
      </c>
      <c r="BJ1557" s="22" t="s">
        <v>79</v>
      </c>
      <c r="BK1557" s="192">
        <f>ROUND(I1557*H1557,2)</f>
        <v>0</v>
      </c>
      <c r="BL1557" s="22" t="s">
        <v>567</v>
      </c>
      <c r="BM1557" s="191" t="s">
        <v>2662</v>
      </c>
    </row>
    <row r="1558" s="2" customFormat="1" ht="16.5" customHeight="1">
      <c r="A1558" s="41"/>
      <c r="B1558" s="179"/>
      <c r="C1558" s="223" t="s">
        <v>2663</v>
      </c>
      <c r="D1558" s="223" t="s">
        <v>562</v>
      </c>
      <c r="E1558" s="224" t="s">
        <v>2664</v>
      </c>
      <c r="F1558" s="225" t="s">
        <v>2665</v>
      </c>
      <c r="G1558" s="226" t="s">
        <v>694</v>
      </c>
      <c r="H1558" s="227">
        <v>11.699999999999999</v>
      </c>
      <c r="I1558" s="228"/>
      <c r="J1558" s="229">
        <f>ROUND(I1558*H1558,2)</f>
        <v>0</v>
      </c>
      <c r="K1558" s="225" t="s">
        <v>1553</v>
      </c>
      <c r="L1558" s="230"/>
      <c r="M1558" s="231" t="s">
        <v>3</v>
      </c>
      <c r="N1558" s="232" t="s">
        <v>43</v>
      </c>
      <c r="O1558" s="75"/>
      <c r="P1558" s="189">
        <f>O1558*H1558</f>
        <v>0</v>
      </c>
      <c r="Q1558" s="189">
        <v>0.0010399999999999999</v>
      </c>
      <c r="R1558" s="189">
        <f>Q1558*H1558</f>
        <v>0.012167999999999998</v>
      </c>
      <c r="S1558" s="189">
        <v>0</v>
      </c>
      <c r="T1558" s="190">
        <f>S1558*H1558</f>
        <v>0</v>
      </c>
      <c r="U1558" s="41"/>
      <c r="V1558" s="41"/>
      <c r="W1558" s="41"/>
      <c r="X1558" s="41"/>
      <c r="Y1558" s="41"/>
      <c r="Z1558" s="41"/>
      <c r="AA1558" s="41"/>
      <c r="AB1558" s="41"/>
      <c r="AC1558" s="41"/>
      <c r="AD1558" s="41"/>
      <c r="AE1558" s="41"/>
      <c r="AR1558" s="191" t="s">
        <v>667</v>
      </c>
      <c r="AT1558" s="191" t="s">
        <v>562</v>
      </c>
      <c r="AU1558" s="191" t="s">
        <v>76</v>
      </c>
      <c r="AY1558" s="22" t="s">
        <v>458</v>
      </c>
      <c r="BE1558" s="192">
        <f>IF(N1558="základní",J1558,0)</f>
        <v>0</v>
      </c>
      <c r="BF1558" s="192">
        <f>IF(N1558="snížená",J1558,0)</f>
        <v>0</v>
      </c>
      <c r="BG1558" s="192">
        <f>IF(N1558="zákl. přenesená",J1558,0)</f>
        <v>0</v>
      </c>
      <c r="BH1558" s="192">
        <f>IF(N1558="sníž. přenesená",J1558,0)</f>
        <v>0</v>
      </c>
      <c r="BI1558" s="192">
        <f>IF(N1558="nulová",J1558,0)</f>
        <v>0</v>
      </c>
      <c r="BJ1558" s="22" t="s">
        <v>79</v>
      </c>
      <c r="BK1558" s="192">
        <f>ROUND(I1558*H1558,2)</f>
        <v>0</v>
      </c>
      <c r="BL1558" s="22" t="s">
        <v>567</v>
      </c>
      <c r="BM1558" s="191" t="s">
        <v>2666</v>
      </c>
    </row>
    <row r="1559" s="2" customFormat="1" ht="33" customHeight="1">
      <c r="A1559" s="41"/>
      <c r="B1559" s="179"/>
      <c r="C1559" s="180" t="s">
        <v>2667</v>
      </c>
      <c r="D1559" s="180" t="s">
        <v>462</v>
      </c>
      <c r="E1559" s="181" t="s">
        <v>2668</v>
      </c>
      <c r="F1559" s="182" t="s">
        <v>2669</v>
      </c>
      <c r="G1559" s="183" t="s">
        <v>694</v>
      </c>
      <c r="H1559" s="184">
        <v>2</v>
      </c>
      <c r="I1559" s="185"/>
      <c r="J1559" s="186">
        <f>ROUND(I1559*H1559,2)</f>
        <v>0</v>
      </c>
      <c r="K1559" s="182" t="s">
        <v>465</v>
      </c>
      <c r="L1559" s="42"/>
      <c r="M1559" s="187" t="s">
        <v>3</v>
      </c>
      <c r="N1559" s="188" t="s">
        <v>43</v>
      </c>
      <c r="O1559" s="75"/>
      <c r="P1559" s="189">
        <f>O1559*H1559</f>
        <v>0</v>
      </c>
      <c r="Q1559" s="189">
        <v>0</v>
      </c>
      <c r="R1559" s="189">
        <f>Q1559*H1559</f>
        <v>0</v>
      </c>
      <c r="S1559" s="189">
        <v>0</v>
      </c>
      <c r="T1559" s="190">
        <f>S1559*H1559</f>
        <v>0</v>
      </c>
      <c r="U1559" s="41"/>
      <c r="V1559" s="41"/>
      <c r="W1559" s="41"/>
      <c r="X1559" s="41"/>
      <c r="Y1559" s="41"/>
      <c r="Z1559" s="41"/>
      <c r="AA1559" s="41"/>
      <c r="AB1559" s="41"/>
      <c r="AC1559" s="41"/>
      <c r="AD1559" s="41"/>
      <c r="AE1559" s="41"/>
      <c r="AR1559" s="191" t="s">
        <v>567</v>
      </c>
      <c r="AT1559" s="191" t="s">
        <v>462</v>
      </c>
      <c r="AU1559" s="191" t="s">
        <v>76</v>
      </c>
      <c r="AY1559" s="22" t="s">
        <v>458</v>
      </c>
      <c r="BE1559" s="192">
        <f>IF(N1559="základní",J1559,0)</f>
        <v>0</v>
      </c>
      <c r="BF1559" s="192">
        <f>IF(N1559="snížená",J1559,0)</f>
        <v>0</v>
      </c>
      <c r="BG1559" s="192">
        <f>IF(N1559="zákl. přenesená",J1559,0)</f>
        <v>0</v>
      </c>
      <c r="BH1559" s="192">
        <f>IF(N1559="sníž. přenesená",J1559,0)</f>
        <v>0</v>
      </c>
      <c r="BI1559" s="192">
        <f>IF(N1559="nulová",J1559,0)</f>
        <v>0</v>
      </c>
      <c r="BJ1559" s="22" t="s">
        <v>79</v>
      </c>
      <c r="BK1559" s="192">
        <f>ROUND(I1559*H1559,2)</f>
        <v>0</v>
      </c>
      <c r="BL1559" s="22" t="s">
        <v>567</v>
      </c>
      <c r="BM1559" s="191" t="s">
        <v>2670</v>
      </c>
    </row>
    <row r="1560" s="2" customFormat="1">
      <c r="A1560" s="41"/>
      <c r="B1560" s="42"/>
      <c r="C1560" s="41"/>
      <c r="D1560" s="193" t="s">
        <v>467</v>
      </c>
      <c r="E1560" s="41"/>
      <c r="F1560" s="194" t="s">
        <v>2671</v>
      </c>
      <c r="G1560" s="41"/>
      <c r="H1560" s="41"/>
      <c r="I1560" s="195"/>
      <c r="J1560" s="41"/>
      <c r="K1560" s="41"/>
      <c r="L1560" s="42"/>
      <c r="M1560" s="196"/>
      <c r="N1560" s="197"/>
      <c r="O1560" s="75"/>
      <c r="P1560" s="75"/>
      <c r="Q1560" s="75"/>
      <c r="R1560" s="75"/>
      <c r="S1560" s="75"/>
      <c r="T1560" s="76"/>
      <c r="U1560" s="41"/>
      <c r="V1560" s="41"/>
      <c r="W1560" s="41"/>
      <c r="X1560" s="41"/>
      <c r="Y1560" s="41"/>
      <c r="Z1560" s="41"/>
      <c r="AA1560" s="41"/>
      <c r="AB1560" s="41"/>
      <c r="AC1560" s="41"/>
      <c r="AD1560" s="41"/>
      <c r="AE1560" s="41"/>
      <c r="AT1560" s="22" t="s">
        <v>467</v>
      </c>
      <c r="AU1560" s="22" t="s">
        <v>76</v>
      </c>
    </row>
    <row r="1561" s="2" customFormat="1" ht="21.75" customHeight="1">
      <c r="A1561" s="41"/>
      <c r="B1561" s="179"/>
      <c r="C1561" s="223" t="s">
        <v>2672</v>
      </c>
      <c r="D1561" s="223" t="s">
        <v>562</v>
      </c>
      <c r="E1561" s="224" t="s">
        <v>2673</v>
      </c>
      <c r="F1561" s="225" t="s">
        <v>2674</v>
      </c>
      <c r="G1561" s="226" t="s">
        <v>694</v>
      </c>
      <c r="H1561" s="227">
        <v>2.2000000000000002</v>
      </c>
      <c r="I1561" s="228"/>
      <c r="J1561" s="229">
        <f>ROUND(I1561*H1561,2)</f>
        <v>0</v>
      </c>
      <c r="K1561" s="225" t="s">
        <v>465</v>
      </c>
      <c r="L1561" s="230"/>
      <c r="M1561" s="231" t="s">
        <v>3</v>
      </c>
      <c r="N1561" s="232" t="s">
        <v>43</v>
      </c>
      <c r="O1561" s="75"/>
      <c r="P1561" s="189">
        <f>O1561*H1561</f>
        <v>0</v>
      </c>
      <c r="Q1561" s="189">
        <v>0.00020000000000000001</v>
      </c>
      <c r="R1561" s="189">
        <f>Q1561*H1561</f>
        <v>0.00044000000000000007</v>
      </c>
      <c r="S1561" s="189">
        <v>0</v>
      </c>
      <c r="T1561" s="190">
        <f>S1561*H1561</f>
        <v>0</v>
      </c>
      <c r="U1561" s="41"/>
      <c r="V1561" s="41"/>
      <c r="W1561" s="41"/>
      <c r="X1561" s="41"/>
      <c r="Y1561" s="41"/>
      <c r="Z1561" s="41"/>
      <c r="AA1561" s="41"/>
      <c r="AB1561" s="41"/>
      <c r="AC1561" s="41"/>
      <c r="AD1561" s="41"/>
      <c r="AE1561" s="41"/>
      <c r="AR1561" s="191" t="s">
        <v>667</v>
      </c>
      <c r="AT1561" s="191" t="s">
        <v>562</v>
      </c>
      <c r="AU1561" s="191" t="s">
        <v>76</v>
      </c>
      <c r="AY1561" s="22" t="s">
        <v>458</v>
      </c>
      <c r="BE1561" s="192">
        <f>IF(N1561="základní",J1561,0)</f>
        <v>0</v>
      </c>
      <c r="BF1561" s="192">
        <f>IF(N1561="snížená",J1561,0)</f>
        <v>0</v>
      </c>
      <c r="BG1561" s="192">
        <f>IF(N1561="zákl. přenesená",J1561,0)</f>
        <v>0</v>
      </c>
      <c r="BH1561" s="192">
        <f>IF(N1561="sníž. přenesená",J1561,0)</f>
        <v>0</v>
      </c>
      <c r="BI1561" s="192">
        <f>IF(N1561="nulová",J1561,0)</f>
        <v>0</v>
      </c>
      <c r="BJ1561" s="22" t="s">
        <v>79</v>
      </c>
      <c r="BK1561" s="192">
        <f>ROUND(I1561*H1561,2)</f>
        <v>0</v>
      </c>
      <c r="BL1561" s="22" t="s">
        <v>567</v>
      </c>
      <c r="BM1561" s="191" t="s">
        <v>2675</v>
      </c>
    </row>
    <row r="1562" s="13" customFormat="1">
      <c r="A1562" s="13"/>
      <c r="B1562" s="198"/>
      <c r="C1562" s="13"/>
      <c r="D1562" s="199" t="s">
        <v>469</v>
      </c>
      <c r="E1562" s="13"/>
      <c r="F1562" s="201" t="s">
        <v>2676</v>
      </c>
      <c r="G1562" s="13"/>
      <c r="H1562" s="202">
        <v>2.2000000000000002</v>
      </c>
      <c r="I1562" s="203"/>
      <c r="J1562" s="13"/>
      <c r="K1562" s="13"/>
      <c r="L1562" s="198"/>
      <c r="M1562" s="204"/>
      <c r="N1562" s="205"/>
      <c r="O1562" s="205"/>
      <c r="P1562" s="205"/>
      <c r="Q1562" s="205"/>
      <c r="R1562" s="205"/>
      <c r="S1562" s="205"/>
      <c r="T1562" s="206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T1562" s="200" t="s">
        <v>469</v>
      </c>
      <c r="AU1562" s="200" t="s">
        <v>76</v>
      </c>
      <c r="AV1562" s="13" t="s">
        <v>76</v>
      </c>
      <c r="AW1562" s="13" t="s">
        <v>4</v>
      </c>
      <c r="AX1562" s="13" t="s">
        <v>79</v>
      </c>
      <c r="AY1562" s="200" t="s">
        <v>458</v>
      </c>
    </row>
    <row r="1563" s="2" customFormat="1" ht="24.15" customHeight="1">
      <c r="A1563" s="41"/>
      <c r="B1563" s="179"/>
      <c r="C1563" s="180" t="s">
        <v>2677</v>
      </c>
      <c r="D1563" s="180" t="s">
        <v>462</v>
      </c>
      <c r="E1563" s="181" t="s">
        <v>2678</v>
      </c>
      <c r="F1563" s="182" t="s">
        <v>2679</v>
      </c>
      <c r="G1563" s="183" t="s">
        <v>140</v>
      </c>
      <c r="H1563" s="184">
        <v>12.353999999999999</v>
      </c>
      <c r="I1563" s="185"/>
      <c r="J1563" s="186">
        <f>ROUND(I1563*H1563,2)</f>
        <v>0</v>
      </c>
      <c r="K1563" s="182" t="s">
        <v>465</v>
      </c>
      <c r="L1563" s="42"/>
      <c r="M1563" s="187" t="s">
        <v>3</v>
      </c>
      <c r="N1563" s="188" t="s">
        <v>43</v>
      </c>
      <c r="O1563" s="75"/>
      <c r="P1563" s="189">
        <f>O1563*H1563</f>
        <v>0</v>
      </c>
      <c r="Q1563" s="189">
        <v>0</v>
      </c>
      <c r="R1563" s="189">
        <f>Q1563*H1563</f>
        <v>0</v>
      </c>
      <c r="S1563" s="189">
        <v>0</v>
      </c>
      <c r="T1563" s="190">
        <f>S1563*H1563</f>
        <v>0</v>
      </c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R1563" s="191" t="s">
        <v>567</v>
      </c>
      <c r="AT1563" s="191" t="s">
        <v>462</v>
      </c>
      <c r="AU1563" s="191" t="s">
        <v>76</v>
      </c>
      <c r="AY1563" s="22" t="s">
        <v>458</v>
      </c>
      <c r="BE1563" s="192">
        <f>IF(N1563="základní",J1563,0)</f>
        <v>0</v>
      </c>
      <c r="BF1563" s="192">
        <f>IF(N1563="snížená",J1563,0)</f>
        <v>0</v>
      </c>
      <c r="BG1563" s="192">
        <f>IF(N1563="zákl. přenesená",J1563,0)</f>
        <v>0</v>
      </c>
      <c r="BH1563" s="192">
        <f>IF(N1563="sníž. přenesená",J1563,0)</f>
        <v>0</v>
      </c>
      <c r="BI1563" s="192">
        <f>IF(N1563="nulová",J1563,0)</f>
        <v>0</v>
      </c>
      <c r="BJ1563" s="22" t="s">
        <v>79</v>
      </c>
      <c r="BK1563" s="192">
        <f>ROUND(I1563*H1563,2)</f>
        <v>0</v>
      </c>
      <c r="BL1563" s="22" t="s">
        <v>567</v>
      </c>
      <c r="BM1563" s="191" t="s">
        <v>2680</v>
      </c>
    </row>
    <row r="1564" s="2" customFormat="1">
      <c r="A1564" s="41"/>
      <c r="B1564" s="42"/>
      <c r="C1564" s="41"/>
      <c r="D1564" s="193" t="s">
        <v>467</v>
      </c>
      <c r="E1564" s="41"/>
      <c r="F1564" s="194" t="s">
        <v>2681</v>
      </c>
      <c r="G1564" s="41"/>
      <c r="H1564" s="41"/>
      <c r="I1564" s="195"/>
      <c r="J1564" s="41"/>
      <c r="K1564" s="41"/>
      <c r="L1564" s="42"/>
      <c r="M1564" s="196"/>
      <c r="N1564" s="197"/>
      <c r="O1564" s="75"/>
      <c r="P1564" s="75"/>
      <c r="Q1564" s="75"/>
      <c r="R1564" s="75"/>
      <c r="S1564" s="75"/>
      <c r="T1564" s="76"/>
      <c r="U1564" s="41"/>
      <c r="V1564" s="41"/>
      <c r="W1564" s="41"/>
      <c r="X1564" s="41"/>
      <c r="Y1564" s="41"/>
      <c r="Z1564" s="41"/>
      <c r="AA1564" s="41"/>
      <c r="AB1564" s="41"/>
      <c r="AC1564" s="41"/>
      <c r="AD1564" s="41"/>
      <c r="AE1564" s="41"/>
      <c r="AT1564" s="22" t="s">
        <v>467</v>
      </c>
      <c r="AU1564" s="22" t="s">
        <v>76</v>
      </c>
    </row>
    <row r="1565" s="13" customFormat="1">
      <c r="A1565" s="13"/>
      <c r="B1565" s="198"/>
      <c r="C1565" s="13"/>
      <c r="D1565" s="199" t="s">
        <v>469</v>
      </c>
      <c r="E1565" s="200" t="s">
        <v>3</v>
      </c>
      <c r="F1565" s="201" t="s">
        <v>2682</v>
      </c>
      <c r="G1565" s="13"/>
      <c r="H1565" s="202">
        <v>12.353999999999999</v>
      </c>
      <c r="I1565" s="203"/>
      <c r="J1565" s="13"/>
      <c r="K1565" s="13"/>
      <c r="L1565" s="198"/>
      <c r="M1565" s="204"/>
      <c r="N1565" s="205"/>
      <c r="O1565" s="205"/>
      <c r="P1565" s="205"/>
      <c r="Q1565" s="205"/>
      <c r="R1565" s="205"/>
      <c r="S1565" s="205"/>
      <c r="T1565" s="206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T1565" s="200" t="s">
        <v>469</v>
      </c>
      <c r="AU1565" s="200" t="s">
        <v>76</v>
      </c>
      <c r="AV1565" s="13" t="s">
        <v>76</v>
      </c>
      <c r="AW1565" s="13" t="s">
        <v>33</v>
      </c>
      <c r="AX1565" s="13" t="s">
        <v>79</v>
      </c>
      <c r="AY1565" s="200" t="s">
        <v>458</v>
      </c>
    </row>
    <row r="1566" s="2" customFormat="1" ht="16.5" customHeight="1">
      <c r="A1566" s="41"/>
      <c r="B1566" s="179"/>
      <c r="C1566" s="223" t="s">
        <v>2683</v>
      </c>
      <c r="D1566" s="223" t="s">
        <v>562</v>
      </c>
      <c r="E1566" s="224" t="s">
        <v>2684</v>
      </c>
      <c r="F1566" s="225" t="s">
        <v>2685</v>
      </c>
      <c r="G1566" s="226" t="s">
        <v>140</v>
      </c>
      <c r="H1566" s="227">
        <v>13.589</v>
      </c>
      <c r="I1566" s="228"/>
      <c r="J1566" s="229">
        <f>ROUND(I1566*H1566,2)</f>
        <v>0</v>
      </c>
      <c r="K1566" s="225" t="s">
        <v>465</v>
      </c>
      <c r="L1566" s="230"/>
      <c r="M1566" s="231" t="s">
        <v>3</v>
      </c>
      <c r="N1566" s="232" t="s">
        <v>43</v>
      </c>
      <c r="O1566" s="75"/>
      <c r="P1566" s="189">
        <f>O1566*H1566</f>
        <v>0</v>
      </c>
      <c r="Q1566" s="189">
        <v>0.017999999999999999</v>
      </c>
      <c r="R1566" s="189">
        <f>Q1566*H1566</f>
        <v>0.24460199999999999</v>
      </c>
      <c r="S1566" s="189">
        <v>0</v>
      </c>
      <c r="T1566" s="190">
        <f>S1566*H1566</f>
        <v>0</v>
      </c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R1566" s="191" t="s">
        <v>667</v>
      </c>
      <c r="AT1566" s="191" t="s">
        <v>562</v>
      </c>
      <c r="AU1566" s="191" t="s">
        <v>76</v>
      </c>
      <c r="AY1566" s="22" t="s">
        <v>458</v>
      </c>
      <c r="BE1566" s="192">
        <f>IF(N1566="základní",J1566,0)</f>
        <v>0</v>
      </c>
      <c r="BF1566" s="192">
        <f>IF(N1566="snížená",J1566,0)</f>
        <v>0</v>
      </c>
      <c r="BG1566" s="192">
        <f>IF(N1566="zákl. přenesená",J1566,0)</f>
        <v>0</v>
      </c>
      <c r="BH1566" s="192">
        <f>IF(N1566="sníž. přenesená",J1566,0)</f>
        <v>0</v>
      </c>
      <c r="BI1566" s="192">
        <f>IF(N1566="nulová",J1566,0)</f>
        <v>0</v>
      </c>
      <c r="BJ1566" s="22" t="s">
        <v>79</v>
      </c>
      <c r="BK1566" s="192">
        <f>ROUND(I1566*H1566,2)</f>
        <v>0</v>
      </c>
      <c r="BL1566" s="22" t="s">
        <v>567</v>
      </c>
      <c r="BM1566" s="191" t="s">
        <v>2686</v>
      </c>
    </row>
    <row r="1567" s="13" customFormat="1">
      <c r="A1567" s="13"/>
      <c r="B1567" s="198"/>
      <c r="C1567" s="13"/>
      <c r="D1567" s="199" t="s">
        <v>469</v>
      </c>
      <c r="E1567" s="13"/>
      <c r="F1567" s="201" t="s">
        <v>2687</v>
      </c>
      <c r="G1567" s="13"/>
      <c r="H1567" s="202">
        <v>13.589</v>
      </c>
      <c r="I1567" s="203"/>
      <c r="J1567" s="13"/>
      <c r="K1567" s="13"/>
      <c r="L1567" s="198"/>
      <c r="M1567" s="204"/>
      <c r="N1567" s="205"/>
      <c r="O1567" s="205"/>
      <c r="P1567" s="205"/>
      <c r="Q1567" s="205"/>
      <c r="R1567" s="205"/>
      <c r="S1567" s="205"/>
      <c r="T1567" s="206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T1567" s="200" t="s">
        <v>469</v>
      </c>
      <c r="AU1567" s="200" t="s">
        <v>76</v>
      </c>
      <c r="AV1567" s="13" t="s">
        <v>76</v>
      </c>
      <c r="AW1567" s="13" t="s">
        <v>4</v>
      </c>
      <c r="AX1567" s="13" t="s">
        <v>79</v>
      </c>
      <c r="AY1567" s="200" t="s">
        <v>458</v>
      </c>
    </row>
    <row r="1568" s="2" customFormat="1" ht="49.05" customHeight="1">
      <c r="A1568" s="41"/>
      <c r="B1568" s="179"/>
      <c r="C1568" s="180" t="s">
        <v>2688</v>
      </c>
      <c r="D1568" s="180" t="s">
        <v>462</v>
      </c>
      <c r="E1568" s="181" t="s">
        <v>2689</v>
      </c>
      <c r="F1568" s="182" t="s">
        <v>2690</v>
      </c>
      <c r="G1568" s="183" t="s">
        <v>548</v>
      </c>
      <c r="H1568" s="184">
        <v>8.2010000000000005</v>
      </c>
      <c r="I1568" s="185"/>
      <c r="J1568" s="186">
        <f>ROUND(I1568*H1568,2)</f>
        <v>0</v>
      </c>
      <c r="K1568" s="182" t="s">
        <v>465</v>
      </c>
      <c r="L1568" s="42"/>
      <c r="M1568" s="187" t="s">
        <v>3</v>
      </c>
      <c r="N1568" s="188" t="s">
        <v>43</v>
      </c>
      <c r="O1568" s="75"/>
      <c r="P1568" s="189">
        <f>O1568*H1568</f>
        <v>0</v>
      </c>
      <c r="Q1568" s="189">
        <v>0</v>
      </c>
      <c r="R1568" s="189">
        <f>Q1568*H1568</f>
        <v>0</v>
      </c>
      <c r="S1568" s="189">
        <v>0</v>
      </c>
      <c r="T1568" s="190">
        <f>S1568*H1568</f>
        <v>0</v>
      </c>
      <c r="U1568" s="41"/>
      <c r="V1568" s="41"/>
      <c r="W1568" s="41"/>
      <c r="X1568" s="41"/>
      <c r="Y1568" s="41"/>
      <c r="Z1568" s="41"/>
      <c r="AA1568" s="41"/>
      <c r="AB1568" s="41"/>
      <c r="AC1568" s="41"/>
      <c r="AD1568" s="41"/>
      <c r="AE1568" s="41"/>
      <c r="AR1568" s="191" t="s">
        <v>567</v>
      </c>
      <c r="AT1568" s="191" t="s">
        <v>462</v>
      </c>
      <c r="AU1568" s="191" t="s">
        <v>76</v>
      </c>
      <c r="AY1568" s="22" t="s">
        <v>458</v>
      </c>
      <c r="BE1568" s="192">
        <f>IF(N1568="základní",J1568,0)</f>
        <v>0</v>
      </c>
      <c r="BF1568" s="192">
        <f>IF(N1568="snížená",J1568,0)</f>
        <v>0</v>
      </c>
      <c r="BG1568" s="192">
        <f>IF(N1568="zákl. přenesená",J1568,0)</f>
        <v>0</v>
      </c>
      <c r="BH1568" s="192">
        <f>IF(N1568="sníž. přenesená",J1568,0)</f>
        <v>0</v>
      </c>
      <c r="BI1568" s="192">
        <f>IF(N1568="nulová",J1568,0)</f>
        <v>0</v>
      </c>
      <c r="BJ1568" s="22" t="s">
        <v>79</v>
      </c>
      <c r="BK1568" s="192">
        <f>ROUND(I1568*H1568,2)</f>
        <v>0</v>
      </c>
      <c r="BL1568" s="22" t="s">
        <v>567</v>
      </c>
      <c r="BM1568" s="191" t="s">
        <v>2691</v>
      </c>
    </row>
    <row r="1569" s="2" customFormat="1">
      <c r="A1569" s="41"/>
      <c r="B1569" s="42"/>
      <c r="C1569" s="41"/>
      <c r="D1569" s="193" t="s">
        <v>467</v>
      </c>
      <c r="E1569" s="41"/>
      <c r="F1569" s="194" t="s">
        <v>2692</v>
      </c>
      <c r="G1569" s="41"/>
      <c r="H1569" s="41"/>
      <c r="I1569" s="195"/>
      <c r="J1569" s="41"/>
      <c r="K1569" s="41"/>
      <c r="L1569" s="42"/>
      <c r="M1569" s="196"/>
      <c r="N1569" s="197"/>
      <c r="O1569" s="75"/>
      <c r="P1569" s="75"/>
      <c r="Q1569" s="75"/>
      <c r="R1569" s="75"/>
      <c r="S1569" s="75"/>
      <c r="T1569" s="76"/>
      <c r="U1569" s="41"/>
      <c r="V1569" s="41"/>
      <c r="W1569" s="41"/>
      <c r="X1569" s="41"/>
      <c r="Y1569" s="41"/>
      <c r="Z1569" s="41"/>
      <c r="AA1569" s="41"/>
      <c r="AB1569" s="41"/>
      <c r="AC1569" s="41"/>
      <c r="AD1569" s="41"/>
      <c r="AE1569" s="41"/>
      <c r="AT1569" s="22" t="s">
        <v>467</v>
      </c>
      <c r="AU1569" s="22" t="s">
        <v>76</v>
      </c>
    </row>
    <row r="1570" s="2" customFormat="1" ht="24.15" customHeight="1">
      <c r="A1570" s="41"/>
      <c r="B1570" s="179"/>
      <c r="C1570" s="180" t="s">
        <v>2693</v>
      </c>
      <c r="D1570" s="180" t="s">
        <v>462</v>
      </c>
      <c r="E1570" s="181" t="s">
        <v>2694</v>
      </c>
      <c r="F1570" s="182" t="s">
        <v>2695</v>
      </c>
      <c r="G1570" s="183" t="s">
        <v>2696</v>
      </c>
      <c r="H1570" s="184">
        <v>5</v>
      </c>
      <c r="I1570" s="185"/>
      <c r="J1570" s="186">
        <f>ROUND(I1570*H1570,2)</f>
        <v>0</v>
      </c>
      <c r="K1570" s="182" t="s">
        <v>1553</v>
      </c>
      <c r="L1570" s="42"/>
      <c r="M1570" s="187" t="s">
        <v>3</v>
      </c>
      <c r="N1570" s="188" t="s">
        <v>43</v>
      </c>
      <c r="O1570" s="75"/>
      <c r="P1570" s="189">
        <f>O1570*H1570</f>
        <v>0</v>
      </c>
      <c r="Q1570" s="189">
        <v>0</v>
      </c>
      <c r="R1570" s="189">
        <f>Q1570*H1570</f>
        <v>0</v>
      </c>
      <c r="S1570" s="189">
        <v>0</v>
      </c>
      <c r="T1570" s="190">
        <f>S1570*H1570</f>
        <v>0</v>
      </c>
      <c r="U1570" s="41"/>
      <c r="V1570" s="41"/>
      <c r="W1570" s="41"/>
      <c r="X1570" s="41"/>
      <c r="Y1570" s="41"/>
      <c r="Z1570" s="41"/>
      <c r="AA1570" s="41"/>
      <c r="AB1570" s="41"/>
      <c r="AC1570" s="41"/>
      <c r="AD1570" s="41"/>
      <c r="AE1570" s="41"/>
      <c r="AR1570" s="191" t="s">
        <v>567</v>
      </c>
      <c r="AT1570" s="191" t="s">
        <v>462</v>
      </c>
      <c r="AU1570" s="191" t="s">
        <v>76</v>
      </c>
      <c r="AY1570" s="22" t="s">
        <v>458</v>
      </c>
      <c r="BE1570" s="192">
        <f>IF(N1570="základní",J1570,0)</f>
        <v>0</v>
      </c>
      <c r="BF1570" s="192">
        <f>IF(N1570="snížená",J1570,0)</f>
        <v>0</v>
      </c>
      <c r="BG1570" s="192">
        <f>IF(N1570="zákl. přenesená",J1570,0)</f>
        <v>0</v>
      </c>
      <c r="BH1570" s="192">
        <f>IF(N1570="sníž. přenesená",J1570,0)</f>
        <v>0</v>
      </c>
      <c r="BI1570" s="192">
        <f>IF(N1570="nulová",J1570,0)</f>
        <v>0</v>
      </c>
      <c r="BJ1570" s="22" t="s">
        <v>79</v>
      </c>
      <c r="BK1570" s="192">
        <f>ROUND(I1570*H1570,2)</f>
        <v>0</v>
      </c>
      <c r="BL1570" s="22" t="s">
        <v>567</v>
      </c>
      <c r="BM1570" s="191" t="s">
        <v>2697</v>
      </c>
    </row>
    <row r="1571" s="12" customFormat="1" ht="20.88" customHeight="1">
      <c r="A1571" s="12"/>
      <c r="B1571" s="166"/>
      <c r="C1571" s="12"/>
      <c r="D1571" s="167" t="s">
        <v>71</v>
      </c>
      <c r="E1571" s="177" t="s">
        <v>2698</v>
      </c>
      <c r="F1571" s="177" t="s">
        <v>2699</v>
      </c>
      <c r="G1571" s="12"/>
      <c r="H1571" s="12"/>
      <c r="I1571" s="169"/>
      <c r="J1571" s="178">
        <f>BK1571</f>
        <v>0</v>
      </c>
      <c r="K1571" s="12"/>
      <c r="L1571" s="166"/>
      <c r="M1571" s="171"/>
      <c r="N1571" s="172"/>
      <c r="O1571" s="172"/>
      <c r="P1571" s="173">
        <f>SUM(P1572:P1636)</f>
        <v>0</v>
      </c>
      <c r="Q1571" s="172"/>
      <c r="R1571" s="173">
        <f>SUM(R1572:R1636)</f>
        <v>3.3947166630300001</v>
      </c>
      <c r="S1571" s="172"/>
      <c r="T1571" s="174">
        <f>SUM(T1572:T1636)</f>
        <v>0</v>
      </c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R1571" s="167" t="s">
        <v>76</v>
      </c>
      <c r="AT1571" s="175" t="s">
        <v>71</v>
      </c>
      <c r="AU1571" s="175" t="s">
        <v>76</v>
      </c>
      <c r="AY1571" s="167" t="s">
        <v>458</v>
      </c>
      <c r="BK1571" s="176">
        <f>SUM(BK1572:BK1636)</f>
        <v>0</v>
      </c>
    </row>
    <row r="1572" s="2" customFormat="1" ht="44.25" customHeight="1">
      <c r="A1572" s="41"/>
      <c r="B1572" s="179"/>
      <c r="C1572" s="180" t="s">
        <v>2700</v>
      </c>
      <c r="D1572" s="180" t="s">
        <v>462</v>
      </c>
      <c r="E1572" s="181" t="s">
        <v>2701</v>
      </c>
      <c r="F1572" s="182" t="s">
        <v>2702</v>
      </c>
      <c r="G1572" s="183" t="s">
        <v>140</v>
      </c>
      <c r="H1572" s="184">
        <v>2.0099999999999998</v>
      </c>
      <c r="I1572" s="185"/>
      <c r="J1572" s="186">
        <f>ROUND(I1572*H1572,2)</f>
        <v>0</v>
      </c>
      <c r="K1572" s="182" t="s">
        <v>465</v>
      </c>
      <c r="L1572" s="42"/>
      <c r="M1572" s="187" t="s">
        <v>3</v>
      </c>
      <c r="N1572" s="188" t="s">
        <v>43</v>
      </c>
      <c r="O1572" s="75"/>
      <c r="P1572" s="189">
        <f>O1572*H1572</f>
        <v>0</v>
      </c>
      <c r="Q1572" s="189">
        <v>0.00057834</v>
      </c>
      <c r="R1572" s="189">
        <f>Q1572*H1572</f>
        <v>0.0011624633999999998</v>
      </c>
      <c r="S1572" s="189">
        <v>0</v>
      </c>
      <c r="T1572" s="190">
        <f>S1572*H1572</f>
        <v>0</v>
      </c>
      <c r="U1572" s="41"/>
      <c r="V1572" s="41"/>
      <c r="W1572" s="41"/>
      <c r="X1572" s="41"/>
      <c r="Y1572" s="41"/>
      <c r="Z1572" s="41"/>
      <c r="AA1572" s="41"/>
      <c r="AB1572" s="41"/>
      <c r="AC1572" s="41"/>
      <c r="AD1572" s="41"/>
      <c r="AE1572" s="41"/>
      <c r="AR1572" s="191" t="s">
        <v>567</v>
      </c>
      <c r="AT1572" s="191" t="s">
        <v>462</v>
      </c>
      <c r="AU1572" s="191" t="s">
        <v>101</v>
      </c>
      <c r="AY1572" s="22" t="s">
        <v>458</v>
      </c>
      <c r="BE1572" s="192">
        <f>IF(N1572="základní",J1572,0)</f>
        <v>0</v>
      </c>
      <c r="BF1572" s="192">
        <f>IF(N1572="snížená",J1572,0)</f>
        <v>0</v>
      </c>
      <c r="BG1572" s="192">
        <f>IF(N1572="zákl. přenesená",J1572,0)</f>
        <v>0</v>
      </c>
      <c r="BH1572" s="192">
        <f>IF(N1572="sníž. přenesená",J1572,0)</f>
        <v>0</v>
      </c>
      <c r="BI1572" s="192">
        <f>IF(N1572="nulová",J1572,0)</f>
        <v>0</v>
      </c>
      <c r="BJ1572" s="22" t="s">
        <v>79</v>
      </c>
      <c r="BK1572" s="192">
        <f>ROUND(I1572*H1572,2)</f>
        <v>0</v>
      </c>
      <c r="BL1572" s="22" t="s">
        <v>567</v>
      </c>
      <c r="BM1572" s="191" t="s">
        <v>2703</v>
      </c>
    </row>
    <row r="1573" s="2" customFormat="1">
      <c r="A1573" s="41"/>
      <c r="B1573" s="42"/>
      <c r="C1573" s="41"/>
      <c r="D1573" s="193" t="s">
        <v>467</v>
      </c>
      <c r="E1573" s="41"/>
      <c r="F1573" s="194" t="s">
        <v>2704</v>
      </c>
      <c r="G1573" s="41"/>
      <c r="H1573" s="41"/>
      <c r="I1573" s="195"/>
      <c r="J1573" s="41"/>
      <c r="K1573" s="41"/>
      <c r="L1573" s="42"/>
      <c r="M1573" s="196"/>
      <c r="N1573" s="197"/>
      <c r="O1573" s="75"/>
      <c r="P1573" s="75"/>
      <c r="Q1573" s="75"/>
      <c r="R1573" s="75"/>
      <c r="S1573" s="75"/>
      <c r="T1573" s="76"/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T1573" s="22" t="s">
        <v>467</v>
      </c>
      <c r="AU1573" s="22" t="s">
        <v>101</v>
      </c>
    </row>
    <row r="1574" s="14" customFormat="1">
      <c r="A1574" s="14"/>
      <c r="B1574" s="208"/>
      <c r="C1574" s="14"/>
      <c r="D1574" s="199" t="s">
        <v>469</v>
      </c>
      <c r="E1574" s="209" t="s">
        <v>3</v>
      </c>
      <c r="F1574" s="210" t="s">
        <v>2705</v>
      </c>
      <c r="G1574" s="14"/>
      <c r="H1574" s="209" t="s">
        <v>3</v>
      </c>
      <c r="I1574" s="211"/>
      <c r="J1574" s="14"/>
      <c r="K1574" s="14"/>
      <c r="L1574" s="208"/>
      <c r="M1574" s="212"/>
      <c r="N1574" s="213"/>
      <c r="O1574" s="213"/>
      <c r="P1574" s="213"/>
      <c r="Q1574" s="213"/>
      <c r="R1574" s="213"/>
      <c r="S1574" s="213"/>
      <c r="T1574" s="2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T1574" s="209" t="s">
        <v>469</v>
      </c>
      <c r="AU1574" s="209" t="s">
        <v>101</v>
      </c>
      <c r="AV1574" s="14" t="s">
        <v>79</v>
      </c>
      <c r="AW1574" s="14" t="s">
        <v>33</v>
      </c>
      <c r="AX1574" s="14" t="s">
        <v>72</v>
      </c>
      <c r="AY1574" s="209" t="s">
        <v>458</v>
      </c>
    </row>
    <row r="1575" s="13" customFormat="1">
      <c r="A1575" s="13"/>
      <c r="B1575" s="198"/>
      <c r="C1575" s="13"/>
      <c r="D1575" s="199" t="s">
        <v>469</v>
      </c>
      <c r="E1575" s="200" t="s">
        <v>3</v>
      </c>
      <c r="F1575" s="201" t="s">
        <v>2706</v>
      </c>
      <c r="G1575" s="13"/>
      <c r="H1575" s="202">
        <v>2.0099999999999998</v>
      </c>
      <c r="I1575" s="203"/>
      <c r="J1575" s="13"/>
      <c r="K1575" s="13"/>
      <c r="L1575" s="198"/>
      <c r="M1575" s="204"/>
      <c r="N1575" s="205"/>
      <c r="O1575" s="205"/>
      <c r="P1575" s="205"/>
      <c r="Q1575" s="205"/>
      <c r="R1575" s="205"/>
      <c r="S1575" s="205"/>
      <c r="T1575" s="206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T1575" s="200" t="s">
        <v>469</v>
      </c>
      <c r="AU1575" s="200" t="s">
        <v>101</v>
      </c>
      <c r="AV1575" s="13" t="s">
        <v>76</v>
      </c>
      <c r="AW1575" s="13" t="s">
        <v>33</v>
      </c>
      <c r="AX1575" s="13" t="s">
        <v>79</v>
      </c>
      <c r="AY1575" s="200" t="s">
        <v>458</v>
      </c>
    </row>
    <row r="1576" s="2" customFormat="1" ht="33" customHeight="1">
      <c r="A1576" s="41"/>
      <c r="B1576" s="179"/>
      <c r="C1576" s="223" t="s">
        <v>2707</v>
      </c>
      <c r="D1576" s="223" t="s">
        <v>562</v>
      </c>
      <c r="E1576" s="224" t="s">
        <v>2708</v>
      </c>
      <c r="F1576" s="225" t="s">
        <v>2709</v>
      </c>
      <c r="G1576" s="226" t="s">
        <v>140</v>
      </c>
      <c r="H1576" s="227">
        <v>2.0099999999999998</v>
      </c>
      <c r="I1576" s="228"/>
      <c r="J1576" s="229">
        <f>ROUND(I1576*H1576,2)</f>
        <v>0</v>
      </c>
      <c r="K1576" s="225" t="s">
        <v>465</v>
      </c>
      <c r="L1576" s="230"/>
      <c r="M1576" s="231" t="s">
        <v>3</v>
      </c>
      <c r="N1576" s="232" t="s">
        <v>43</v>
      </c>
      <c r="O1576" s="75"/>
      <c r="P1576" s="189">
        <f>O1576*H1576</f>
        <v>0</v>
      </c>
      <c r="Q1576" s="189">
        <v>0.039579999999999997</v>
      </c>
      <c r="R1576" s="189">
        <f>Q1576*H1576</f>
        <v>0.079555799999999982</v>
      </c>
      <c r="S1576" s="189">
        <v>0</v>
      </c>
      <c r="T1576" s="190">
        <f>S1576*H1576</f>
        <v>0</v>
      </c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R1576" s="191" t="s">
        <v>667</v>
      </c>
      <c r="AT1576" s="191" t="s">
        <v>562</v>
      </c>
      <c r="AU1576" s="191" t="s">
        <v>101</v>
      </c>
      <c r="AY1576" s="22" t="s">
        <v>458</v>
      </c>
      <c r="BE1576" s="192">
        <f>IF(N1576="základní",J1576,0)</f>
        <v>0</v>
      </c>
      <c r="BF1576" s="192">
        <f>IF(N1576="snížená",J1576,0)</f>
        <v>0</v>
      </c>
      <c r="BG1576" s="192">
        <f>IF(N1576="zákl. přenesená",J1576,0)</f>
        <v>0</v>
      </c>
      <c r="BH1576" s="192">
        <f>IF(N1576="sníž. přenesená",J1576,0)</f>
        <v>0</v>
      </c>
      <c r="BI1576" s="192">
        <f>IF(N1576="nulová",J1576,0)</f>
        <v>0</v>
      </c>
      <c r="BJ1576" s="22" t="s">
        <v>79</v>
      </c>
      <c r="BK1576" s="192">
        <f>ROUND(I1576*H1576,2)</f>
        <v>0</v>
      </c>
      <c r="BL1576" s="22" t="s">
        <v>567</v>
      </c>
      <c r="BM1576" s="191" t="s">
        <v>2710</v>
      </c>
    </row>
    <row r="1577" s="2" customFormat="1" ht="44.25" customHeight="1">
      <c r="A1577" s="41"/>
      <c r="B1577" s="179"/>
      <c r="C1577" s="180" t="s">
        <v>2711</v>
      </c>
      <c r="D1577" s="180" t="s">
        <v>462</v>
      </c>
      <c r="E1577" s="181" t="s">
        <v>2712</v>
      </c>
      <c r="F1577" s="182" t="s">
        <v>2713</v>
      </c>
      <c r="G1577" s="183" t="s">
        <v>140</v>
      </c>
      <c r="H1577" s="184">
        <v>8.4380000000000006</v>
      </c>
      <c r="I1577" s="185"/>
      <c r="J1577" s="186">
        <f>ROUND(I1577*H1577,2)</f>
        <v>0</v>
      </c>
      <c r="K1577" s="182" t="s">
        <v>465</v>
      </c>
      <c r="L1577" s="42"/>
      <c r="M1577" s="187" t="s">
        <v>3</v>
      </c>
      <c r="N1577" s="188" t="s">
        <v>43</v>
      </c>
      <c r="O1577" s="75"/>
      <c r="P1577" s="189">
        <f>O1577*H1577</f>
        <v>0</v>
      </c>
      <c r="Q1577" s="189">
        <v>0.00038199000000000002</v>
      </c>
      <c r="R1577" s="189">
        <f>Q1577*H1577</f>
        <v>0.0032232316200000006</v>
      </c>
      <c r="S1577" s="189">
        <v>0</v>
      </c>
      <c r="T1577" s="190">
        <f>S1577*H1577</f>
        <v>0</v>
      </c>
      <c r="U1577" s="41"/>
      <c r="V1577" s="41"/>
      <c r="W1577" s="41"/>
      <c r="X1577" s="41"/>
      <c r="Y1577" s="41"/>
      <c r="Z1577" s="41"/>
      <c r="AA1577" s="41"/>
      <c r="AB1577" s="41"/>
      <c r="AC1577" s="41"/>
      <c r="AD1577" s="41"/>
      <c r="AE1577" s="41"/>
      <c r="AR1577" s="191" t="s">
        <v>567</v>
      </c>
      <c r="AT1577" s="191" t="s">
        <v>462</v>
      </c>
      <c r="AU1577" s="191" t="s">
        <v>101</v>
      </c>
      <c r="AY1577" s="22" t="s">
        <v>458</v>
      </c>
      <c r="BE1577" s="192">
        <f>IF(N1577="základní",J1577,0)</f>
        <v>0</v>
      </c>
      <c r="BF1577" s="192">
        <f>IF(N1577="snížená",J1577,0)</f>
        <v>0</v>
      </c>
      <c r="BG1577" s="192">
        <f>IF(N1577="zákl. přenesená",J1577,0)</f>
        <v>0</v>
      </c>
      <c r="BH1577" s="192">
        <f>IF(N1577="sníž. přenesená",J1577,0)</f>
        <v>0</v>
      </c>
      <c r="BI1577" s="192">
        <f>IF(N1577="nulová",J1577,0)</f>
        <v>0</v>
      </c>
      <c r="BJ1577" s="22" t="s">
        <v>79</v>
      </c>
      <c r="BK1577" s="192">
        <f>ROUND(I1577*H1577,2)</f>
        <v>0</v>
      </c>
      <c r="BL1577" s="22" t="s">
        <v>567</v>
      </c>
      <c r="BM1577" s="191" t="s">
        <v>2714</v>
      </c>
    </row>
    <row r="1578" s="2" customFormat="1">
      <c r="A1578" s="41"/>
      <c r="B1578" s="42"/>
      <c r="C1578" s="41"/>
      <c r="D1578" s="193" t="s">
        <v>467</v>
      </c>
      <c r="E1578" s="41"/>
      <c r="F1578" s="194" t="s">
        <v>2715</v>
      </c>
      <c r="G1578" s="41"/>
      <c r="H1578" s="41"/>
      <c r="I1578" s="195"/>
      <c r="J1578" s="41"/>
      <c r="K1578" s="41"/>
      <c r="L1578" s="42"/>
      <c r="M1578" s="196"/>
      <c r="N1578" s="197"/>
      <c r="O1578" s="75"/>
      <c r="P1578" s="75"/>
      <c r="Q1578" s="75"/>
      <c r="R1578" s="75"/>
      <c r="S1578" s="75"/>
      <c r="T1578" s="76"/>
      <c r="U1578" s="41"/>
      <c r="V1578" s="41"/>
      <c r="W1578" s="41"/>
      <c r="X1578" s="41"/>
      <c r="Y1578" s="41"/>
      <c r="Z1578" s="41"/>
      <c r="AA1578" s="41"/>
      <c r="AB1578" s="41"/>
      <c r="AC1578" s="41"/>
      <c r="AD1578" s="41"/>
      <c r="AE1578" s="41"/>
      <c r="AT1578" s="22" t="s">
        <v>467</v>
      </c>
      <c r="AU1578" s="22" t="s">
        <v>101</v>
      </c>
    </row>
    <row r="1579" s="14" customFormat="1">
      <c r="A1579" s="14"/>
      <c r="B1579" s="208"/>
      <c r="C1579" s="14"/>
      <c r="D1579" s="199" t="s">
        <v>469</v>
      </c>
      <c r="E1579" s="209" t="s">
        <v>3</v>
      </c>
      <c r="F1579" s="210" t="s">
        <v>2716</v>
      </c>
      <c r="G1579" s="14"/>
      <c r="H1579" s="209" t="s">
        <v>3</v>
      </c>
      <c r="I1579" s="211"/>
      <c r="J1579" s="14"/>
      <c r="K1579" s="14"/>
      <c r="L1579" s="208"/>
      <c r="M1579" s="212"/>
      <c r="N1579" s="213"/>
      <c r="O1579" s="213"/>
      <c r="P1579" s="213"/>
      <c r="Q1579" s="213"/>
      <c r="R1579" s="213"/>
      <c r="S1579" s="213"/>
      <c r="T1579" s="2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T1579" s="209" t="s">
        <v>469</v>
      </c>
      <c r="AU1579" s="209" t="s">
        <v>101</v>
      </c>
      <c r="AV1579" s="14" t="s">
        <v>79</v>
      </c>
      <c r="AW1579" s="14" t="s">
        <v>33</v>
      </c>
      <c r="AX1579" s="14" t="s">
        <v>72</v>
      </c>
      <c r="AY1579" s="209" t="s">
        <v>458</v>
      </c>
    </row>
    <row r="1580" s="13" customFormat="1">
      <c r="A1580" s="13"/>
      <c r="B1580" s="198"/>
      <c r="C1580" s="13"/>
      <c r="D1580" s="199" t="s">
        <v>469</v>
      </c>
      <c r="E1580" s="200" t="s">
        <v>3</v>
      </c>
      <c r="F1580" s="201" t="s">
        <v>2717</v>
      </c>
      <c r="G1580" s="13"/>
      <c r="H1580" s="202">
        <v>6.5629999999999997</v>
      </c>
      <c r="I1580" s="203"/>
      <c r="J1580" s="13"/>
      <c r="K1580" s="13"/>
      <c r="L1580" s="198"/>
      <c r="M1580" s="204"/>
      <c r="N1580" s="205"/>
      <c r="O1580" s="205"/>
      <c r="P1580" s="205"/>
      <c r="Q1580" s="205"/>
      <c r="R1580" s="205"/>
      <c r="S1580" s="205"/>
      <c r="T1580" s="206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T1580" s="200" t="s">
        <v>469</v>
      </c>
      <c r="AU1580" s="200" t="s">
        <v>101</v>
      </c>
      <c r="AV1580" s="13" t="s">
        <v>76</v>
      </c>
      <c r="AW1580" s="13" t="s">
        <v>33</v>
      </c>
      <c r="AX1580" s="13" t="s">
        <v>72</v>
      </c>
      <c r="AY1580" s="200" t="s">
        <v>458</v>
      </c>
    </row>
    <row r="1581" s="14" customFormat="1">
      <c r="A1581" s="14"/>
      <c r="B1581" s="208"/>
      <c r="C1581" s="14"/>
      <c r="D1581" s="199" t="s">
        <v>469</v>
      </c>
      <c r="E1581" s="209" t="s">
        <v>3</v>
      </c>
      <c r="F1581" s="210" t="s">
        <v>2718</v>
      </c>
      <c r="G1581" s="14"/>
      <c r="H1581" s="209" t="s">
        <v>3</v>
      </c>
      <c r="I1581" s="211"/>
      <c r="J1581" s="14"/>
      <c r="K1581" s="14"/>
      <c r="L1581" s="208"/>
      <c r="M1581" s="212"/>
      <c r="N1581" s="213"/>
      <c r="O1581" s="213"/>
      <c r="P1581" s="213"/>
      <c r="Q1581" s="213"/>
      <c r="R1581" s="213"/>
      <c r="S1581" s="213"/>
      <c r="T1581" s="2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T1581" s="209" t="s">
        <v>469</v>
      </c>
      <c r="AU1581" s="209" t="s">
        <v>101</v>
      </c>
      <c r="AV1581" s="14" t="s">
        <v>79</v>
      </c>
      <c r="AW1581" s="14" t="s">
        <v>33</v>
      </c>
      <c r="AX1581" s="14" t="s">
        <v>72</v>
      </c>
      <c r="AY1581" s="209" t="s">
        <v>458</v>
      </c>
    </row>
    <row r="1582" s="13" customFormat="1">
      <c r="A1582" s="13"/>
      <c r="B1582" s="198"/>
      <c r="C1582" s="13"/>
      <c r="D1582" s="199" t="s">
        <v>469</v>
      </c>
      <c r="E1582" s="200" t="s">
        <v>3</v>
      </c>
      <c r="F1582" s="201" t="s">
        <v>2719</v>
      </c>
      <c r="G1582" s="13"/>
      <c r="H1582" s="202">
        <v>1.875</v>
      </c>
      <c r="I1582" s="203"/>
      <c r="J1582" s="13"/>
      <c r="K1582" s="13"/>
      <c r="L1582" s="198"/>
      <c r="M1582" s="204"/>
      <c r="N1582" s="205"/>
      <c r="O1582" s="205"/>
      <c r="P1582" s="205"/>
      <c r="Q1582" s="205"/>
      <c r="R1582" s="205"/>
      <c r="S1582" s="205"/>
      <c r="T1582" s="206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T1582" s="200" t="s">
        <v>469</v>
      </c>
      <c r="AU1582" s="200" t="s">
        <v>101</v>
      </c>
      <c r="AV1582" s="13" t="s">
        <v>76</v>
      </c>
      <c r="AW1582" s="13" t="s">
        <v>33</v>
      </c>
      <c r="AX1582" s="13" t="s">
        <v>72</v>
      </c>
      <c r="AY1582" s="200" t="s">
        <v>458</v>
      </c>
    </row>
    <row r="1583" s="15" customFormat="1">
      <c r="A1583" s="15"/>
      <c r="B1583" s="215"/>
      <c r="C1583" s="15"/>
      <c r="D1583" s="199" t="s">
        <v>469</v>
      </c>
      <c r="E1583" s="216" t="s">
        <v>3</v>
      </c>
      <c r="F1583" s="217" t="s">
        <v>497</v>
      </c>
      <c r="G1583" s="15"/>
      <c r="H1583" s="218">
        <v>8.4380000000000006</v>
      </c>
      <c r="I1583" s="219"/>
      <c r="J1583" s="15"/>
      <c r="K1583" s="15"/>
      <c r="L1583" s="215"/>
      <c r="M1583" s="220"/>
      <c r="N1583" s="221"/>
      <c r="O1583" s="221"/>
      <c r="P1583" s="221"/>
      <c r="Q1583" s="221"/>
      <c r="R1583" s="221"/>
      <c r="S1583" s="221"/>
      <c r="T1583" s="222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T1583" s="216" t="s">
        <v>469</v>
      </c>
      <c r="AU1583" s="216" t="s">
        <v>101</v>
      </c>
      <c r="AV1583" s="15" t="s">
        <v>104</v>
      </c>
      <c r="AW1583" s="15" t="s">
        <v>33</v>
      </c>
      <c r="AX1583" s="15" t="s">
        <v>79</v>
      </c>
      <c r="AY1583" s="216" t="s">
        <v>458</v>
      </c>
    </row>
    <row r="1584" s="2" customFormat="1" ht="24.15" customHeight="1">
      <c r="A1584" s="41"/>
      <c r="B1584" s="179"/>
      <c r="C1584" s="223" t="s">
        <v>2720</v>
      </c>
      <c r="D1584" s="223" t="s">
        <v>562</v>
      </c>
      <c r="E1584" s="224" t="s">
        <v>2721</v>
      </c>
      <c r="F1584" s="225" t="s">
        <v>2722</v>
      </c>
      <c r="G1584" s="226" t="s">
        <v>140</v>
      </c>
      <c r="H1584" s="227">
        <v>8.4380000000000006</v>
      </c>
      <c r="I1584" s="228"/>
      <c r="J1584" s="229">
        <f>ROUND(I1584*H1584,2)</f>
        <v>0</v>
      </c>
      <c r="K1584" s="225" t="s">
        <v>465</v>
      </c>
      <c r="L1584" s="230"/>
      <c r="M1584" s="231" t="s">
        <v>3</v>
      </c>
      <c r="N1584" s="232" t="s">
        <v>43</v>
      </c>
      <c r="O1584" s="75"/>
      <c r="P1584" s="189">
        <f>O1584*H1584</f>
        <v>0</v>
      </c>
      <c r="Q1584" s="189">
        <v>0.037960000000000001</v>
      </c>
      <c r="R1584" s="189">
        <f>Q1584*H1584</f>
        <v>0.32030648</v>
      </c>
      <c r="S1584" s="189">
        <v>0</v>
      </c>
      <c r="T1584" s="190">
        <f>S1584*H1584</f>
        <v>0</v>
      </c>
      <c r="U1584" s="41"/>
      <c r="V1584" s="41"/>
      <c r="W1584" s="41"/>
      <c r="X1584" s="41"/>
      <c r="Y1584" s="41"/>
      <c r="Z1584" s="41"/>
      <c r="AA1584" s="41"/>
      <c r="AB1584" s="41"/>
      <c r="AC1584" s="41"/>
      <c r="AD1584" s="41"/>
      <c r="AE1584" s="41"/>
      <c r="AR1584" s="191" t="s">
        <v>667</v>
      </c>
      <c r="AT1584" s="191" t="s">
        <v>562</v>
      </c>
      <c r="AU1584" s="191" t="s">
        <v>101</v>
      </c>
      <c r="AY1584" s="22" t="s">
        <v>458</v>
      </c>
      <c r="BE1584" s="192">
        <f>IF(N1584="základní",J1584,0)</f>
        <v>0</v>
      </c>
      <c r="BF1584" s="192">
        <f>IF(N1584="snížená",J1584,0)</f>
        <v>0</v>
      </c>
      <c r="BG1584" s="192">
        <f>IF(N1584="zákl. přenesená",J1584,0)</f>
        <v>0</v>
      </c>
      <c r="BH1584" s="192">
        <f>IF(N1584="sníž. přenesená",J1584,0)</f>
        <v>0</v>
      </c>
      <c r="BI1584" s="192">
        <f>IF(N1584="nulová",J1584,0)</f>
        <v>0</v>
      </c>
      <c r="BJ1584" s="22" t="s">
        <v>79</v>
      </c>
      <c r="BK1584" s="192">
        <f>ROUND(I1584*H1584,2)</f>
        <v>0</v>
      </c>
      <c r="BL1584" s="22" t="s">
        <v>567</v>
      </c>
      <c r="BM1584" s="191" t="s">
        <v>2723</v>
      </c>
    </row>
    <row r="1585" s="2" customFormat="1" ht="44.25" customHeight="1">
      <c r="A1585" s="41"/>
      <c r="B1585" s="179"/>
      <c r="C1585" s="180" t="s">
        <v>2724</v>
      </c>
      <c r="D1585" s="180" t="s">
        <v>462</v>
      </c>
      <c r="E1585" s="181" t="s">
        <v>2725</v>
      </c>
      <c r="F1585" s="182" t="s">
        <v>2726</v>
      </c>
      <c r="G1585" s="183" t="s">
        <v>140</v>
      </c>
      <c r="H1585" s="184">
        <v>49.625</v>
      </c>
      <c r="I1585" s="185"/>
      <c r="J1585" s="186">
        <f>ROUND(I1585*H1585,2)</f>
        <v>0</v>
      </c>
      <c r="K1585" s="182" t="s">
        <v>465</v>
      </c>
      <c r="L1585" s="42"/>
      <c r="M1585" s="187" t="s">
        <v>3</v>
      </c>
      <c r="N1585" s="188" t="s">
        <v>43</v>
      </c>
      <c r="O1585" s="75"/>
      <c r="P1585" s="189">
        <f>O1585*H1585</f>
        <v>0</v>
      </c>
      <c r="Q1585" s="189">
        <v>0.00012999999999999999</v>
      </c>
      <c r="R1585" s="189">
        <f>Q1585*H1585</f>
        <v>0.0064512499999999995</v>
      </c>
      <c r="S1585" s="189">
        <v>0</v>
      </c>
      <c r="T1585" s="190">
        <f>S1585*H1585</f>
        <v>0</v>
      </c>
      <c r="U1585" s="41"/>
      <c r="V1585" s="41"/>
      <c r="W1585" s="41"/>
      <c r="X1585" s="41"/>
      <c r="Y1585" s="41"/>
      <c r="Z1585" s="41"/>
      <c r="AA1585" s="41"/>
      <c r="AB1585" s="41"/>
      <c r="AC1585" s="41"/>
      <c r="AD1585" s="41"/>
      <c r="AE1585" s="41"/>
      <c r="AR1585" s="191" t="s">
        <v>567</v>
      </c>
      <c r="AT1585" s="191" t="s">
        <v>462</v>
      </c>
      <c r="AU1585" s="191" t="s">
        <v>101</v>
      </c>
      <c r="AY1585" s="22" t="s">
        <v>458</v>
      </c>
      <c r="BE1585" s="192">
        <f>IF(N1585="základní",J1585,0)</f>
        <v>0</v>
      </c>
      <c r="BF1585" s="192">
        <f>IF(N1585="snížená",J1585,0)</f>
        <v>0</v>
      </c>
      <c r="BG1585" s="192">
        <f>IF(N1585="zákl. přenesená",J1585,0)</f>
        <v>0</v>
      </c>
      <c r="BH1585" s="192">
        <f>IF(N1585="sníž. přenesená",J1585,0)</f>
        <v>0</v>
      </c>
      <c r="BI1585" s="192">
        <f>IF(N1585="nulová",J1585,0)</f>
        <v>0</v>
      </c>
      <c r="BJ1585" s="22" t="s">
        <v>79</v>
      </c>
      <c r="BK1585" s="192">
        <f>ROUND(I1585*H1585,2)</f>
        <v>0</v>
      </c>
      <c r="BL1585" s="22" t="s">
        <v>567</v>
      </c>
      <c r="BM1585" s="191" t="s">
        <v>2727</v>
      </c>
    </row>
    <row r="1586" s="2" customFormat="1">
      <c r="A1586" s="41"/>
      <c r="B1586" s="42"/>
      <c r="C1586" s="41"/>
      <c r="D1586" s="193" t="s">
        <v>467</v>
      </c>
      <c r="E1586" s="41"/>
      <c r="F1586" s="194" t="s">
        <v>2728</v>
      </c>
      <c r="G1586" s="41"/>
      <c r="H1586" s="41"/>
      <c r="I1586" s="195"/>
      <c r="J1586" s="41"/>
      <c r="K1586" s="41"/>
      <c r="L1586" s="42"/>
      <c r="M1586" s="196"/>
      <c r="N1586" s="197"/>
      <c r="O1586" s="75"/>
      <c r="P1586" s="75"/>
      <c r="Q1586" s="75"/>
      <c r="R1586" s="75"/>
      <c r="S1586" s="75"/>
      <c r="T1586" s="76"/>
      <c r="U1586" s="41"/>
      <c r="V1586" s="41"/>
      <c r="W1586" s="41"/>
      <c r="X1586" s="41"/>
      <c r="Y1586" s="41"/>
      <c r="Z1586" s="41"/>
      <c r="AA1586" s="41"/>
      <c r="AB1586" s="41"/>
      <c r="AC1586" s="41"/>
      <c r="AD1586" s="41"/>
      <c r="AE1586" s="41"/>
      <c r="AT1586" s="22" t="s">
        <v>467</v>
      </c>
      <c r="AU1586" s="22" t="s">
        <v>101</v>
      </c>
    </row>
    <row r="1587" s="14" customFormat="1">
      <c r="A1587" s="14"/>
      <c r="B1587" s="208"/>
      <c r="C1587" s="14"/>
      <c r="D1587" s="199" t="s">
        <v>469</v>
      </c>
      <c r="E1587" s="209" t="s">
        <v>3</v>
      </c>
      <c r="F1587" s="210" t="s">
        <v>2729</v>
      </c>
      <c r="G1587" s="14"/>
      <c r="H1587" s="209" t="s">
        <v>3</v>
      </c>
      <c r="I1587" s="211"/>
      <c r="J1587" s="14"/>
      <c r="K1587" s="14"/>
      <c r="L1587" s="208"/>
      <c r="M1587" s="212"/>
      <c r="N1587" s="213"/>
      <c r="O1587" s="213"/>
      <c r="P1587" s="213"/>
      <c r="Q1587" s="213"/>
      <c r="R1587" s="213"/>
      <c r="S1587" s="213"/>
      <c r="T1587" s="2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T1587" s="209" t="s">
        <v>469</v>
      </c>
      <c r="AU1587" s="209" t="s">
        <v>101</v>
      </c>
      <c r="AV1587" s="14" t="s">
        <v>79</v>
      </c>
      <c r="AW1587" s="14" t="s">
        <v>33</v>
      </c>
      <c r="AX1587" s="14" t="s">
        <v>72</v>
      </c>
      <c r="AY1587" s="209" t="s">
        <v>458</v>
      </c>
    </row>
    <row r="1588" s="13" customFormat="1">
      <c r="A1588" s="13"/>
      <c r="B1588" s="198"/>
      <c r="C1588" s="13"/>
      <c r="D1588" s="199" t="s">
        <v>469</v>
      </c>
      <c r="E1588" s="200" t="s">
        <v>3</v>
      </c>
      <c r="F1588" s="201" t="s">
        <v>2730</v>
      </c>
      <c r="G1588" s="13"/>
      <c r="H1588" s="202">
        <v>6.25</v>
      </c>
      <c r="I1588" s="203"/>
      <c r="J1588" s="13"/>
      <c r="K1588" s="13"/>
      <c r="L1588" s="198"/>
      <c r="M1588" s="204"/>
      <c r="N1588" s="205"/>
      <c r="O1588" s="205"/>
      <c r="P1588" s="205"/>
      <c r="Q1588" s="205"/>
      <c r="R1588" s="205"/>
      <c r="S1588" s="205"/>
      <c r="T1588" s="206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T1588" s="200" t="s">
        <v>469</v>
      </c>
      <c r="AU1588" s="200" t="s">
        <v>101</v>
      </c>
      <c r="AV1588" s="13" t="s">
        <v>76</v>
      </c>
      <c r="AW1588" s="13" t="s">
        <v>33</v>
      </c>
      <c r="AX1588" s="13" t="s">
        <v>72</v>
      </c>
      <c r="AY1588" s="200" t="s">
        <v>458</v>
      </c>
    </row>
    <row r="1589" s="14" customFormat="1">
      <c r="A1589" s="14"/>
      <c r="B1589" s="208"/>
      <c r="C1589" s="14"/>
      <c r="D1589" s="199" t="s">
        <v>469</v>
      </c>
      <c r="E1589" s="209" t="s">
        <v>3</v>
      </c>
      <c r="F1589" s="210" t="s">
        <v>2731</v>
      </c>
      <c r="G1589" s="14"/>
      <c r="H1589" s="209" t="s">
        <v>3</v>
      </c>
      <c r="I1589" s="211"/>
      <c r="J1589" s="14"/>
      <c r="K1589" s="14"/>
      <c r="L1589" s="208"/>
      <c r="M1589" s="212"/>
      <c r="N1589" s="213"/>
      <c r="O1589" s="213"/>
      <c r="P1589" s="213"/>
      <c r="Q1589" s="213"/>
      <c r="R1589" s="213"/>
      <c r="S1589" s="213"/>
      <c r="T1589" s="2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T1589" s="209" t="s">
        <v>469</v>
      </c>
      <c r="AU1589" s="209" t="s">
        <v>101</v>
      </c>
      <c r="AV1589" s="14" t="s">
        <v>79</v>
      </c>
      <c r="AW1589" s="14" t="s">
        <v>33</v>
      </c>
      <c r="AX1589" s="14" t="s">
        <v>72</v>
      </c>
      <c r="AY1589" s="209" t="s">
        <v>458</v>
      </c>
    </row>
    <row r="1590" s="13" customFormat="1">
      <c r="A1590" s="13"/>
      <c r="B1590" s="198"/>
      <c r="C1590" s="13"/>
      <c r="D1590" s="199" t="s">
        <v>469</v>
      </c>
      <c r="E1590" s="200" t="s">
        <v>3</v>
      </c>
      <c r="F1590" s="201" t="s">
        <v>2732</v>
      </c>
      <c r="G1590" s="13"/>
      <c r="H1590" s="202">
        <v>6.25</v>
      </c>
      <c r="I1590" s="203"/>
      <c r="J1590" s="13"/>
      <c r="K1590" s="13"/>
      <c r="L1590" s="198"/>
      <c r="M1590" s="204"/>
      <c r="N1590" s="205"/>
      <c r="O1590" s="205"/>
      <c r="P1590" s="205"/>
      <c r="Q1590" s="205"/>
      <c r="R1590" s="205"/>
      <c r="S1590" s="205"/>
      <c r="T1590" s="206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T1590" s="200" t="s">
        <v>469</v>
      </c>
      <c r="AU1590" s="200" t="s">
        <v>101</v>
      </c>
      <c r="AV1590" s="13" t="s">
        <v>76</v>
      </c>
      <c r="AW1590" s="13" t="s">
        <v>33</v>
      </c>
      <c r="AX1590" s="13" t="s">
        <v>72</v>
      </c>
      <c r="AY1590" s="200" t="s">
        <v>458</v>
      </c>
    </row>
    <row r="1591" s="14" customFormat="1">
      <c r="A1591" s="14"/>
      <c r="B1591" s="208"/>
      <c r="C1591" s="14"/>
      <c r="D1591" s="199" t="s">
        <v>469</v>
      </c>
      <c r="E1591" s="209" t="s">
        <v>3</v>
      </c>
      <c r="F1591" s="210" t="s">
        <v>2733</v>
      </c>
      <c r="G1591" s="14"/>
      <c r="H1591" s="209" t="s">
        <v>3</v>
      </c>
      <c r="I1591" s="211"/>
      <c r="J1591" s="14"/>
      <c r="K1591" s="14"/>
      <c r="L1591" s="208"/>
      <c r="M1591" s="212"/>
      <c r="N1591" s="213"/>
      <c r="O1591" s="213"/>
      <c r="P1591" s="213"/>
      <c r="Q1591" s="213"/>
      <c r="R1591" s="213"/>
      <c r="S1591" s="213"/>
      <c r="T1591" s="2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09" t="s">
        <v>469</v>
      </c>
      <c r="AU1591" s="209" t="s">
        <v>101</v>
      </c>
      <c r="AV1591" s="14" t="s">
        <v>79</v>
      </c>
      <c r="AW1591" s="14" t="s">
        <v>33</v>
      </c>
      <c r="AX1591" s="14" t="s">
        <v>72</v>
      </c>
      <c r="AY1591" s="209" t="s">
        <v>458</v>
      </c>
    </row>
    <row r="1592" s="13" customFormat="1">
      <c r="A1592" s="13"/>
      <c r="B1592" s="198"/>
      <c r="C1592" s="13"/>
      <c r="D1592" s="199" t="s">
        <v>469</v>
      </c>
      <c r="E1592" s="200" t="s">
        <v>3</v>
      </c>
      <c r="F1592" s="201" t="s">
        <v>2734</v>
      </c>
      <c r="G1592" s="13"/>
      <c r="H1592" s="202">
        <v>15</v>
      </c>
      <c r="I1592" s="203"/>
      <c r="J1592" s="13"/>
      <c r="K1592" s="13"/>
      <c r="L1592" s="198"/>
      <c r="M1592" s="204"/>
      <c r="N1592" s="205"/>
      <c r="O1592" s="205"/>
      <c r="P1592" s="205"/>
      <c r="Q1592" s="205"/>
      <c r="R1592" s="205"/>
      <c r="S1592" s="205"/>
      <c r="T1592" s="206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T1592" s="200" t="s">
        <v>469</v>
      </c>
      <c r="AU1592" s="200" t="s">
        <v>101</v>
      </c>
      <c r="AV1592" s="13" t="s">
        <v>76</v>
      </c>
      <c r="AW1592" s="13" t="s">
        <v>33</v>
      </c>
      <c r="AX1592" s="13" t="s">
        <v>72</v>
      </c>
      <c r="AY1592" s="200" t="s">
        <v>458</v>
      </c>
    </row>
    <row r="1593" s="14" customFormat="1">
      <c r="A1593" s="14"/>
      <c r="B1593" s="208"/>
      <c r="C1593" s="14"/>
      <c r="D1593" s="199" t="s">
        <v>469</v>
      </c>
      <c r="E1593" s="209" t="s">
        <v>3</v>
      </c>
      <c r="F1593" s="210" t="s">
        <v>2735</v>
      </c>
      <c r="G1593" s="14"/>
      <c r="H1593" s="209" t="s">
        <v>3</v>
      </c>
      <c r="I1593" s="211"/>
      <c r="J1593" s="14"/>
      <c r="K1593" s="14"/>
      <c r="L1593" s="208"/>
      <c r="M1593" s="212"/>
      <c r="N1593" s="213"/>
      <c r="O1593" s="213"/>
      <c r="P1593" s="213"/>
      <c r="Q1593" s="213"/>
      <c r="R1593" s="213"/>
      <c r="S1593" s="213"/>
      <c r="T1593" s="2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T1593" s="209" t="s">
        <v>469</v>
      </c>
      <c r="AU1593" s="209" t="s">
        <v>101</v>
      </c>
      <c r="AV1593" s="14" t="s">
        <v>79</v>
      </c>
      <c r="AW1593" s="14" t="s">
        <v>33</v>
      </c>
      <c r="AX1593" s="14" t="s">
        <v>72</v>
      </c>
      <c r="AY1593" s="209" t="s">
        <v>458</v>
      </c>
    </row>
    <row r="1594" s="13" customFormat="1">
      <c r="A1594" s="13"/>
      <c r="B1594" s="198"/>
      <c r="C1594" s="13"/>
      <c r="D1594" s="199" t="s">
        <v>469</v>
      </c>
      <c r="E1594" s="200" t="s">
        <v>3</v>
      </c>
      <c r="F1594" s="201" t="s">
        <v>2736</v>
      </c>
      <c r="G1594" s="13"/>
      <c r="H1594" s="202">
        <v>14</v>
      </c>
      <c r="I1594" s="203"/>
      <c r="J1594" s="13"/>
      <c r="K1594" s="13"/>
      <c r="L1594" s="198"/>
      <c r="M1594" s="204"/>
      <c r="N1594" s="205"/>
      <c r="O1594" s="205"/>
      <c r="P1594" s="205"/>
      <c r="Q1594" s="205"/>
      <c r="R1594" s="205"/>
      <c r="S1594" s="205"/>
      <c r="T1594" s="206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T1594" s="200" t="s">
        <v>469</v>
      </c>
      <c r="AU1594" s="200" t="s">
        <v>101</v>
      </c>
      <c r="AV1594" s="13" t="s">
        <v>76</v>
      </c>
      <c r="AW1594" s="13" t="s">
        <v>33</v>
      </c>
      <c r="AX1594" s="13" t="s">
        <v>72</v>
      </c>
      <c r="AY1594" s="200" t="s">
        <v>458</v>
      </c>
    </row>
    <row r="1595" s="14" customFormat="1">
      <c r="A1595" s="14"/>
      <c r="B1595" s="208"/>
      <c r="C1595" s="14"/>
      <c r="D1595" s="199" t="s">
        <v>469</v>
      </c>
      <c r="E1595" s="209" t="s">
        <v>3</v>
      </c>
      <c r="F1595" s="210" t="s">
        <v>2737</v>
      </c>
      <c r="G1595" s="14"/>
      <c r="H1595" s="209" t="s">
        <v>3</v>
      </c>
      <c r="I1595" s="211"/>
      <c r="J1595" s="14"/>
      <c r="K1595" s="14"/>
      <c r="L1595" s="208"/>
      <c r="M1595" s="212"/>
      <c r="N1595" s="213"/>
      <c r="O1595" s="213"/>
      <c r="P1595" s="213"/>
      <c r="Q1595" s="213"/>
      <c r="R1595" s="213"/>
      <c r="S1595" s="213"/>
      <c r="T1595" s="2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T1595" s="209" t="s">
        <v>469</v>
      </c>
      <c r="AU1595" s="209" t="s">
        <v>101</v>
      </c>
      <c r="AV1595" s="14" t="s">
        <v>79</v>
      </c>
      <c r="AW1595" s="14" t="s">
        <v>33</v>
      </c>
      <c r="AX1595" s="14" t="s">
        <v>72</v>
      </c>
      <c r="AY1595" s="209" t="s">
        <v>458</v>
      </c>
    </row>
    <row r="1596" s="13" customFormat="1">
      <c r="A1596" s="13"/>
      <c r="B1596" s="198"/>
      <c r="C1596" s="13"/>
      <c r="D1596" s="199" t="s">
        <v>469</v>
      </c>
      <c r="E1596" s="200" t="s">
        <v>3</v>
      </c>
      <c r="F1596" s="201" t="s">
        <v>2738</v>
      </c>
      <c r="G1596" s="13"/>
      <c r="H1596" s="202">
        <v>4.375</v>
      </c>
      <c r="I1596" s="203"/>
      <c r="J1596" s="13"/>
      <c r="K1596" s="13"/>
      <c r="L1596" s="198"/>
      <c r="M1596" s="204"/>
      <c r="N1596" s="205"/>
      <c r="O1596" s="205"/>
      <c r="P1596" s="205"/>
      <c r="Q1596" s="205"/>
      <c r="R1596" s="205"/>
      <c r="S1596" s="205"/>
      <c r="T1596" s="206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T1596" s="200" t="s">
        <v>469</v>
      </c>
      <c r="AU1596" s="200" t="s">
        <v>101</v>
      </c>
      <c r="AV1596" s="13" t="s">
        <v>76</v>
      </c>
      <c r="AW1596" s="13" t="s">
        <v>33</v>
      </c>
      <c r="AX1596" s="13" t="s">
        <v>72</v>
      </c>
      <c r="AY1596" s="200" t="s">
        <v>458</v>
      </c>
    </row>
    <row r="1597" s="14" customFormat="1">
      <c r="A1597" s="14"/>
      <c r="B1597" s="208"/>
      <c r="C1597" s="14"/>
      <c r="D1597" s="199" t="s">
        <v>469</v>
      </c>
      <c r="E1597" s="209" t="s">
        <v>3</v>
      </c>
      <c r="F1597" s="210" t="s">
        <v>2739</v>
      </c>
      <c r="G1597" s="14"/>
      <c r="H1597" s="209" t="s">
        <v>3</v>
      </c>
      <c r="I1597" s="211"/>
      <c r="J1597" s="14"/>
      <c r="K1597" s="14"/>
      <c r="L1597" s="208"/>
      <c r="M1597" s="212"/>
      <c r="N1597" s="213"/>
      <c r="O1597" s="213"/>
      <c r="P1597" s="213"/>
      <c r="Q1597" s="213"/>
      <c r="R1597" s="213"/>
      <c r="S1597" s="213"/>
      <c r="T1597" s="2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T1597" s="209" t="s">
        <v>469</v>
      </c>
      <c r="AU1597" s="209" t="s">
        <v>101</v>
      </c>
      <c r="AV1597" s="14" t="s">
        <v>79</v>
      </c>
      <c r="AW1597" s="14" t="s">
        <v>33</v>
      </c>
      <c r="AX1597" s="14" t="s">
        <v>72</v>
      </c>
      <c r="AY1597" s="209" t="s">
        <v>458</v>
      </c>
    </row>
    <row r="1598" s="13" customFormat="1">
      <c r="A1598" s="13"/>
      <c r="B1598" s="198"/>
      <c r="C1598" s="13"/>
      <c r="D1598" s="199" t="s">
        <v>469</v>
      </c>
      <c r="E1598" s="200" t="s">
        <v>3</v>
      </c>
      <c r="F1598" s="201" t="s">
        <v>2740</v>
      </c>
      <c r="G1598" s="13"/>
      <c r="H1598" s="202">
        <v>3.75</v>
      </c>
      <c r="I1598" s="203"/>
      <c r="J1598" s="13"/>
      <c r="K1598" s="13"/>
      <c r="L1598" s="198"/>
      <c r="M1598" s="204"/>
      <c r="N1598" s="205"/>
      <c r="O1598" s="205"/>
      <c r="P1598" s="205"/>
      <c r="Q1598" s="205"/>
      <c r="R1598" s="205"/>
      <c r="S1598" s="205"/>
      <c r="T1598" s="206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T1598" s="200" t="s">
        <v>469</v>
      </c>
      <c r="AU1598" s="200" t="s">
        <v>101</v>
      </c>
      <c r="AV1598" s="13" t="s">
        <v>76</v>
      </c>
      <c r="AW1598" s="13" t="s">
        <v>33</v>
      </c>
      <c r="AX1598" s="13" t="s">
        <v>72</v>
      </c>
      <c r="AY1598" s="200" t="s">
        <v>458</v>
      </c>
    </row>
    <row r="1599" s="15" customFormat="1">
      <c r="A1599" s="15"/>
      <c r="B1599" s="215"/>
      <c r="C1599" s="15"/>
      <c r="D1599" s="199" t="s">
        <v>469</v>
      </c>
      <c r="E1599" s="216" t="s">
        <v>3</v>
      </c>
      <c r="F1599" s="217" t="s">
        <v>497</v>
      </c>
      <c r="G1599" s="15"/>
      <c r="H1599" s="218">
        <v>49.625</v>
      </c>
      <c r="I1599" s="219"/>
      <c r="J1599" s="15"/>
      <c r="K1599" s="15"/>
      <c r="L1599" s="215"/>
      <c r="M1599" s="220"/>
      <c r="N1599" s="221"/>
      <c r="O1599" s="221"/>
      <c r="P1599" s="221"/>
      <c r="Q1599" s="221"/>
      <c r="R1599" s="221"/>
      <c r="S1599" s="221"/>
      <c r="T1599" s="222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T1599" s="216" t="s">
        <v>469</v>
      </c>
      <c r="AU1599" s="216" t="s">
        <v>101</v>
      </c>
      <c r="AV1599" s="15" t="s">
        <v>104</v>
      </c>
      <c r="AW1599" s="15" t="s">
        <v>33</v>
      </c>
      <c r="AX1599" s="15" t="s">
        <v>79</v>
      </c>
      <c r="AY1599" s="216" t="s">
        <v>458</v>
      </c>
    </row>
    <row r="1600" s="2" customFormat="1" ht="24.15" customHeight="1">
      <c r="A1600" s="41"/>
      <c r="B1600" s="179"/>
      <c r="C1600" s="223" t="s">
        <v>2741</v>
      </c>
      <c r="D1600" s="223" t="s">
        <v>562</v>
      </c>
      <c r="E1600" s="224" t="s">
        <v>2721</v>
      </c>
      <c r="F1600" s="225" t="s">
        <v>2722</v>
      </c>
      <c r="G1600" s="226" t="s">
        <v>140</v>
      </c>
      <c r="H1600" s="227">
        <v>49.625</v>
      </c>
      <c r="I1600" s="228"/>
      <c r="J1600" s="229">
        <f>ROUND(I1600*H1600,2)</f>
        <v>0</v>
      </c>
      <c r="K1600" s="225" t="s">
        <v>465</v>
      </c>
      <c r="L1600" s="230"/>
      <c r="M1600" s="231" t="s">
        <v>3</v>
      </c>
      <c r="N1600" s="232" t="s">
        <v>43</v>
      </c>
      <c r="O1600" s="75"/>
      <c r="P1600" s="189">
        <f>O1600*H1600</f>
        <v>0</v>
      </c>
      <c r="Q1600" s="189">
        <v>0.037960000000000001</v>
      </c>
      <c r="R1600" s="189">
        <f>Q1600*H1600</f>
        <v>1.8837650000000001</v>
      </c>
      <c r="S1600" s="189">
        <v>0</v>
      </c>
      <c r="T1600" s="190">
        <f>S1600*H1600</f>
        <v>0</v>
      </c>
      <c r="U1600" s="41"/>
      <c r="V1600" s="41"/>
      <c r="W1600" s="41"/>
      <c r="X1600" s="41"/>
      <c r="Y1600" s="41"/>
      <c r="Z1600" s="41"/>
      <c r="AA1600" s="41"/>
      <c r="AB1600" s="41"/>
      <c r="AC1600" s="41"/>
      <c r="AD1600" s="41"/>
      <c r="AE1600" s="41"/>
      <c r="AR1600" s="191" t="s">
        <v>667</v>
      </c>
      <c r="AT1600" s="191" t="s">
        <v>562</v>
      </c>
      <c r="AU1600" s="191" t="s">
        <v>101</v>
      </c>
      <c r="AY1600" s="22" t="s">
        <v>458</v>
      </c>
      <c r="BE1600" s="192">
        <f>IF(N1600="základní",J1600,0)</f>
        <v>0</v>
      </c>
      <c r="BF1600" s="192">
        <f>IF(N1600="snížená",J1600,0)</f>
        <v>0</v>
      </c>
      <c r="BG1600" s="192">
        <f>IF(N1600="zákl. přenesená",J1600,0)</f>
        <v>0</v>
      </c>
      <c r="BH1600" s="192">
        <f>IF(N1600="sníž. přenesená",J1600,0)</f>
        <v>0</v>
      </c>
      <c r="BI1600" s="192">
        <f>IF(N1600="nulová",J1600,0)</f>
        <v>0</v>
      </c>
      <c r="BJ1600" s="22" t="s">
        <v>79</v>
      </c>
      <c r="BK1600" s="192">
        <f>ROUND(I1600*H1600,2)</f>
        <v>0</v>
      </c>
      <c r="BL1600" s="22" t="s">
        <v>567</v>
      </c>
      <c r="BM1600" s="191" t="s">
        <v>2742</v>
      </c>
    </row>
    <row r="1601" s="2" customFormat="1" ht="37.8" customHeight="1">
      <c r="A1601" s="41"/>
      <c r="B1601" s="179"/>
      <c r="C1601" s="180" t="s">
        <v>2743</v>
      </c>
      <c r="D1601" s="180" t="s">
        <v>462</v>
      </c>
      <c r="E1601" s="181" t="s">
        <v>2744</v>
      </c>
      <c r="F1601" s="182" t="s">
        <v>2745</v>
      </c>
      <c r="G1601" s="183" t="s">
        <v>694</v>
      </c>
      <c r="H1601" s="184">
        <v>187.434</v>
      </c>
      <c r="I1601" s="185"/>
      <c r="J1601" s="186">
        <f>ROUND(I1601*H1601,2)</f>
        <v>0</v>
      </c>
      <c r="K1601" s="182" t="s">
        <v>465</v>
      </c>
      <c r="L1601" s="42"/>
      <c r="M1601" s="187" t="s">
        <v>3</v>
      </c>
      <c r="N1601" s="188" t="s">
        <v>43</v>
      </c>
      <c r="O1601" s="75"/>
      <c r="P1601" s="189">
        <f>O1601*H1601</f>
        <v>0</v>
      </c>
      <c r="Q1601" s="189">
        <v>6.4540000000000002E-05</v>
      </c>
      <c r="R1601" s="189">
        <f>Q1601*H1601</f>
        <v>0.012096990360000001</v>
      </c>
      <c r="S1601" s="189">
        <v>0</v>
      </c>
      <c r="T1601" s="190">
        <f>S1601*H1601</f>
        <v>0</v>
      </c>
      <c r="U1601" s="41"/>
      <c r="V1601" s="41"/>
      <c r="W1601" s="41"/>
      <c r="X1601" s="41"/>
      <c r="Y1601" s="41"/>
      <c r="Z1601" s="41"/>
      <c r="AA1601" s="41"/>
      <c r="AB1601" s="41"/>
      <c r="AC1601" s="41"/>
      <c r="AD1601" s="41"/>
      <c r="AE1601" s="41"/>
      <c r="AR1601" s="191" t="s">
        <v>567</v>
      </c>
      <c r="AT1601" s="191" t="s">
        <v>462</v>
      </c>
      <c r="AU1601" s="191" t="s">
        <v>101</v>
      </c>
      <c r="AY1601" s="22" t="s">
        <v>458</v>
      </c>
      <c r="BE1601" s="192">
        <f>IF(N1601="základní",J1601,0)</f>
        <v>0</v>
      </c>
      <c r="BF1601" s="192">
        <f>IF(N1601="snížená",J1601,0)</f>
        <v>0</v>
      </c>
      <c r="BG1601" s="192">
        <f>IF(N1601="zákl. přenesená",J1601,0)</f>
        <v>0</v>
      </c>
      <c r="BH1601" s="192">
        <f>IF(N1601="sníž. přenesená",J1601,0)</f>
        <v>0</v>
      </c>
      <c r="BI1601" s="192">
        <f>IF(N1601="nulová",J1601,0)</f>
        <v>0</v>
      </c>
      <c r="BJ1601" s="22" t="s">
        <v>79</v>
      </c>
      <c r="BK1601" s="192">
        <f>ROUND(I1601*H1601,2)</f>
        <v>0</v>
      </c>
      <c r="BL1601" s="22" t="s">
        <v>567</v>
      </c>
      <c r="BM1601" s="191" t="s">
        <v>2746</v>
      </c>
    </row>
    <row r="1602" s="2" customFormat="1">
      <c r="A1602" s="41"/>
      <c r="B1602" s="42"/>
      <c r="C1602" s="41"/>
      <c r="D1602" s="193" t="s">
        <v>467</v>
      </c>
      <c r="E1602" s="41"/>
      <c r="F1602" s="194" t="s">
        <v>2747</v>
      </c>
      <c r="G1602" s="41"/>
      <c r="H1602" s="41"/>
      <c r="I1602" s="195"/>
      <c r="J1602" s="41"/>
      <c r="K1602" s="41"/>
      <c r="L1602" s="42"/>
      <c r="M1602" s="196"/>
      <c r="N1602" s="197"/>
      <c r="O1602" s="75"/>
      <c r="P1602" s="75"/>
      <c r="Q1602" s="75"/>
      <c r="R1602" s="75"/>
      <c r="S1602" s="75"/>
      <c r="T1602" s="76"/>
      <c r="U1602" s="41"/>
      <c r="V1602" s="41"/>
      <c r="W1602" s="41"/>
      <c r="X1602" s="41"/>
      <c r="Y1602" s="41"/>
      <c r="Z1602" s="41"/>
      <c r="AA1602" s="41"/>
      <c r="AB1602" s="41"/>
      <c r="AC1602" s="41"/>
      <c r="AD1602" s="41"/>
      <c r="AE1602" s="41"/>
      <c r="AT1602" s="22" t="s">
        <v>467</v>
      </c>
      <c r="AU1602" s="22" t="s">
        <v>101</v>
      </c>
    </row>
    <row r="1603" s="13" customFormat="1">
      <c r="A1603" s="13"/>
      <c r="B1603" s="198"/>
      <c r="C1603" s="13"/>
      <c r="D1603" s="199" t="s">
        <v>469</v>
      </c>
      <c r="E1603" s="200" t="s">
        <v>3</v>
      </c>
      <c r="F1603" s="201" t="s">
        <v>2748</v>
      </c>
      <c r="G1603" s="13"/>
      <c r="H1603" s="202">
        <v>91.004000000000005</v>
      </c>
      <c r="I1603" s="203"/>
      <c r="J1603" s="13"/>
      <c r="K1603" s="13"/>
      <c r="L1603" s="198"/>
      <c r="M1603" s="204"/>
      <c r="N1603" s="205"/>
      <c r="O1603" s="205"/>
      <c r="P1603" s="205"/>
      <c r="Q1603" s="205"/>
      <c r="R1603" s="205"/>
      <c r="S1603" s="205"/>
      <c r="T1603" s="206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T1603" s="200" t="s">
        <v>469</v>
      </c>
      <c r="AU1603" s="200" t="s">
        <v>101</v>
      </c>
      <c r="AV1603" s="13" t="s">
        <v>76</v>
      </c>
      <c r="AW1603" s="13" t="s">
        <v>33</v>
      </c>
      <c r="AX1603" s="13" t="s">
        <v>72</v>
      </c>
      <c r="AY1603" s="200" t="s">
        <v>458</v>
      </c>
    </row>
    <row r="1604" s="13" customFormat="1">
      <c r="A1604" s="13"/>
      <c r="B1604" s="198"/>
      <c r="C1604" s="13"/>
      <c r="D1604" s="199" t="s">
        <v>469</v>
      </c>
      <c r="E1604" s="200" t="s">
        <v>3</v>
      </c>
      <c r="F1604" s="201" t="s">
        <v>2749</v>
      </c>
      <c r="G1604" s="13"/>
      <c r="H1604" s="202">
        <v>41.829999999999998</v>
      </c>
      <c r="I1604" s="203"/>
      <c r="J1604" s="13"/>
      <c r="K1604" s="13"/>
      <c r="L1604" s="198"/>
      <c r="M1604" s="204"/>
      <c r="N1604" s="205"/>
      <c r="O1604" s="205"/>
      <c r="P1604" s="205"/>
      <c r="Q1604" s="205"/>
      <c r="R1604" s="205"/>
      <c r="S1604" s="205"/>
      <c r="T1604" s="206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T1604" s="200" t="s">
        <v>469</v>
      </c>
      <c r="AU1604" s="200" t="s">
        <v>101</v>
      </c>
      <c r="AV1604" s="13" t="s">
        <v>76</v>
      </c>
      <c r="AW1604" s="13" t="s">
        <v>33</v>
      </c>
      <c r="AX1604" s="13" t="s">
        <v>72</v>
      </c>
      <c r="AY1604" s="200" t="s">
        <v>458</v>
      </c>
    </row>
    <row r="1605" s="13" customFormat="1">
      <c r="A1605" s="13"/>
      <c r="B1605" s="198"/>
      <c r="C1605" s="13"/>
      <c r="D1605" s="199" t="s">
        <v>469</v>
      </c>
      <c r="E1605" s="200" t="s">
        <v>3</v>
      </c>
      <c r="F1605" s="201" t="s">
        <v>2750</v>
      </c>
      <c r="G1605" s="13"/>
      <c r="H1605" s="202">
        <v>38.75</v>
      </c>
      <c r="I1605" s="203"/>
      <c r="J1605" s="13"/>
      <c r="K1605" s="13"/>
      <c r="L1605" s="198"/>
      <c r="M1605" s="204"/>
      <c r="N1605" s="205"/>
      <c r="O1605" s="205"/>
      <c r="P1605" s="205"/>
      <c r="Q1605" s="205"/>
      <c r="R1605" s="205"/>
      <c r="S1605" s="205"/>
      <c r="T1605" s="206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T1605" s="200" t="s">
        <v>469</v>
      </c>
      <c r="AU1605" s="200" t="s">
        <v>101</v>
      </c>
      <c r="AV1605" s="13" t="s">
        <v>76</v>
      </c>
      <c r="AW1605" s="13" t="s">
        <v>33</v>
      </c>
      <c r="AX1605" s="13" t="s">
        <v>72</v>
      </c>
      <c r="AY1605" s="200" t="s">
        <v>458</v>
      </c>
    </row>
    <row r="1606" s="13" customFormat="1">
      <c r="A1606" s="13"/>
      <c r="B1606" s="198"/>
      <c r="C1606" s="13"/>
      <c r="D1606" s="199" t="s">
        <v>469</v>
      </c>
      <c r="E1606" s="200" t="s">
        <v>3</v>
      </c>
      <c r="F1606" s="201" t="s">
        <v>2751</v>
      </c>
      <c r="G1606" s="13"/>
      <c r="H1606" s="202">
        <v>15.85</v>
      </c>
      <c r="I1606" s="203"/>
      <c r="J1606" s="13"/>
      <c r="K1606" s="13"/>
      <c r="L1606" s="198"/>
      <c r="M1606" s="204"/>
      <c r="N1606" s="205"/>
      <c r="O1606" s="205"/>
      <c r="P1606" s="205"/>
      <c r="Q1606" s="205"/>
      <c r="R1606" s="205"/>
      <c r="S1606" s="205"/>
      <c r="T1606" s="206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T1606" s="200" t="s">
        <v>469</v>
      </c>
      <c r="AU1606" s="200" t="s">
        <v>101</v>
      </c>
      <c r="AV1606" s="13" t="s">
        <v>76</v>
      </c>
      <c r="AW1606" s="13" t="s">
        <v>33</v>
      </c>
      <c r="AX1606" s="13" t="s">
        <v>72</v>
      </c>
      <c r="AY1606" s="200" t="s">
        <v>458</v>
      </c>
    </row>
    <row r="1607" s="15" customFormat="1">
      <c r="A1607" s="15"/>
      <c r="B1607" s="215"/>
      <c r="C1607" s="15"/>
      <c r="D1607" s="199" t="s">
        <v>469</v>
      </c>
      <c r="E1607" s="216" t="s">
        <v>3</v>
      </c>
      <c r="F1607" s="217" t="s">
        <v>497</v>
      </c>
      <c r="G1607" s="15"/>
      <c r="H1607" s="218">
        <v>187.434</v>
      </c>
      <c r="I1607" s="219"/>
      <c r="J1607" s="15"/>
      <c r="K1607" s="15"/>
      <c r="L1607" s="215"/>
      <c r="M1607" s="220"/>
      <c r="N1607" s="221"/>
      <c r="O1607" s="221"/>
      <c r="P1607" s="221"/>
      <c r="Q1607" s="221"/>
      <c r="R1607" s="221"/>
      <c r="S1607" s="221"/>
      <c r="T1607" s="222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T1607" s="216" t="s">
        <v>469</v>
      </c>
      <c r="AU1607" s="216" t="s">
        <v>101</v>
      </c>
      <c r="AV1607" s="15" t="s">
        <v>104</v>
      </c>
      <c r="AW1607" s="15" t="s">
        <v>33</v>
      </c>
      <c r="AX1607" s="15" t="s">
        <v>79</v>
      </c>
      <c r="AY1607" s="216" t="s">
        <v>458</v>
      </c>
    </row>
    <row r="1608" s="2" customFormat="1" ht="37.8" customHeight="1">
      <c r="A1608" s="41"/>
      <c r="B1608" s="179"/>
      <c r="C1608" s="180" t="s">
        <v>2752</v>
      </c>
      <c r="D1608" s="180" t="s">
        <v>462</v>
      </c>
      <c r="E1608" s="181" t="s">
        <v>2753</v>
      </c>
      <c r="F1608" s="182" t="s">
        <v>2754</v>
      </c>
      <c r="G1608" s="183" t="s">
        <v>694</v>
      </c>
      <c r="H1608" s="184">
        <v>187.434</v>
      </c>
      <c r="I1608" s="185"/>
      <c r="J1608" s="186">
        <f>ROUND(I1608*H1608,2)</f>
        <v>0</v>
      </c>
      <c r="K1608" s="182" t="s">
        <v>465</v>
      </c>
      <c r="L1608" s="42"/>
      <c r="M1608" s="187" t="s">
        <v>3</v>
      </c>
      <c r="N1608" s="188" t="s">
        <v>43</v>
      </c>
      <c r="O1608" s="75"/>
      <c r="P1608" s="189">
        <f>O1608*H1608</f>
        <v>0</v>
      </c>
      <c r="Q1608" s="189">
        <v>7.4740000000000006E-05</v>
      </c>
      <c r="R1608" s="189">
        <f>Q1608*H1608</f>
        <v>0.014008817160000001</v>
      </c>
      <c r="S1608" s="189">
        <v>0</v>
      </c>
      <c r="T1608" s="190">
        <f>S1608*H1608</f>
        <v>0</v>
      </c>
      <c r="U1608" s="41"/>
      <c r="V1608" s="41"/>
      <c r="W1608" s="41"/>
      <c r="X1608" s="41"/>
      <c r="Y1608" s="41"/>
      <c r="Z1608" s="41"/>
      <c r="AA1608" s="41"/>
      <c r="AB1608" s="41"/>
      <c r="AC1608" s="41"/>
      <c r="AD1608" s="41"/>
      <c r="AE1608" s="41"/>
      <c r="AR1608" s="191" t="s">
        <v>567</v>
      </c>
      <c r="AT1608" s="191" t="s">
        <v>462</v>
      </c>
      <c r="AU1608" s="191" t="s">
        <v>101</v>
      </c>
      <c r="AY1608" s="22" t="s">
        <v>458</v>
      </c>
      <c r="BE1608" s="192">
        <f>IF(N1608="základní",J1608,0)</f>
        <v>0</v>
      </c>
      <c r="BF1608" s="192">
        <f>IF(N1608="snížená",J1608,0)</f>
        <v>0</v>
      </c>
      <c r="BG1608" s="192">
        <f>IF(N1608="zákl. přenesená",J1608,0)</f>
        <v>0</v>
      </c>
      <c r="BH1608" s="192">
        <f>IF(N1608="sníž. přenesená",J1608,0)</f>
        <v>0</v>
      </c>
      <c r="BI1608" s="192">
        <f>IF(N1608="nulová",J1608,0)</f>
        <v>0</v>
      </c>
      <c r="BJ1608" s="22" t="s">
        <v>79</v>
      </c>
      <c r="BK1608" s="192">
        <f>ROUND(I1608*H1608,2)</f>
        <v>0</v>
      </c>
      <c r="BL1608" s="22" t="s">
        <v>567</v>
      </c>
      <c r="BM1608" s="191" t="s">
        <v>2755</v>
      </c>
    </row>
    <row r="1609" s="2" customFormat="1">
      <c r="A1609" s="41"/>
      <c r="B1609" s="42"/>
      <c r="C1609" s="41"/>
      <c r="D1609" s="193" t="s">
        <v>467</v>
      </c>
      <c r="E1609" s="41"/>
      <c r="F1609" s="194" t="s">
        <v>2756</v>
      </c>
      <c r="G1609" s="41"/>
      <c r="H1609" s="41"/>
      <c r="I1609" s="195"/>
      <c r="J1609" s="41"/>
      <c r="K1609" s="41"/>
      <c r="L1609" s="42"/>
      <c r="M1609" s="196"/>
      <c r="N1609" s="197"/>
      <c r="O1609" s="75"/>
      <c r="P1609" s="75"/>
      <c r="Q1609" s="75"/>
      <c r="R1609" s="75"/>
      <c r="S1609" s="75"/>
      <c r="T1609" s="76"/>
      <c r="U1609" s="41"/>
      <c r="V1609" s="41"/>
      <c r="W1609" s="41"/>
      <c r="X1609" s="41"/>
      <c r="Y1609" s="41"/>
      <c r="Z1609" s="41"/>
      <c r="AA1609" s="41"/>
      <c r="AB1609" s="41"/>
      <c r="AC1609" s="41"/>
      <c r="AD1609" s="41"/>
      <c r="AE1609" s="41"/>
      <c r="AT1609" s="22" t="s">
        <v>467</v>
      </c>
      <c r="AU1609" s="22" t="s">
        <v>101</v>
      </c>
    </row>
    <row r="1610" s="2" customFormat="1" ht="24.15" customHeight="1">
      <c r="A1610" s="41"/>
      <c r="B1610" s="179"/>
      <c r="C1610" s="180" t="s">
        <v>2757</v>
      </c>
      <c r="D1610" s="180" t="s">
        <v>462</v>
      </c>
      <c r="E1610" s="181" t="s">
        <v>2758</v>
      </c>
      <c r="F1610" s="182" t="s">
        <v>2759</v>
      </c>
      <c r="G1610" s="183" t="s">
        <v>629</v>
      </c>
      <c r="H1610" s="184">
        <v>1</v>
      </c>
      <c r="I1610" s="185"/>
      <c r="J1610" s="186">
        <f>ROUND(I1610*H1610,2)</f>
        <v>0</v>
      </c>
      <c r="K1610" s="182" t="s">
        <v>465</v>
      </c>
      <c r="L1610" s="42"/>
      <c r="M1610" s="187" t="s">
        <v>3</v>
      </c>
      <c r="N1610" s="188" t="s">
        <v>43</v>
      </c>
      <c r="O1610" s="75"/>
      <c r="P1610" s="189">
        <f>O1610*H1610</f>
        <v>0</v>
      </c>
      <c r="Q1610" s="189">
        <v>0</v>
      </c>
      <c r="R1610" s="189">
        <f>Q1610*H1610</f>
        <v>0</v>
      </c>
      <c r="S1610" s="189">
        <v>0</v>
      </c>
      <c r="T1610" s="190">
        <f>S1610*H1610</f>
        <v>0</v>
      </c>
      <c r="U1610" s="41"/>
      <c r="V1610" s="41"/>
      <c r="W1610" s="41"/>
      <c r="X1610" s="41"/>
      <c r="Y1610" s="41"/>
      <c r="Z1610" s="41"/>
      <c r="AA1610" s="41"/>
      <c r="AB1610" s="41"/>
      <c r="AC1610" s="41"/>
      <c r="AD1610" s="41"/>
      <c r="AE1610" s="41"/>
      <c r="AR1610" s="191" t="s">
        <v>567</v>
      </c>
      <c r="AT1610" s="191" t="s">
        <v>462</v>
      </c>
      <c r="AU1610" s="191" t="s">
        <v>101</v>
      </c>
      <c r="AY1610" s="22" t="s">
        <v>458</v>
      </c>
      <c r="BE1610" s="192">
        <f>IF(N1610="základní",J1610,0)</f>
        <v>0</v>
      </c>
      <c r="BF1610" s="192">
        <f>IF(N1610="snížená",J1610,0)</f>
        <v>0</v>
      </c>
      <c r="BG1610" s="192">
        <f>IF(N1610="zákl. přenesená",J1610,0)</f>
        <v>0</v>
      </c>
      <c r="BH1610" s="192">
        <f>IF(N1610="sníž. přenesená",J1610,0)</f>
        <v>0</v>
      </c>
      <c r="BI1610" s="192">
        <f>IF(N1610="nulová",J1610,0)</f>
        <v>0</v>
      </c>
      <c r="BJ1610" s="22" t="s">
        <v>79</v>
      </c>
      <c r="BK1610" s="192">
        <f>ROUND(I1610*H1610,2)</f>
        <v>0</v>
      </c>
      <c r="BL1610" s="22" t="s">
        <v>567</v>
      </c>
      <c r="BM1610" s="191" t="s">
        <v>2760</v>
      </c>
    </row>
    <row r="1611" s="2" customFormat="1">
      <c r="A1611" s="41"/>
      <c r="B1611" s="42"/>
      <c r="C1611" s="41"/>
      <c r="D1611" s="193" t="s">
        <v>467</v>
      </c>
      <c r="E1611" s="41"/>
      <c r="F1611" s="194" t="s">
        <v>2761</v>
      </c>
      <c r="G1611" s="41"/>
      <c r="H1611" s="41"/>
      <c r="I1611" s="195"/>
      <c r="J1611" s="41"/>
      <c r="K1611" s="41"/>
      <c r="L1611" s="42"/>
      <c r="M1611" s="196"/>
      <c r="N1611" s="197"/>
      <c r="O1611" s="75"/>
      <c r="P1611" s="75"/>
      <c r="Q1611" s="75"/>
      <c r="R1611" s="75"/>
      <c r="S1611" s="75"/>
      <c r="T1611" s="76"/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T1611" s="22" t="s">
        <v>467</v>
      </c>
      <c r="AU1611" s="22" t="s">
        <v>101</v>
      </c>
    </row>
    <row r="1612" s="13" customFormat="1">
      <c r="A1612" s="13"/>
      <c r="B1612" s="198"/>
      <c r="C1612" s="13"/>
      <c r="D1612" s="199" t="s">
        <v>469</v>
      </c>
      <c r="E1612" s="200" t="s">
        <v>3</v>
      </c>
      <c r="F1612" s="201" t="s">
        <v>2762</v>
      </c>
      <c r="G1612" s="13"/>
      <c r="H1612" s="202">
        <v>1</v>
      </c>
      <c r="I1612" s="203"/>
      <c r="J1612" s="13"/>
      <c r="K1612" s="13"/>
      <c r="L1612" s="198"/>
      <c r="M1612" s="204"/>
      <c r="N1612" s="205"/>
      <c r="O1612" s="205"/>
      <c r="P1612" s="205"/>
      <c r="Q1612" s="205"/>
      <c r="R1612" s="205"/>
      <c r="S1612" s="205"/>
      <c r="T1612" s="206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T1612" s="200" t="s">
        <v>469</v>
      </c>
      <c r="AU1612" s="200" t="s">
        <v>101</v>
      </c>
      <c r="AV1612" s="13" t="s">
        <v>76</v>
      </c>
      <c r="AW1612" s="13" t="s">
        <v>33</v>
      </c>
      <c r="AX1612" s="13" t="s">
        <v>79</v>
      </c>
      <c r="AY1612" s="200" t="s">
        <v>458</v>
      </c>
    </row>
    <row r="1613" s="2" customFormat="1" ht="24.15" customHeight="1">
      <c r="A1613" s="41"/>
      <c r="B1613" s="179"/>
      <c r="C1613" s="223" t="s">
        <v>2763</v>
      </c>
      <c r="D1613" s="223" t="s">
        <v>562</v>
      </c>
      <c r="E1613" s="224" t="s">
        <v>2764</v>
      </c>
      <c r="F1613" s="225" t="s">
        <v>2765</v>
      </c>
      <c r="G1613" s="226" t="s">
        <v>140</v>
      </c>
      <c r="H1613" s="227">
        <v>2.8300000000000001</v>
      </c>
      <c r="I1613" s="228"/>
      <c r="J1613" s="229">
        <f>ROUND(I1613*H1613,2)</f>
        <v>0</v>
      </c>
      <c r="K1613" s="225" t="s">
        <v>1553</v>
      </c>
      <c r="L1613" s="230"/>
      <c r="M1613" s="231" t="s">
        <v>3</v>
      </c>
      <c r="N1613" s="232" t="s">
        <v>43</v>
      </c>
      <c r="O1613" s="75"/>
      <c r="P1613" s="189">
        <f>O1613*H1613</f>
        <v>0</v>
      </c>
      <c r="Q1613" s="189">
        <v>0.03227</v>
      </c>
      <c r="R1613" s="189">
        <f>Q1613*H1613</f>
        <v>0.091324100000000005</v>
      </c>
      <c r="S1613" s="189">
        <v>0</v>
      </c>
      <c r="T1613" s="190">
        <f>S1613*H1613</f>
        <v>0</v>
      </c>
      <c r="U1613" s="41"/>
      <c r="V1613" s="41"/>
      <c r="W1613" s="41"/>
      <c r="X1613" s="41"/>
      <c r="Y1613" s="41"/>
      <c r="Z1613" s="41"/>
      <c r="AA1613" s="41"/>
      <c r="AB1613" s="41"/>
      <c r="AC1613" s="41"/>
      <c r="AD1613" s="41"/>
      <c r="AE1613" s="41"/>
      <c r="AR1613" s="191" t="s">
        <v>667</v>
      </c>
      <c r="AT1613" s="191" t="s">
        <v>562</v>
      </c>
      <c r="AU1613" s="191" t="s">
        <v>101</v>
      </c>
      <c r="AY1613" s="22" t="s">
        <v>458</v>
      </c>
      <c r="BE1613" s="192">
        <f>IF(N1613="základní",J1613,0)</f>
        <v>0</v>
      </c>
      <c r="BF1613" s="192">
        <f>IF(N1613="snížená",J1613,0)</f>
        <v>0</v>
      </c>
      <c r="BG1613" s="192">
        <f>IF(N1613="zákl. přenesená",J1613,0)</f>
        <v>0</v>
      </c>
      <c r="BH1613" s="192">
        <f>IF(N1613="sníž. přenesená",J1613,0)</f>
        <v>0</v>
      </c>
      <c r="BI1613" s="192">
        <f>IF(N1613="nulová",J1613,0)</f>
        <v>0</v>
      </c>
      <c r="BJ1613" s="22" t="s">
        <v>79</v>
      </c>
      <c r="BK1613" s="192">
        <f>ROUND(I1613*H1613,2)</f>
        <v>0</v>
      </c>
      <c r="BL1613" s="22" t="s">
        <v>567</v>
      </c>
      <c r="BM1613" s="191" t="s">
        <v>2766</v>
      </c>
    </row>
    <row r="1614" s="13" customFormat="1">
      <c r="A1614" s="13"/>
      <c r="B1614" s="198"/>
      <c r="C1614" s="13"/>
      <c r="D1614" s="199" t="s">
        <v>469</v>
      </c>
      <c r="E1614" s="200" t="s">
        <v>3</v>
      </c>
      <c r="F1614" s="201" t="s">
        <v>2767</v>
      </c>
      <c r="G1614" s="13"/>
      <c r="H1614" s="202">
        <v>2.8300000000000001</v>
      </c>
      <c r="I1614" s="203"/>
      <c r="J1614" s="13"/>
      <c r="K1614" s="13"/>
      <c r="L1614" s="198"/>
      <c r="M1614" s="204"/>
      <c r="N1614" s="205"/>
      <c r="O1614" s="205"/>
      <c r="P1614" s="205"/>
      <c r="Q1614" s="205"/>
      <c r="R1614" s="205"/>
      <c r="S1614" s="205"/>
      <c r="T1614" s="206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T1614" s="200" t="s">
        <v>469</v>
      </c>
      <c r="AU1614" s="200" t="s">
        <v>101</v>
      </c>
      <c r="AV1614" s="13" t="s">
        <v>76</v>
      </c>
      <c r="AW1614" s="13" t="s">
        <v>33</v>
      </c>
      <c r="AX1614" s="13" t="s">
        <v>79</v>
      </c>
      <c r="AY1614" s="200" t="s">
        <v>458</v>
      </c>
    </row>
    <row r="1615" s="2" customFormat="1" ht="37.8" customHeight="1">
      <c r="A1615" s="41"/>
      <c r="B1615" s="179"/>
      <c r="C1615" s="180" t="s">
        <v>2768</v>
      </c>
      <c r="D1615" s="180" t="s">
        <v>462</v>
      </c>
      <c r="E1615" s="181" t="s">
        <v>2769</v>
      </c>
      <c r="F1615" s="182" t="s">
        <v>2770</v>
      </c>
      <c r="G1615" s="183" t="s">
        <v>140</v>
      </c>
      <c r="H1615" s="184">
        <v>7.3010000000000002</v>
      </c>
      <c r="I1615" s="185"/>
      <c r="J1615" s="186">
        <f>ROUND(I1615*H1615,2)</f>
        <v>0</v>
      </c>
      <c r="K1615" s="182" t="s">
        <v>465</v>
      </c>
      <c r="L1615" s="42"/>
      <c r="M1615" s="187" t="s">
        <v>3</v>
      </c>
      <c r="N1615" s="188" t="s">
        <v>43</v>
      </c>
      <c r="O1615" s="75"/>
      <c r="P1615" s="189">
        <f>O1615*H1615</f>
        <v>0</v>
      </c>
      <c r="Q1615" s="189">
        <v>0.00020348999999999999</v>
      </c>
      <c r="R1615" s="189">
        <f>Q1615*H1615</f>
        <v>0.0014856804900000001</v>
      </c>
      <c r="S1615" s="189">
        <v>0</v>
      </c>
      <c r="T1615" s="190">
        <f>S1615*H1615</f>
        <v>0</v>
      </c>
      <c r="U1615" s="41"/>
      <c r="V1615" s="41"/>
      <c r="W1615" s="41"/>
      <c r="X1615" s="41"/>
      <c r="Y1615" s="41"/>
      <c r="Z1615" s="41"/>
      <c r="AA1615" s="41"/>
      <c r="AB1615" s="41"/>
      <c r="AC1615" s="41"/>
      <c r="AD1615" s="41"/>
      <c r="AE1615" s="41"/>
      <c r="AR1615" s="191" t="s">
        <v>567</v>
      </c>
      <c r="AT1615" s="191" t="s">
        <v>462</v>
      </c>
      <c r="AU1615" s="191" t="s">
        <v>101</v>
      </c>
      <c r="AY1615" s="22" t="s">
        <v>458</v>
      </c>
      <c r="BE1615" s="192">
        <f>IF(N1615="základní",J1615,0)</f>
        <v>0</v>
      </c>
      <c r="BF1615" s="192">
        <f>IF(N1615="snížená",J1615,0)</f>
        <v>0</v>
      </c>
      <c r="BG1615" s="192">
        <f>IF(N1615="zákl. přenesená",J1615,0)</f>
        <v>0</v>
      </c>
      <c r="BH1615" s="192">
        <f>IF(N1615="sníž. přenesená",J1615,0)</f>
        <v>0</v>
      </c>
      <c r="BI1615" s="192">
        <f>IF(N1615="nulová",J1615,0)</f>
        <v>0</v>
      </c>
      <c r="BJ1615" s="22" t="s">
        <v>79</v>
      </c>
      <c r="BK1615" s="192">
        <f>ROUND(I1615*H1615,2)</f>
        <v>0</v>
      </c>
      <c r="BL1615" s="22" t="s">
        <v>567</v>
      </c>
      <c r="BM1615" s="191" t="s">
        <v>2771</v>
      </c>
    </row>
    <row r="1616" s="2" customFormat="1">
      <c r="A1616" s="41"/>
      <c r="B1616" s="42"/>
      <c r="C1616" s="41"/>
      <c r="D1616" s="193" t="s">
        <v>467</v>
      </c>
      <c r="E1616" s="41"/>
      <c r="F1616" s="194" t="s">
        <v>2772</v>
      </c>
      <c r="G1616" s="41"/>
      <c r="H1616" s="41"/>
      <c r="I1616" s="195"/>
      <c r="J1616" s="41"/>
      <c r="K1616" s="41"/>
      <c r="L1616" s="42"/>
      <c r="M1616" s="196"/>
      <c r="N1616" s="197"/>
      <c r="O1616" s="75"/>
      <c r="P1616" s="75"/>
      <c r="Q1616" s="75"/>
      <c r="R1616" s="75"/>
      <c r="S1616" s="75"/>
      <c r="T1616" s="76"/>
      <c r="U1616" s="41"/>
      <c r="V1616" s="41"/>
      <c r="W1616" s="41"/>
      <c r="X1616" s="41"/>
      <c r="Y1616" s="41"/>
      <c r="Z1616" s="41"/>
      <c r="AA1616" s="41"/>
      <c r="AB1616" s="41"/>
      <c r="AC1616" s="41"/>
      <c r="AD1616" s="41"/>
      <c r="AE1616" s="41"/>
      <c r="AT1616" s="22" t="s">
        <v>467</v>
      </c>
      <c r="AU1616" s="22" t="s">
        <v>101</v>
      </c>
    </row>
    <row r="1617" s="13" customFormat="1">
      <c r="A1617" s="13"/>
      <c r="B1617" s="198"/>
      <c r="C1617" s="13"/>
      <c r="D1617" s="199" t="s">
        <v>469</v>
      </c>
      <c r="E1617" s="200" t="s">
        <v>3</v>
      </c>
      <c r="F1617" s="201" t="s">
        <v>2773</v>
      </c>
      <c r="G1617" s="13"/>
      <c r="H1617" s="202">
        <v>7.3010000000000002</v>
      </c>
      <c r="I1617" s="203"/>
      <c r="J1617" s="13"/>
      <c r="K1617" s="13"/>
      <c r="L1617" s="198"/>
      <c r="M1617" s="204"/>
      <c r="N1617" s="205"/>
      <c r="O1617" s="205"/>
      <c r="P1617" s="205"/>
      <c r="Q1617" s="205"/>
      <c r="R1617" s="205"/>
      <c r="S1617" s="205"/>
      <c r="T1617" s="206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T1617" s="200" t="s">
        <v>469</v>
      </c>
      <c r="AU1617" s="200" t="s">
        <v>101</v>
      </c>
      <c r="AV1617" s="13" t="s">
        <v>76</v>
      </c>
      <c r="AW1617" s="13" t="s">
        <v>33</v>
      </c>
      <c r="AX1617" s="13" t="s">
        <v>79</v>
      </c>
      <c r="AY1617" s="200" t="s">
        <v>458</v>
      </c>
    </row>
    <row r="1618" s="2" customFormat="1" ht="33" customHeight="1">
      <c r="A1618" s="41"/>
      <c r="B1618" s="179"/>
      <c r="C1618" s="223" t="s">
        <v>2774</v>
      </c>
      <c r="D1618" s="223" t="s">
        <v>562</v>
      </c>
      <c r="E1618" s="224" t="s">
        <v>2775</v>
      </c>
      <c r="F1618" s="225" t="s">
        <v>2776</v>
      </c>
      <c r="G1618" s="226" t="s">
        <v>140</v>
      </c>
      <c r="H1618" s="227">
        <v>7.3010000000000002</v>
      </c>
      <c r="I1618" s="228"/>
      <c r="J1618" s="229">
        <f>ROUND(I1618*H1618,2)</f>
        <v>0</v>
      </c>
      <c r="K1618" s="225" t="s">
        <v>465</v>
      </c>
      <c r="L1618" s="230"/>
      <c r="M1618" s="231" t="s">
        <v>3</v>
      </c>
      <c r="N1618" s="232" t="s">
        <v>43</v>
      </c>
      <c r="O1618" s="75"/>
      <c r="P1618" s="189">
        <f>O1618*H1618</f>
        <v>0</v>
      </c>
      <c r="Q1618" s="189">
        <v>0.035650000000000001</v>
      </c>
      <c r="R1618" s="189">
        <f>Q1618*H1618</f>
        <v>0.26028065</v>
      </c>
      <c r="S1618" s="189">
        <v>0</v>
      </c>
      <c r="T1618" s="190">
        <f>S1618*H1618</f>
        <v>0</v>
      </c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R1618" s="191" t="s">
        <v>667</v>
      </c>
      <c r="AT1618" s="191" t="s">
        <v>562</v>
      </c>
      <c r="AU1618" s="191" t="s">
        <v>101</v>
      </c>
      <c r="AY1618" s="22" t="s">
        <v>458</v>
      </c>
      <c r="BE1618" s="192">
        <f>IF(N1618="základní",J1618,0)</f>
        <v>0</v>
      </c>
      <c r="BF1618" s="192">
        <f>IF(N1618="snížená",J1618,0)</f>
        <v>0</v>
      </c>
      <c r="BG1618" s="192">
        <f>IF(N1618="zákl. přenesená",J1618,0)</f>
        <v>0</v>
      </c>
      <c r="BH1618" s="192">
        <f>IF(N1618="sníž. přenesená",J1618,0)</f>
        <v>0</v>
      </c>
      <c r="BI1618" s="192">
        <f>IF(N1618="nulová",J1618,0)</f>
        <v>0</v>
      </c>
      <c r="BJ1618" s="22" t="s">
        <v>79</v>
      </c>
      <c r="BK1618" s="192">
        <f>ROUND(I1618*H1618,2)</f>
        <v>0</v>
      </c>
      <c r="BL1618" s="22" t="s">
        <v>567</v>
      </c>
      <c r="BM1618" s="191" t="s">
        <v>2777</v>
      </c>
    </row>
    <row r="1619" s="2" customFormat="1" ht="33" customHeight="1">
      <c r="A1619" s="41"/>
      <c r="B1619" s="179"/>
      <c r="C1619" s="180" t="s">
        <v>2778</v>
      </c>
      <c r="D1619" s="180" t="s">
        <v>462</v>
      </c>
      <c r="E1619" s="181" t="s">
        <v>2779</v>
      </c>
      <c r="F1619" s="182" t="s">
        <v>2780</v>
      </c>
      <c r="G1619" s="183" t="s">
        <v>629</v>
      </c>
      <c r="H1619" s="184">
        <v>1</v>
      </c>
      <c r="I1619" s="185"/>
      <c r="J1619" s="186">
        <f>ROUND(I1619*H1619,2)</f>
        <v>0</v>
      </c>
      <c r="K1619" s="182" t="s">
        <v>465</v>
      </c>
      <c r="L1619" s="42"/>
      <c r="M1619" s="187" t="s">
        <v>3</v>
      </c>
      <c r="N1619" s="188" t="s">
        <v>43</v>
      </c>
      <c r="O1619" s="75"/>
      <c r="P1619" s="189">
        <f>O1619*H1619</f>
        <v>0</v>
      </c>
      <c r="Q1619" s="189">
        <v>0</v>
      </c>
      <c r="R1619" s="189">
        <f>Q1619*H1619</f>
        <v>0</v>
      </c>
      <c r="S1619" s="189">
        <v>0</v>
      </c>
      <c r="T1619" s="190">
        <f>S1619*H1619</f>
        <v>0</v>
      </c>
      <c r="U1619" s="41"/>
      <c r="V1619" s="41"/>
      <c r="W1619" s="41"/>
      <c r="X1619" s="41"/>
      <c r="Y1619" s="41"/>
      <c r="Z1619" s="41"/>
      <c r="AA1619" s="41"/>
      <c r="AB1619" s="41"/>
      <c r="AC1619" s="41"/>
      <c r="AD1619" s="41"/>
      <c r="AE1619" s="41"/>
      <c r="AR1619" s="191" t="s">
        <v>567</v>
      </c>
      <c r="AT1619" s="191" t="s">
        <v>462</v>
      </c>
      <c r="AU1619" s="191" t="s">
        <v>101</v>
      </c>
      <c r="AY1619" s="22" t="s">
        <v>458</v>
      </c>
      <c r="BE1619" s="192">
        <f>IF(N1619="základní",J1619,0)</f>
        <v>0</v>
      </c>
      <c r="BF1619" s="192">
        <f>IF(N1619="snížená",J1619,0)</f>
        <v>0</v>
      </c>
      <c r="BG1619" s="192">
        <f>IF(N1619="zákl. přenesená",J1619,0)</f>
        <v>0</v>
      </c>
      <c r="BH1619" s="192">
        <f>IF(N1619="sníž. přenesená",J1619,0)</f>
        <v>0</v>
      </c>
      <c r="BI1619" s="192">
        <f>IF(N1619="nulová",J1619,0)</f>
        <v>0</v>
      </c>
      <c r="BJ1619" s="22" t="s">
        <v>79</v>
      </c>
      <c r="BK1619" s="192">
        <f>ROUND(I1619*H1619,2)</f>
        <v>0</v>
      </c>
      <c r="BL1619" s="22" t="s">
        <v>567</v>
      </c>
      <c r="BM1619" s="191" t="s">
        <v>2781</v>
      </c>
    </row>
    <row r="1620" s="2" customFormat="1">
      <c r="A1620" s="41"/>
      <c r="B1620" s="42"/>
      <c r="C1620" s="41"/>
      <c r="D1620" s="193" t="s">
        <v>467</v>
      </c>
      <c r="E1620" s="41"/>
      <c r="F1620" s="194" t="s">
        <v>2782</v>
      </c>
      <c r="G1620" s="41"/>
      <c r="H1620" s="41"/>
      <c r="I1620" s="195"/>
      <c r="J1620" s="41"/>
      <c r="K1620" s="41"/>
      <c r="L1620" s="42"/>
      <c r="M1620" s="196"/>
      <c r="N1620" s="197"/>
      <c r="O1620" s="75"/>
      <c r="P1620" s="75"/>
      <c r="Q1620" s="75"/>
      <c r="R1620" s="75"/>
      <c r="S1620" s="75"/>
      <c r="T1620" s="76"/>
      <c r="U1620" s="41"/>
      <c r="V1620" s="41"/>
      <c r="W1620" s="41"/>
      <c r="X1620" s="41"/>
      <c r="Y1620" s="41"/>
      <c r="Z1620" s="41"/>
      <c r="AA1620" s="41"/>
      <c r="AB1620" s="41"/>
      <c r="AC1620" s="41"/>
      <c r="AD1620" s="41"/>
      <c r="AE1620" s="41"/>
      <c r="AT1620" s="22" t="s">
        <v>467</v>
      </c>
      <c r="AU1620" s="22" t="s">
        <v>101</v>
      </c>
    </row>
    <row r="1621" s="13" customFormat="1">
      <c r="A1621" s="13"/>
      <c r="B1621" s="198"/>
      <c r="C1621" s="13"/>
      <c r="D1621" s="199" t="s">
        <v>469</v>
      </c>
      <c r="E1621" s="200" t="s">
        <v>3</v>
      </c>
      <c r="F1621" s="201" t="s">
        <v>2783</v>
      </c>
      <c r="G1621" s="13"/>
      <c r="H1621" s="202">
        <v>1</v>
      </c>
      <c r="I1621" s="203"/>
      <c r="J1621" s="13"/>
      <c r="K1621" s="13"/>
      <c r="L1621" s="198"/>
      <c r="M1621" s="204"/>
      <c r="N1621" s="205"/>
      <c r="O1621" s="205"/>
      <c r="P1621" s="205"/>
      <c r="Q1621" s="205"/>
      <c r="R1621" s="205"/>
      <c r="S1621" s="205"/>
      <c r="T1621" s="206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00" t="s">
        <v>469</v>
      </c>
      <c r="AU1621" s="200" t="s">
        <v>101</v>
      </c>
      <c r="AV1621" s="13" t="s">
        <v>76</v>
      </c>
      <c r="AW1621" s="13" t="s">
        <v>33</v>
      </c>
      <c r="AX1621" s="13" t="s">
        <v>79</v>
      </c>
      <c r="AY1621" s="200" t="s">
        <v>458</v>
      </c>
    </row>
    <row r="1622" s="2" customFormat="1" ht="24.15" customHeight="1">
      <c r="A1622" s="41"/>
      <c r="B1622" s="179"/>
      <c r="C1622" s="223" t="s">
        <v>2784</v>
      </c>
      <c r="D1622" s="223" t="s">
        <v>562</v>
      </c>
      <c r="E1622" s="224" t="s">
        <v>2785</v>
      </c>
      <c r="F1622" s="225" t="s">
        <v>2786</v>
      </c>
      <c r="G1622" s="226" t="s">
        <v>140</v>
      </c>
      <c r="H1622" s="227">
        <v>2.8300000000000001</v>
      </c>
      <c r="I1622" s="228"/>
      <c r="J1622" s="229">
        <f>ROUND(I1622*H1622,2)</f>
        <v>0</v>
      </c>
      <c r="K1622" s="225" t="s">
        <v>3</v>
      </c>
      <c r="L1622" s="230"/>
      <c r="M1622" s="231" t="s">
        <v>3</v>
      </c>
      <c r="N1622" s="232" t="s">
        <v>43</v>
      </c>
      <c r="O1622" s="75"/>
      <c r="P1622" s="189">
        <f>O1622*H1622</f>
        <v>0</v>
      </c>
      <c r="Q1622" s="189">
        <v>0.033980000000000003</v>
      </c>
      <c r="R1622" s="189">
        <f>Q1622*H1622</f>
        <v>0.09616340000000001</v>
      </c>
      <c r="S1622" s="189">
        <v>0</v>
      </c>
      <c r="T1622" s="190">
        <f>S1622*H1622</f>
        <v>0</v>
      </c>
      <c r="U1622" s="41"/>
      <c r="V1622" s="41"/>
      <c r="W1622" s="41"/>
      <c r="X1622" s="41"/>
      <c r="Y1622" s="41"/>
      <c r="Z1622" s="41"/>
      <c r="AA1622" s="41"/>
      <c r="AB1622" s="41"/>
      <c r="AC1622" s="41"/>
      <c r="AD1622" s="41"/>
      <c r="AE1622" s="41"/>
      <c r="AR1622" s="191" t="s">
        <v>667</v>
      </c>
      <c r="AT1622" s="191" t="s">
        <v>562</v>
      </c>
      <c r="AU1622" s="191" t="s">
        <v>101</v>
      </c>
      <c r="AY1622" s="22" t="s">
        <v>458</v>
      </c>
      <c r="BE1622" s="192">
        <f>IF(N1622="základní",J1622,0)</f>
        <v>0</v>
      </c>
      <c r="BF1622" s="192">
        <f>IF(N1622="snížená",J1622,0)</f>
        <v>0</v>
      </c>
      <c r="BG1622" s="192">
        <f>IF(N1622="zákl. přenesená",J1622,0)</f>
        <v>0</v>
      </c>
      <c r="BH1622" s="192">
        <f>IF(N1622="sníž. přenesená",J1622,0)</f>
        <v>0</v>
      </c>
      <c r="BI1622" s="192">
        <f>IF(N1622="nulová",J1622,0)</f>
        <v>0</v>
      </c>
      <c r="BJ1622" s="22" t="s">
        <v>79</v>
      </c>
      <c r="BK1622" s="192">
        <f>ROUND(I1622*H1622,2)</f>
        <v>0</v>
      </c>
      <c r="BL1622" s="22" t="s">
        <v>567</v>
      </c>
      <c r="BM1622" s="191" t="s">
        <v>2787</v>
      </c>
    </row>
    <row r="1623" s="13" customFormat="1">
      <c r="A1623" s="13"/>
      <c r="B1623" s="198"/>
      <c r="C1623" s="13"/>
      <c r="D1623" s="199" t="s">
        <v>469</v>
      </c>
      <c r="E1623" s="200" t="s">
        <v>3</v>
      </c>
      <c r="F1623" s="201" t="s">
        <v>2767</v>
      </c>
      <c r="G1623" s="13"/>
      <c r="H1623" s="202">
        <v>2.8300000000000001</v>
      </c>
      <c r="I1623" s="203"/>
      <c r="J1623" s="13"/>
      <c r="K1623" s="13"/>
      <c r="L1623" s="198"/>
      <c r="M1623" s="204"/>
      <c r="N1623" s="205"/>
      <c r="O1623" s="205"/>
      <c r="P1623" s="205"/>
      <c r="Q1623" s="205"/>
      <c r="R1623" s="205"/>
      <c r="S1623" s="205"/>
      <c r="T1623" s="206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T1623" s="200" t="s">
        <v>469</v>
      </c>
      <c r="AU1623" s="200" t="s">
        <v>101</v>
      </c>
      <c r="AV1623" s="13" t="s">
        <v>76</v>
      </c>
      <c r="AW1623" s="13" t="s">
        <v>33</v>
      </c>
      <c r="AX1623" s="13" t="s">
        <v>79</v>
      </c>
      <c r="AY1623" s="200" t="s">
        <v>458</v>
      </c>
    </row>
    <row r="1624" s="2" customFormat="1" ht="24.15" customHeight="1">
      <c r="A1624" s="41"/>
      <c r="B1624" s="179"/>
      <c r="C1624" s="180" t="s">
        <v>2788</v>
      </c>
      <c r="D1624" s="180" t="s">
        <v>462</v>
      </c>
      <c r="E1624" s="181" t="s">
        <v>2789</v>
      </c>
      <c r="F1624" s="182" t="s">
        <v>2790</v>
      </c>
      <c r="G1624" s="183" t="s">
        <v>629</v>
      </c>
      <c r="H1624" s="184">
        <v>2</v>
      </c>
      <c r="I1624" s="185"/>
      <c r="J1624" s="186">
        <f>ROUND(I1624*H1624,2)</f>
        <v>0</v>
      </c>
      <c r="K1624" s="182" t="s">
        <v>465</v>
      </c>
      <c r="L1624" s="42"/>
      <c r="M1624" s="187" t="s">
        <v>3</v>
      </c>
      <c r="N1624" s="188" t="s">
        <v>43</v>
      </c>
      <c r="O1624" s="75"/>
      <c r="P1624" s="189">
        <f>O1624*H1624</f>
        <v>0</v>
      </c>
      <c r="Q1624" s="189">
        <v>0</v>
      </c>
      <c r="R1624" s="189">
        <f>Q1624*H1624</f>
        <v>0</v>
      </c>
      <c r="S1624" s="189">
        <v>0</v>
      </c>
      <c r="T1624" s="190">
        <f>S1624*H1624</f>
        <v>0</v>
      </c>
      <c r="U1624" s="41"/>
      <c r="V1624" s="41"/>
      <c r="W1624" s="41"/>
      <c r="X1624" s="41"/>
      <c r="Y1624" s="41"/>
      <c r="Z1624" s="41"/>
      <c r="AA1624" s="41"/>
      <c r="AB1624" s="41"/>
      <c r="AC1624" s="41"/>
      <c r="AD1624" s="41"/>
      <c r="AE1624" s="41"/>
      <c r="AR1624" s="191" t="s">
        <v>567</v>
      </c>
      <c r="AT1624" s="191" t="s">
        <v>462</v>
      </c>
      <c r="AU1624" s="191" t="s">
        <v>101</v>
      </c>
      <c r="AY1624" s="22" t="s">
        <v>458</v>
      </c>
      <c r="BE1624" s="192">
        <f>IF(N1624="základní",J1624,0)</f>
        <v>0</v>
      </c>
      <c r="BF1624" s="192">
        <f>IF(N1624="snížená",J1624,0)</f>
        <v>0</v>
      </c>
      <c r="BG1624" s="192">
        <f>IF(N1624="zákl. přenesená",J1624,0)</f>
        <v>0</v>
      </c>
      <c r="BH1624" s="192">
        <f>IF(N1624="sníž. přenesená",J1624,0)</f>
        <v>0</v>
      </c>
      <c r="BI1624" s="192">
        <f>IF(N1624="nulová",J1624,0)</f>
        <v>0</v>
      </c>
      <c r="BJ1624" s="22" t="s">
        <v>79</v>
      </c>
      <c r="BK1624" s="192">
        <f>ROUND(I1624*H1624,2)</f>
        <v>0</v>
      </c>
      <c r="BL1624" s="22" t="s">
        <v>567</v>
      </c>
      <c r="BM1624" s="191" t="s">
        <v>2791</v>
      </c>
    </row>
    <row r="1625" s="2" customFormat="1">
      <c r="A1625" s="41"/>
      <c r="B1625" s="42"/>
      <c r="C1625" s="41"/>
      <c r="D1625" s="193" t="s">
        <v>467</v>
      </c>
      <c r="E1625" s="41"/>
      <c r="F1625" s="194" t="s">
        <v>2792</v>
      </c>
      <c r="G1625" s="41"/>
      <c r="H1625" s="41"/>
      <c r="I1625" s="195"/>
      <c r="J1625" s="41"/>
      <c r="K1625" s="41"/>
      <c r="L1625" s="42"/>
      <c r="M1625" s="196"/>
      <c r="N1625" s="197"/>
      <c r="O1625" s="75"/>
      <c r="P1625" s="75"/>
      <c r="Q1625" s="75"/>
      <c r="R1625" s="75"/>
      <c r="S1625" s="75"/>
      <c r="T1625" s="76"/>
      <c r="U1625" s="41"/>
      <c r="V1625" s="41"/>
      <c r="W1625" s="41"/>
      <c r="X1625" s="41"/>
      <c r="Y1625" s="41"/>
      <c r="Z1625" s="41"/>
      <c r="AA1625" s="41"/>
      <c r="AB1625" s="41"/>
      <c r="AC1625" s="41"/>
      <c r="AD1625" s="41"/>
      <c r="AE1625" s="41"/>
      <c r="AT1625" s="22" t="s">
        <v>467</v>
      </c>
      <c r="AU1625" s="22" t="s">
        <v>101</v>
      </c>
    </row>
    <row r="1626" s="13" customFormat="1">
      <c r="A1626" s="13"/>
      <c r="B1626" s="198"/>
      <c r="C1626" s="13"/>
      <c r="D1626" s="199" t="s">
        <v>469</v>
      </c>
      <c r="E1626" s="200" t="s">
        <v>3</v>
      </c>
      <c r="F1626" s="201" t="s">
        <v>2793</v>
      </c>
      <c r="G1626" s="13"/>
      <c r="H1626" s="202">
        <v>2</v>
      </c>
      <c r="I1626" s="203"/>
      <c r="J1626" s="13"/>
      <c r="K1626" s="13"/>
      <c r="L1626" s="198"/>
      <c r="M1626" s="204"/>
      <c r="N1626" s="205"/>
      <c r="O1626" s="205"/>
      <c r="P1626" s="205"/>
      <c r="Q1626" s="205"/>
      <c r="R1626" s="205"/>
      <c r="S1626" s="205"/>
      <c r="T1626" s="206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00" t="s">
        <v>469</v>
      </c>
      <c r="AU1626" s="200" t="s">
        <v>101</v>
      </c>
      <c r="AV1626" s="13" t="s">
        <v>76</v>
      </c>
      <c r="AW1626" s="13" t="s">
        <v>33</v>
      </c>
      <c r="AX1626" s="13" t="s">
        <v>79</v>
      </c>
      <c r="AY1626" s="200" t="s">
        <v>458</v>
      </c>
    </row>
    <row r="1627" s="2" customFormat="1" ht="37.8" customHeight="1">
      <c r="A1627" s="41"/>
      <c r="B1627" s="179"/>
      <c r="C1627" s="223" t="s">
        <v>2794</v>
      </c>
      <c r="D1627" s="223" t="s">
        <v>562</v>
      </c>
      <c r="E1627" s="224" t="s">
        <v>2795</v>
      </c>
      <c r="F1627" s="225" t="s">
        <v>2796</v>
      </c>
      <c r="G1627" s="226" t="s">
        <v>140</v>
      </c>
      <c r="H1627" s="227">
        <v>11.32</v>
      </c>
      <c r="I1627" s="228"/>
      <c r="J1627" s="229">
        <f>ROUND(I1627*H1627,2)</f>
        <v>0</v>
      </c>
      <c r="K1627" s="225" t="s">
        <v>1553</v>
      </c>
      <c r="L1627" s="230"/>
      <c r="M1627" s="231" t="s">
        <v>3</v>
      </c>
      <c r="N1627" s="232" t="s">
        <v>43</v>
      </c>
      <c r="O1627" s="75"/>
      <c r="P1627" s="189">
        <f>O1627*H1627</f>
        <v>0</v>
      </c>
      <c r="Q1627" s="189">
        <v>0.038289999999999998</v>
      </c>
      <c r="R1627" s="189">
        <f>Q1627*H1627</f>
        <v>0.43344279999999996</v>
      </c>
      <c r="S1627" s="189">
        <v>0</v>
      </c>
      <c r="T1627" s="190">
        <f>S1627*H1627</f>
        <v>0</v>
      </c>
      <c r="U1627" s="41"/>
      <c r="V1627" s="41"/>
      <c r="W1627" s="41"/>
      <c r="X1627" s="41"/>
      <c r="Y1627" s="41"/>
      <c r="Z1627" s="41"/>
      <c r="AA1627" s="41"/>
      <c r="AB1627" s="41"/>
      <c r="AC1627" s="41"/>
      <c r="AD1627" s="41"/>
      <c r="AE1627" s="41"/>
      <c r="AR1627" s="191" t="s">
        <v>667</v>
      </c>
      <c r="AT1627" s="191" t="s">
        <v>562</v>
      </c>
      <c r="AU1627" s="191" t="s">
        <v>101</v>
      </c>
      <c r="AY1627" s="22" t="s">
        <v>458</v>
      </c>
      <c r="BE1627" s="192">
        <f>IF(N1627="základní",J1627,0)</f>
        <v>0</v>
      </c>
      <c r="BF1627" s="192">
        <f>IF(N1627="snížená",J1627,0)</f>
        <v>0</v>
      </c>
      <c r="BG1627" s="192">
        <f>IF(N1627="zákl. přenesená",J1627,0)</f>
        <v>0</v>
      </c>
      <c r="BH1627" s="192">
        <f>IF(N1627="sníž. přenesená",J1627,0)</f>
        <v>0</v>
      </c>
      <c r="BI1627" s="192">
        <f>IF(N1627="nulová",J1627,0)</f>
        <v>0</v>
      </c>
      <c r="BJ1627" s="22" t="s">
        <v>79</v>
      </c>
      <c r="BK1627" s="192">
        <f>ROUND(I1627*H1627,2)</f>
        <v>0</v>
      </c>
      <c r="BL1627" s="22" t="s">
        <v>567</v>
      </c>
      <c r="BM1627" s="191" t="s">
        <v>2797</v>
      </c>
    </row>
    <row r="1628" s="13" customFormat="1">
      <c r="A1628" s="13"/>
      <c r="B1628" s="198"/>
      <c r="C1628" s="13"/>
      <c r="D1628" s="199" t="s">
        <v>469</v>
      </c>
      <c r="E1628" s="200" t="s">
        <v>3</v>
      </c>
      <c r="F1628" s="201" t="s">
        <v>2798</v>
      </c>
      <c r="G1628" s="13"/>
      <c r="H1628" s="202">
        <v>5.6600000000000001</v>
      </c>
      <c r="I1628" s="203"/>
      <c r="J1628" s="13"/>
      <c r="K1628" s="13"/>
      <c r="L1628" s="198"/>
      <c r="M1628" s="204"/>
      <c r="N1628" s="205"/>
      <c r="O1628" s="205"/>
      <c r="P1628" s="205"/>
      <c r="Q1628" s="205"/>
      <c r="R1628" s="205"/>
      <c r="S1628" s="205"/>
      <c r="T1628" s="206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T1628" s="200" t="s">
        <v>469</v>
      </c>
      <c r="AU1628" s="200" t="s">
        <v>101</v>
      </c>
      <c r="AV1628" s="13" t="s">
        <v>76</v>
      </c>
      <c r="AW1628" s="13" t="s">
        <v>33</v>
      </c>
      <c r="AX1628" s="13" t="s">
        <v>72</v>
      </c>
      <c r="AY1628" s="200" t="s">
        <v>458</v>
      </c>
    </row>
    <row r="1629" s="13" customFormat="1">
      <c r="A1629" s="13"/>
      <c r="B1629" s="198"/>
      <c r="C1629" s="13"/>
      <c r="D1629" s="199" t="s">
        <v>469</v>
      </c>
      <c r="E1629" s="200" t="s">
        <v>3</v>
      </c>
      <c r="F1629" s="201" t="s">
        <v>2798</v>
      </c>
      <c r="G1629" s="13"/>
      <c r="H1629" s="202">
        <v>5.6600000000000001</v>
      </c>
      <c r="I1629" s="203"/>
      <c r="J1629" s="13"/>
      <c r="K1629" s="13"/>
      <c r="L1629" s="198"/>
      <c r="M1629" s="204"/>
      <c r="N1629" s="205"/>
      <c r="O1629" s="205"/>
      <c r="P1629" s="205"/>
      <c r="Q1629" s="205"/>
      <c r="R1629" s="205"/>
      <c r="S1629" s="205"/>
      <c r="T1629" s="206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T1629" s="200" t="s">
        <v>469</v>
      </c>
      <c r="AU1629" s="200" t="s">
        <v>101</v>
      </c>
      <c r="AV1629" s="13" t="s">
        <v>76</v>
      </c>
      <c r="AW1629" s="13" t="s">
        <v>33</v>
      </c>
      <c r="AX1629" s="13" t="s">
        <v>72</v>
      </c>
      <c r="AY1629" s="200" t="s">
        <v>458</v>
      </c>
    </row>
    <row r="1630" s="15" customFormat="1">
      <c r="A1630" s="15"/>
      <c r="B1630" s="215"/>
      <c r="C1630" s="15"/>
      <c r="D1630" s="199" t="s">
        <v>469</v>
      </c>
      <c r="E1630" s="216" t="s">
        <v>3</v>
      </c>
      <c r="F1630" s="217" t="s">
        <v>497</v>
      </c>
      <c r="G1630" s="15"/>
      <c r="H1630" s="218">
        <v>11.32</v>
      </c>
      <c r="I1630" s="219"/>
      <c r="J1630" s="15"/>
      <c r="K1630" s="15"/>
      <c r="L1630" s="215"/>
      <c r="M1630" s="220"/>
      <c r="N1630" s="221"/>
      <c r="O1630" s="221"/>
      <c r="P1630" s="221"/>
      <c r="Q1630" s="221"/>
      <c r="R1630" s="221"/>
      <c r="S1630" s="221"/>
      <c r="T1630" s="222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T1630" s="216" t="s">
        <v>469</v>
      </c>
      <c r="AU1630" s="216" t="s">
        <v>101</v>
      </c>
      <c r="AV1630" s="15" t="s">
        <v>104</v>
      </c>
      <c r="AW1630" s="15" t="s">
        <v>33</v>
      </c>
      <c r="AX1630" s="15" t="s">
        <v>79</v>
      </c>
      <c r="AY1630" s="216" t="s">
        <v>458</v>
      </c>
    </row>
    <row r="1631" s="2" customFormat="1" ht="24.15" customHeight="1">
      <c r="A1631" s="41"/>
      <c r="B1631" s="179"/>
      <c r="C1631" s="180" t="s">
        <v>2799</v>
      </c>
      <c r="D1631" s="180" t="s">
        <v>462</v>
      </c>
      <c r="E1631" s="181" t="s">
        <v>2800</v>
      </c>
      <c r="F1631" s="182" t="s">
        <v>2801</v>
      </c>
      <c r="G1631" s="183" t="s">
        <v>629</v>
      </c>
      <c r="H1631" s="184">
        <v>1</v>
      </c>
      <c r="I1631" s="185"/>
      <c r="J1631" s="186">
        <f>ROUND(I1631*H1631,2)</f>
        <v>0</v>
      </c>
      <c r="K1631" s="182" t="s">
        <v>465</v>
      </c>
      <c r="L1631" s="42"/>
      <c r="M1631" s="187" t="s">
        <v>3</v>
      </c>
      <c r="N1631" s="188" t="s">
        <v>43</v>
      </c>
      <c r="O1631" s="75"/>
      <c r="P1631" s="189">
        <f>O1631*H1631</f>
        <v>0</v>
      </c>
      <c r="Q1631" s="189">
        <v>0</v>
      </c>
      <c r="R1631" s="189">
        <f>Q1631*H1631</f>
        <v>0</v>
      </c>
      <c r="S1631" s="189">
        <v>0</v>
      </c>
      <c r="T1631" s="190">
        <f>S1631*H1631</f>
        <v>0</v>
      </c>
      <c r="U1631" s="41"/>
      <c r="V1631" s="41"/>
      <c r="W1631" s="41"/>
      <c r="X1631" s="41"/>
      <c r="Y1631" s="41"/>
      <c r="Z1631" s="41"/>
      <c r="AA1631" s="41"/>
      <c r="AB1631" s="41"/>
      <c r="AC1631" s="41"/>
      <c r="AD1631" s="41"/>
      <c r="AE1631" s="41"/>
      <c r="AR1631" s="191" t="s">
        <v>567</v>
      </c>
      <c r="AT1631" s="191" t="s">
        <v>462</v>
      </c>
      <c r="AU1631" s="191" t="s">
        <v>101</v>
      </c>
      <c r="AY1631" s="22" t="s">
        <v>458</v>
      </c>
      <c r="BE1631" s="192">
        <f>IF(N1631="základní",J1631,0)</f>
        <v>0</v>
      </c>
      <c r="BF1631" s="192">
        <f>IF(N1631="snížená",J1631,0)</f>
        <v>0</v>
      </c>
      <c r="BG1631" s="192">
        <f>IF(N1631="zákl. přenesená",J1631,0)</f>
        <v>0</v>
      </c>
      <c r="BH1631" s="192">
        <f>IF(N1631="sníž. přenesená",J1631,0)</f>
        <v>0</v>
      </c>
      <c r="BI1631" s="192">
        <f>IF(N1631="nulová",J1631,0)</f>
        <v>0</v>
      </c>
      <c r="BJ1631" s="22" t="s">
        <v>79</v>
      </c>
      <c r="BK1631" s="192">
        <f>ROUND(I1631*H1631,2)</f>
        <v>0</v>
      </c>
      <c r="BL1631" s="22" t="s">
        <v>567</v>
      </c>
      <c r="BM1631" s="191" t="s">
        <v>2802</v>
      </c>
    </row>
    <row r="1632" s="2" customFormat="1">
      <c r="A1632" s="41"/>
      <c r="B1632" s="42"/>
      <c r="C1632" s="41"/>
      <c r="D1632" s="193" t="s">
        <v>467</v>
      </c>
      <c r="E1632" s="41"/>
      <c r="F1632" s="194" t="s">
        <v>2803</v>
      </c>
      <c r="G1632" s="41"/>
      <c r="H1632" s="41"/>
      <c r="I1632" s="195"/>
      <c r="J1632" s="41"/>
      <c r="K1632" s="41"/>
      <c r="L1632" s="42"/>
      <c r="M1632" s="196"/>
      <c r="N1632" s="197"/>
      <c r="O1632" s="75"/>
      <c r="P1632" s="75"/>
      <c r="Q1632" s="75"/>
      <c r="R1632" s="75"/>
      <c r="S1632" s="75"/>
      <c r="T1632" s="76"/>
      <c r="U1632" s="41"/>
      <c r="V1632" s="41"/>
      <c r="W1632" s="41"/>
      <c r="X1632" s="41"/>
      <c r="Y1632" s="41"/>
      <c r="Z1632" s="41"/>
      <c r="AA1632" s="41"/>
      <c r="AB1632" s="41"/>
      <c r="AC1632" s="41"/>
      <c r="AD1632" s="41"/>
      <c r="AE1632" s="41"/>
      <c r="AT1632" s="22" t="s">
        <v>467</v>
      </c>
      <c r="AU1632" s="22" t="s">
        <v>101</v>
      </c>
    </row>
    <row r="1633" s="13" customFormat="1">
      <c r="A1633" s="13"/>
      <c r="B1633" s="198"/>
      <c r="C1633" s="13"/>
      <c r="D1633" s="199" t="s">
        <v>469</v>
      </c>
      <c r="E1633" s="200" t="s">
        <v>3</v>
      </c>
      <c r="F1633" s="201" t="s">
        <v>2804</v>
      </c>
      <c r="G1633" s="13"/>
      <c r="H1633" s="202">
        <v>1</v>
      </c>
      <c r="I1633" s="203"/>
      <c r="J1633" s="13"/>
      <c r="K1633" s="13"/>
      <c r="L1633" s="198"/>
      <c r="M1633" s="204"/>
      <c r="N1633" s="205"/>
      <c r="O1633" s="205"/>
      <c r="P1633" s="205"/>
      <c r="Q1633" s="205"/>
      <c r="R1633" s="205"/>
      <c r="S1633" s="205"/>
      <c r="T1633" s="206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T1633" s="200" t="s">
        <v>469</v>
      </c>
      <c r="AU1633" s="200" t="s">
        <v>101</v>
      </c>
      <c r="AV1633" s="13" t="s">
        <v>76</v>
      </c>
      <c r="AW1633" s="13" t="s">
        <v>33</v>
      </c>
      <c r="AX1633" s="13" t="s">
        <v>79</v>
      </c>
      <c r="AY1633" s="200" t="s">
        <v>458</v>
      </c>
    </row>
    <row r="1634" s="2" customFormat="1" ht="37.8" customHeight="1">
      <c r="A1634" s="41"/>
      <c r="B1634" s="179"/>
      <c r="C1634" s="223" t="s">
        <v>2805</v>
      </c>
      <c r="D1634" s="223" t="s">
        <v>562</v>
      </c>
      <c r="E1634" s="224" t="s">
        <v>2795</v>
      </c>
      <c r="F1634" s="225" t="s">
        <v>2796</v>
      </c>
      <c r="G1634" s="226" t="s">
        <v>140</v>
      </c>
      <c r="H1634" s="227">
        <v>5</v>
      </c>
      <c r="I1634" s="228"/>
      <c r="J1634" s="229">
        <f>ROUND(I1634*H1634,2)</f>
        <v>0</v>
      </c>
      <c r="K1634" s="225" t="s">
        <v>1553</v>
      </c>
      <c r="L1634" s="230"/>
      <c r="M1634" s="231" t="s">
        <v>3</v>
      </c>
      <c r="N1634" s="232" t="s">
        <v>43</v>
      </c>
      <c r="O1634" s="75"/>
      <c r="P1634" s="189">
        <f>O1634*H1634</f>
        <v>0</v>
      </c>
      <c r="Q1634" s="189">
        <v>0.038289999999999998</v>
      </c>
      <c r="R1634" s="189">
        <f>Q1634*H1634</f>
        <v>0.19144999999999998</v>
      </c>
      <c r="S1634" s="189">
        <v>0</v>
      </c>
      <c r="T1634" s="190">
        <f>S1634*H1634</f>
        <v>0</v>
      </c>
      <c r="U1634" s="41"/>
      <c r="V1634" s="41"/>
      <c r="W1634" s="41"/>
      <c r="X1634" s="41"/>
      <c r="Y1634" s="41"/>
      <c r="Z1634" s="41"/>
      <c r="AA1634" s="41"/>
      <c r="AB1634" s="41"/>
      <c r="AC1634" s="41"/>
      <c r="AD1634" s="41"/>
      <c r="AE1634" s="41"/>
      <c r="AR1634" s="191" t="s">
        <v>667</v>
      </c>
      <c r="AT1634" s="191" t="s">
        <v>562</v>
      </c>
      <c r="AU1634" s="191" t="s">
        <v>101</v>
      </c>
      <c r="AY1634" s="22" t="s">
        <v>458</v>
      </c>
      <c r="BE1634" s="192">
        <f>IF(N1634="základní",J1634,0)</f>
        <v>0</v>
      </c>
      <c r="BF1634" s="192">
        <f>IF(N1634="snížená",J1634,0)</f>
        <v>0</v>
      </c>
      <c r="BG1634" s="192">
        <f>IF(N1634="zákl. přenesená",J1634,0)</f>
        <v>0</v>
      </c>
      <c r="BH1634" s="192">
        <f>IF(N1634="sníž. přenesená",J1634,0)</f>
        <v>0</v>
      </c>
      <c r="BI1634" s="192">
        <f>IF(N1634="nulová",J1634,0)</f>
        <v>0</v>
      </c>
      <c r="BJ1634" s="22" t="s">
        <v>79</v>
      </c>
      <c r="BK1634" s="192">
        <f>ROUND(I1634*H1634,2)</f>
        <v>0</v>
      </c>
      <c r="BL1634" s="22" t="s">
        <v>567</v>
      </c>
      <c r="BM1634" s="191" t="s">
        <v>2806</v>
      </c>
    </row>
    <row r="1635" s="14" customFormat="1">
      <c r="A1635" s="14"/>
      <c r="B1635" s="208"/>
      <c r="C1635" s="14"/>
      <c r="D1635" s="199" t="s">
        <v>469</v>
      </c>
      <c r="E1635" s="209" t="s">
        <v>3</v>
      </c>
      <c r="F1635" s="210" t="s">
        <v>2807</v>
      </c>
      <c r="G1635" s="14"/>
      <c r="H1635" s="209" t="s">
        <v>3</v>
      </c>
      <c r="I1635" s="211"/>
      <c r="J1635" s="14"/>
      <c r="K1635" s="14"/>
      <c r="L1635" s="208"/>
      <c r="M1635" s="212"/>
      <c r="N1635" s="213"/>
      <c r="O1635" s="213"/>
      <c r="P1635" s="213"/>
      <c r="Q1635" s="213"/>
      <c r="R1635" s="213"/>
      <c r="S1635" s="213"/>
      <c r="T1635" s="2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T1635" s="209" t="s">
        <v>469</v>
      </c>
      <c r="AU1635" s="209" t="s">
        <v>101</v>
      </c>
      <c r="AV1635" s="14" t="s">
        <v>79</v>
      </c>
      <c r="AW1635" s="14" t="s">
        <v>33</v>
      </c>
      <c r="AX1635" s="14" t="s">
        <v>72</v>
      </c>
      <c r="AY1635" s="209" t="s">
        <v>458</v>
      </c>
    </row>
    <row r="1636" s="13" customFormat="1">
      <c r="A1636" s="13"/>
      <c r="B1636" s="198"/>
      <c r="C1636" s="13"/>
      <c r="D1636" s="199" t="s">
        <v>469</v>
      </c>
      <c r="E1636" s="200" t="s">
        <v>3</v>
      </c>
      <c r="F1636" s="201" t="s">
        <v>2621</v>
      </c>
      <c r="G1636" s="13"/>
      <c r="H1636" s="202">
        <v>5</v>
      </c>
      <c r="I1636" s="203"/>
      <c r="J1636" s="13"/>
      <c r="K1636" s="13"/>
      <c r="L1636" s="198"/>
      <c r="M1636" s="204"/>
      <c r="N1636" s="205"/>
      <c r="O1636" s="205"/>
      <c r="P1636" s="205"/>
      <c r="Q1636" s="205"/>
      <c r="R1636" s="205"/>
      <c r="S1636" s="205"/>
      <c r="T1636" s="206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00" t="s">
        <v>469</v>
      </c>
      <c r="AU1636" s="200" t="s">
        <v>101</v>
      </c>
      <c r="AV1636" s="13" t="s">
        <v>76</v>
      </c>
      <c r="AW1636" s="13" t="s">
        <v>33</v>
      </c>
      <c r="AX1636" s="13" t="s">
        <v>79</v>
      </c>
      <c r="AY1636" s="200" t="s">
        <v>458</v>
      </c>
    </row>
    <row r="1637" s="12" customFormat="1" ht="20.88" customHeight="1">
      <c r="A1637" s="12"/>
      <c r="B1637" s="166"/>
      <c r="C1637" s="12"/>
      <c r="D1637" s="167" t="s">
        <v>71</v>
      </c>
      <c r="E1637" s="177" t="s">
        <v>2808</v>
      </c>
      <c r="F1637" s="177" t="s">
        <v>2809</v>
      </c>
      <c r="G1637" s="12"/>
      <c r="H1637" s="12"/>
      <c r="I1637" s="169"/>
      <c r="J1637" s="178">
        <f>BK1637</f>
        <v>0</v>
      </c>
      <c r="K1637" s="12"/>
      <c r="L1637" s="166"/>
      <c r="M1637" s="171"/>
      <c r="N1637" s="172"/>
      <c r="O1637" s="172"/>
      <c r="P1637" s="173">
        <f>SUM(P1638:P1650)</f>
        <v>0</v>
      </c>
      <c r="Q1637" s="172"/>
      <c r="R1637" s="173">
        <f>SUM(R1638:R1650)</f>
        <v>4.1241199999999996</v>
      </c>
      <c r="S1637" s="172"/>
      <c r="T1637" s="174">
        <f>SUM(T1638:T1650)</f>
        <v>0</v>
      </c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R1637" s="167" t="s">
        <v>76</v>
      </c>
      <c r="AT1637" s="175" t="s">
        <v>71</v>
      </c>
      <c r="AU1637" s="175" t="s">
        <v>76</v>
      </c>
      <c r="AY1637" s="167" t="s">
        <v>458</v>
      </c>
      <c r="BK1637" s="176">
        <f>SUM(BK1638:BK1650)</f>
        <v>0</v>
      </c>
    </row>
    <row r="1638" s="2" customFormat="1" ht="44.25" customHeight="1">
      <c r="A1638" s="41"/>
      <c r="B1638" s="179"/>
      <c r="C1638" s="180" t="s">
        <v>2810</v>
      </c>
      <c r="D1638" s="180" t="s">
        <v>462</v>
      </c>
      <c r="E1638" s="181" t="s">
        <v>2811</v>
      </c>
      <c r="F1638" s="182" t="s">
        <v>2812</v>
      </c>
      <c r="G1638" s="183" t="s">
        <v>2813</v>
      </c>
      <c r="H1638" s="184">
        <v>4124</v>
      </c>
      <c r="I1638" s="185"/>
      <c r="J1638" s="186">
        <f>ROUND(I1638*H1638,2)</f>
        <v>0</v>
      </c>
      <c r="K1638" s="182" t="s">
        <v>709</v>
      </c>
      <c r="L1638" s="42"/>
      <c r="M1638" s="187" t="s">
        <v>3</v>
      </c>
      <c r="N1638" s="188" t="s">
        <v>43</v>
      </c>
      <c r="O1638" s="75"/>
      <c r="P1638" s="189">
        <f>O1638*H1638</f>
        <v>0</v>
      </c>
      <c r="Q1638" s="189">
        <v>0</v>
      </c>
      <c r="R1638" s="189">
        <f>Q1638*H1638</f>
        <v>0</v>
      </c>
      <c r="S1638" s="189">
        <v>0</v>
      </c>
      <c r="T1638" s="190">
        <f>S1638*H1638</f>
        <v>0</v>
      </c>
      <c r="U1638" s="41"/>
      <c r="V1638" s="41"/>
      <c r="W1638" s="41"/>
      <c r="X1638" s="41"/>
      <c r="Y1638" s="41"/>
      <c r="Z1638" s="41"/>
      <c r="AA1638" s="41"/>
      <c r="AB1638" s="41"/>
      <c r="AC1638" s="41"/>
      <c r="AD1638" s="41"/>
      <c r="AE1638" s="41"/>
      <c r="AR1638" s="191" t="s">
        <v>567</v>
      </c>
      <c r="AT1638" s="191" t="s">
        <v>462</v>
      </c>
      <c r="AU1638" s="191" t="s">
        <v>101</v>
      </c>
      <c r="AY1638" s="22" t="s">
        <v>458</v>
      </c>
      <c r="BE1638" s="192">
        <f>IF(N1638="základní",J1638,0)</f>
        <v>0</v>
      </c>
      <c r="BF1638" s="192">
        <f>IF(N1638="snížená",J1638,0)</f>
        <v>0</v>
      </c>
      <c r="BG1638" s="192">
        <f>IF(N1638="zákl. přenesená",J1638,0)</f>
        <v>0</v>
      </c>
      <c r="BH1638" s="192">
        <f>IF(N1638="sníž. přenesená",J1638,0)</f>
        <v>0</v>
      </c>
      <c r="BI1638" s="192">
        <f>IF(N1638="nulová",J1638,0)</f>
        <v>0</v>
      </c>
      <c r="BJ1638" s="22" t="s">
        <v>79</v>
      </c>
      <c r="BK1638" s="192">
        <f>ROUND(I1638*H1638,2)</f>
        <v>0</v>
      </c>
      <c r="BL1638" s="22" t="s">
        <v>567</v>
      </c>
      <c r="BM1638" s="191" t="s">
        <v>2814</v>
      </c>
    </row>
    <row r="1639" s="13" customFormat="1">
      <c r="A1639" s="13"/>
      <c r="B1639" s="198"/>
      <c r="C1639" s="13"/>
      <c r="D1639" s="199" t="s">
        <v>469</v>
      </c>
      <c r="E1639" s="13"/>
      <c r="F1639" s="201" t="s">
        <v>2815</v>
      </c>
      <c r="G1639" s="13"/>
      <c r="H1639" s="202">
        <v>4124</v>
      </c>
      <c r="I1639" s="203"/>
      <c r="J1639" s="13"/>
      <c r="K1639" s="13"/>
      <c r="L1639" s="198"/>
      <c r="M1639" s="204"/>
      <c r="N1639" s="205"/>
      <c r="O1639" s="205"/>
      <c r="P1639" s="205"/>
      <c r="Q1639" s="205"/>
      <c r="R1639" s="205"/>
      <c r="S1639" s="205"/>
      <c r="T1639" s="206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T1639" s="200" t="s">
        <v>469</v>
      </c>
      <c r="AU1639" s="200" t="s">
        <v>101</v>
      </c>
      <c r="AV1639" s="13" t="s">
        <v>76</v>
      </c>
      <c r="AW1639" s="13" t="s">
        <v>4</v>
      </c>
      <c r="AX1639" s="13" t="s">
        <v>79</v>
      </c>
      <c r="AY1639" s="200" t="s">
        <v>458</v>
      </c>
    </row>
    <row r="1640" s="2" customFormat="1" ht="21.75" customHeight="1">
      <c r="A1640" s="41"/>
      <c r="B1640" s="179"/>
      <c r="C1640" s="223" t="s">
        <v>2816</v>
      </c>
      <c r="D1640" s="223" t="s">
        <v>562</v>
      </c>
      <c r="E1640" s="224" t="s">
        <v>2817</v>
      </c>
      <c r="F1640" s="225" t="s">
        <v>2818</v>
      </c>
      <c r="G1640" s="226" t="s">
        <v>548</v>
      </c>
      <c r="H1640" s="227">
        <v>3.1819999999999999</v>
      </c>
      <c r="I1640" s="228"/>
      <c r="J1640" s="229">
        <f>ROUND(I1640*H1640,2)</f>
        <v>0</v>
      </c>
      <c r="K1640" s="225" t="s">
        <v>465</v>
      </c>
      <c r="L1640" s="230"/>
      <c r="M1640" s="231" t="s">
        <v>3</v>
      </c>
      <c r="N1640" s="232" t="s">
        <v>43</v>
      </c>
      <c r="O1640" s="75"/>
      <c r="P1640" s="189">
        <f>O1640*H1640</f>
        <v>0</v>
      </c>
      <c r="Q1640" s="189">
        <v>1</v>
      </c>
      <c r="R1640" s="189">
        <f>Q1640*H1640</f>
        <v>3.1819999999999999</v>
      </c>
      <c r="S1640" s="189">
        <v>0</v>
      </c>
      <c r="T1640" s="190">
        <f>S1640*H1640</f>
        <v>0</v>
      </c>
      <c r="U1640" s="41"/>
      <c r="V1640" s="41"/>
      <c r="W1640" s="41"/>
      <c r="X1640" s="41"/>
      <c r="Y1640" s="41"/>
      <c r="Z1640" s="41"/>
      <c r="AA1640" s="41"/>
      <c r="AB1640" s="41"/>
      <c r="AC1640" s="41"/>
      <c r="AD1640" s="41"/>
      <c r="AE1640" s="41"/>
      <c r="AR1640" s="191" t="s">
        <v>667</v>
      </c>
      <c r="AT1640" s="191" t="s">
        <v>562</v>
      </c>
      <c r="AU1640" s="191" t="s">
        <v>101</v>
      </c>
      <c r="AY1640" s="22" t="s">
        <v>458</v>
      </c>
      <c r="BE1640" s="192">
        <f>IF(N1640="základní",J1640,0)</f>
        <v>0</v>
      </c>
      <c r="BF1640" s="192">
        <f>IF(N1640="snížená",J1640,0)</f>
        <v>0</v>
      </c>
      <c r="BG1640" s="192">
        <f>IF(N1640="zákl. přenesená",J1640,0)</f>
        <v>0</v>
      </c>
      <c r="BH1640" s="192">
        <f>IF(N1640="sníž. přenesená",J1640,0)</f>
        <v>0</v>
      </c>
      <c r="BI1640" s="192">
        <f>IF(N1640="nulová",J1640,0)</f>
        <v>0</v>
      </c>
      <c r="BJ1640" s="22" t="s">
        <v>79</v>
      </c>
      <c r="BK1640" s="192">
        <f>ROUND(I1640*H1640,2)</f>
        <v>0</v>
      </c>
      <c r="BL1640" s="22" t="s">
        <v>567</v>
      </c>
      <c r="BM1640" s="191" t="s">
        <v>2819</v>
      </c>
    </row>
    <row r="1641" s="13" customFormat="1">
      <c r="A1641" s="13"/>
      <c r="B1641" s="198"/>
      <c r="C1641" s="13"/>
      <c r="D1641" s="199" t="s">
        <v>469</v>
      </c>
      <c r="E1641" s="200" t="s">
        <v>3</v>
      </c>
      <c r="F1641" s="201" t="s">
        <v>2820</v>
      </c>
      <c r="G1641" s="13"/>
      <c r="H1641" s="202">
        <v>3.1819999999999999</v>
      </c>
      <c r="I1641" s="203"/>
      <c r="J1641" s="13"/>
      <c r="K1641" s="13"/>
      <c r="L1641" s="198"/>
      <c r="M1641" s="204"/>
      <c r="N1641" s="205"/>
      <c r="O1641" s="205"/>
      <c r="P1641" s="205"/>
      <c r="Q1641" s="205"/>
      <c r="R1641" s="205"/>
      <c r="S1641" s="205"/>
      <c r="T1641" s="206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00" t="s">
        <v>469</v>
      </c>
      <c r="AU1641" s="200" t="s">
        <v>101</v>
      </c>
      <c r="AV1641" s="13" t="s">
        <v>76</v>
      </c>
      <c r="AW1641" s="13" t="s">
        <v>33</v>
      </c>
      <c r="AX1641" s="13" t="s">
        <v>79</v>
      </c>
      <c r="AY1641" s="200" t="s">
        <v>458</v>
      </c>
    </row>
    <row r="1642" s="2" customFormat="1" ht="24.15" customHeight="1">
      <c r="A1642" s="41"/>
      <c r="B1642" s="179"/>
      <c r="C1642" s="223" t="s">
        <v>2821</v>
      </c>
      <c r="D1642" s="223" t="s">
        <v>562</v>
      </c>
      <c r="E1642" s="224" t="s">
        <v>2822</v>
      </c>
      <c r="F1642" s="225" t="s">
        <v>2823</v>
      </c>
      <c r="G1642" s="226" t="s">
        <v>548</v>
      </c>
      <c r="H1642" s="227">
        <v>0.13500000000000001</v>
      </c>
      <c r="I1642" s="228"/>
      <c r="J1642" s="229">
        <f>ROUND(I1642*H1642,2)</f>
        <v>0</v>
      </c>
      <c r="K1642" s="225" t="s">
        <v>465</v>
      </c>
      <c r="L1642" s="230"/>
      <c r="M1642" s="231" t="s">
        <v>3</v>
      </c>
      <c r="N1642" s="232" t="s">
        <v>43</v>
      </c>
      <c r="O1642" s="75"/>
      <c r="P1642" s="189">
        <f>O1642*H1642</f>
        <v>0</v>
      </c>
      <c r="Q1642" s="189">
        <v>1</v>
      </c>
      <c r="R1642" s="189">
        <f>Q1642*H1642</f>
        <v>0.13500000000000001</v>
      </c>
      <c r="S1642" s="189">
        <v>0</v>
      </c>
      <c r="T1642" s="190">
        <f>S1642*H1642</f>
        <v>0</v>
      </c>
      <c r="U1642" s="41"/>
      <c r="V1642" s="41"/>
      <c r="W1642" s="41"/>
      <c r="X1642" s="41"/>
      <c r="Y1642" s="41"/>
      <c r="Z1642" s="41"/>
      <c r="AA1642" s="41"/>
      <c r="AB1642" s="41"/>
      <c r="AC1642" s="41"/>
      <c r="AD1642" s="41"/>
      <c r="AE1642" s="41"/>
      <c r="AR1642" s="191" t="s">
        <v>667</v>
      </c>
      <c r="AT1642" s="191" t="s">
        <v>562</v>
      </c>
      <c r="AU1642" s="191" t="s">
        <v>101</v>
      </c>
      <c r="AY1642" s="22" t="s">
        <v>458</v>
      </c>
      <c r="BE1642" s="192">
        <f>IF(N1642="základní",J1642,0)</f>
        <v>0</v>
      </c>
      <c r="BF1642" s="192">
        <f>IF(N1642="snížená",J1642,0)</f>
        <v>0</v>
      </c>
      <c r="BG1642" s="192">
        <f>IF(N1642="zákl. přenesená",J1642,0)</f>
        <v>0</v>
      </c>
      <c r="BH1642" s="192">
        <f>IF(N1642="sníž. přenesená",J1642,0)</f>
        <v>0</v>
      </c>
      <c r="BI1642" s="192">
        <f>IF(N1642="nulová",J1642,0)</f>
        <v>0</v>
      </c>
      <c r="BJ1642" s="22" t="s">
        <v>79</v>
      </c>
      <c r="BK1642" s="192">
        <f>ROUND(I1642*H1642,2)</f>
        <v>0</v>
      </c>
      <c r="BL1642" s="22" t="s">
        <v>567</v>
      </c>
      <c r="BM1642" s="191" t="s">
        <v>2824</v>
      </c>
    </row>
    <row r="1643" s="13" customFormat="1">
      <c r="A1643" s="13"/>
      <c r="B1643" s="198"/>
      <c r="C1643" s="13"/>
      <c r="D1643" s="199" t="s">
        <v>469</v>
      </c>
      <c r="E1643" s="200" t="s">
        <v>3</v>
      </c>
      <c r="F1643" s="201" t="s">
        <v>2825</v>
      </c>
      <c r="G1643" s="13"/>
      <c r="H1643" s="202">
        <v>0.13500000000000001</v>
      </c>
      <c r="I1643" s="203"/>
      <c r="J1643" s="13"/>
      <c r="K1643" s="13"/>
      <c r="L1643" s="198"/>
      <c r="M1643" s="204"/>
      <c r="N1643" s="205"/>
      <c r="O1643" s="205"/>
      <c r="P1643" s="205"/>
      <c r="Q1643" s="205"/>
      <c r="R1643" s="205"/>
      <c r="S1643" s="205"/>
      <c r="T1643" s="206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T1643" s="200" t="s">
        <v>469</v>
      </c>
      <c r="AU1643" s="200" t="s">
        <v>101</v>
      </c>
      <c r="AV1643" s="13" t="s">
        <v>76</v>
      </c>
      <c r="AW1643" s="13" t="s">
        <v>33</v>
      </c>
      <c r="AX1643" s="13" t="s">
        <v>79</v>
      </c>
      <c r="AY1643" s="200" t="s">
        <v>458</v>
      </c>
    </row>
    <row r="1644" s="2" customFormat="1" ht="21.75" customHeight="1">
      <c r="A1644" s="41"/>
      <c r="B1644" s="179"/>
      <c r="C1644" s="223" t="s">
        <v>2826</v>
      </c>
      <c r="D1644" s="223" t="s">
        <v>562</v>
      </c>
      <c r="E1644" s="224" t="s">
        <v>2827</v>
      </c>
      <c r="F1644" s="225" t="s">
        <v>2828</v>
      </c>
      <c r="G1644" s="226" t="s">
        <v>548</v>
      </c>
      <c r="H1644" s="227">
        <v>0.021999999999999999</v>
      </c>
      <c r="I1644" s="228"/>
      <c r="J1644" s="229">
        <f>ROUND(I1644*H1644,2)</f>
        <v>0</v>
      </c>
      <c r="K1644" s="225" t="s">
        <v>465</v>
      </c>
      <c r="L1644" s="230"/>
      <c r="M1644" s="231" t="s">
        <v>3</v>
      </c>
      <c r="N1644" s="232" t="s">
        <v>43</v>
      </c>
      <c r="O1644" s="75"/>
      <c r="P1644" s="189">
        <f>O1644*H1644</f>
        <v>0</v>
      </c>
      <c r="Q1644" s="189">
        <v>1</v>
      </c>
      <c r="R1644" s="189">
        <f>Q1644*H1644</f>
        <v>0.021999999999999999</v>
      </c>
      <c r="S1644" s="189">
        <v>0</v>
      </c>
      <c r="T1644" s="190">
        <f>S1644*H1644</f>
        <v>0</v>
      </c>
      <c r="U1644" s="41"/>
      <c r="V1644" s="41"/>
      <c r="W1644" s="41"/>
      <c r="X1644" s="41"/>
      <c r="Y1644" s="41"/>
      <c r="Z1644" s="41"/>
      <c r="AA1644" s="41"/>
      <c r="AB1644" s="41"/>
      <c r="AC1644" s="41"/>
      <c r="AD1644" s="41"/>
      <c r="AE1644" s="41"/>
      <c r="AR1644" s="191" t="s">
        <v>667</v>
      </c>
      <c r="AT1644" s="191" t="s">
        <v>562</v>
      </c>
      <c r="AU1644" s="191" t="s">
        <v>101</v>
      </c>
      <c r="AY1644" s="22" t="s">
        <v>458</v>
      </c>
      <c r="BE1644" s="192">
        <f>IF(N1644="základní",J1644,0)</f>
        <v>0</v>
      </c>
      <c r="BF1644" s="192">
        <f>IF(N1644="snížená",J1644,0)</f>
        <v>0</v>
      </c>
      <c r="BG1644" s="192">
        <f>IF(N1644="zákl. přenesená",J1644,0)</f>
        <v>0</v>
      </c>
      <c r="BH1644" s="192">
        <f>IF(N1644="sníž. přenesená",J1644,0)</f>
        <v>0</v>
      </c>
      <c r="BI1644" s="192">
        <f>IF(N1644="nulová",J1644,0)</f>
        <v>0</v>
      </c>
      <c r="BJ1644" s="22" t="s">
        <v>79</v>
      </c>
      <c r="BK1644" s="192">
        <f>ROUND(I1644*H1644,2)</f>
        <v>0</v>
      </c>
      <c r="BL1644" s="22" t="s">
        <v>567</v>
      </c>
      <c r="BM1644" s="191" t="s">
        <v>2829</v>
      </c>
    </row>
    <row r="1645" s="13" customFormat="1">
      <c r="A1645" s="13"/>
      <c r="B1645" s="198"/>
      <c r="C1645" s="13"/>
      <c r="D1645" s="199" t="s">
        <v>469</v>
      </c>
      <c r="E1645" s="200" t="s">
        <v>3</v>
      </c>
      <c r="F1645" s="201" t="s">
        <v>2830</v>
      </c>
      <c r="G1645" s="13"/>
      <c r="H1645" s="202">
        <v>0.021999999999999999</v>
      </c>
      <c r="I1645" s="203"/>
      <c r="J1645" s="13"/>
      <c r="K1645" s="13"/>
      <c r="L1645" s="198"/>
      <c r="M1645" s="204"/>
      <c r="N1645" s="205"/>
      <c r="O1645" s="205"/>
      <c r="P1645" s="205"/>
      <c r="Q1645" s="205"/>
      <c r="R1645" s="205"/>
      <c r="S1645" s="205"/>
      <c r="T1645" s="206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00" t="s">
        <v>469</v>
      </c>
      <c r="AU1645" s="200" t="s">
        <v>101</v>
      </c>
      <c r="AV1645" s="13" t="s">
        <v>76</v>
      </c>
      <c r="AW1645" s="13" t="s">
        <v>33</v>
      </c>
      <c r="AX1645" s="13" t="s">
        <v>79</v>
      </c>
      <c r="AY1645" s="200" t="s">
        <v>458</v>
      </c>
    </row>
    <row r="1646" s="2" customFormat="1" ht="21.75" customHeight="1">
      <c r="A1646" s="41"/>
      <c r="B1646" s="179"/>
      <c r="C1646" s="223" t="s">
        <v>2831</v>
      </c>
      <c r="D1646" s="223" t="s">
        <v>562</v>
      </c>
      <c r="E1646" s="224" t="s">
        <v>2832</v>
      </c>
      <c r="F1646" s="225" t="s">
        <v>2833</v>
      </c>
      <c r="G1646" s="226" t="s">
        <v>548</v>
      </c>
      <c r="H1646" s="227">
        <v>0.78500000000000003</v>
      </c>
      <c r="I1646" s="228"/>
      <c r="J1646" s="229">
        <f>ROUND(I1646*H1646,2)</f>
        <v>0</v>
      </c>
      <c r="K1646" s="225" t="s">
        <v>465</v>
      </c>
      <c r="L1646" s="230"/>
      <c r="M1646" s="231" t="s">
        <v>3</v>
      </c>
      <c r="N1646" s="232" t="s">
        <v>43</v>
      </c>
      <c r="O1646" s="75"/>
      <c r="P1646" s="189">
        <f>O1646*H1646</f>
        <v>0</v>
      </c>
      <c r="Q1646" s="189">
        <v>1</v>
      </c>
      <c r="R1646" s="189">
        <f>Q1646*H1646</f>
        <v>0.78500000000000003</v>
      </c>
      <c r="S1646" s="189">
        <v>0</v>
      </c>
      <c r="T1646" s="190">
        <f>S1646*H1646</f>
        <v>0</v>
      </c>
      <c r="U1646" s="41"/>
      <c r="V1646" s="41"/>
      <c r="W1646" s="41"/>
      <c r="X1646" s="41"/>
      <c r="Y1646" s="41"/>
      <c r="Z1646" s="41"/>
      <c r="AA1646" s="41"/>
      <c r="AB1646" s="41"/>
      <c r="AC1646" s="41"/>
      <c r="AD1646" s="41"/>
      <c r="AE1646" s="41"/>
      <c r="AR1646" s="191" t="s">
        <v>667</v>
      </c>
      <c r="AT1646" s="191" t="s">
        <v>562</v>
      </c>
      <c r="AU1646" s="191" t="s">
        <v>101</v>
      </c>
      <c r="AY1646" s="22" t="s">
        <v>458</v>
      </c>
      <c r="BE1646" s="192">
        <f>IF(N1646="základní",J1646,0)</f>
        <v>0</v>
      </c>
      <c r="BF1646" s="192">
        <f>IF(N1646="snížená",J1646,0)</f>
        <v>0</v>
      </c>
      <c r="BG1646" s="192">
        <f>IF(N1646="zákl. přenesená",J1646,0)</f>
        <v>0</v>
      </c>
      <c r="BH1646" s="192">
        <f>IF(N1646="sníž. přenesená",J1646,0)</f>
        <v>0</v>
      </c>
      <c r="BI1646" s="192">
        <f>IF(N1646="nulová",J1646,0)</f>
        <v>0</v>
      </c>
      <c r="BJ1646" s="22" t="s">
        <v>79</v>
      </c>
      <c r="BK1646" s="192">
        <f>ROUND(I1646*H1646,2)</f>
        <v>0</v>
      </c>
      <c r="BL1646" s="22" t="s">
        <v>567</v>
      </c>
      <c r="BM1646" s="191" t="s">
        <v>2834</v>
      </c>
    </row>
    <row r="1647" s="13" customFormat="1">
      <c r="A1647" s="13"/>
      <c r="B1647" s="198"/>
      <c r="C1647" s="13"/>
      <c r="D1647" s="199" t="s">
        <v>469</v>
      </c>
      <c r="E1647" s="200" t="s">
        <v>3</v>
      </c>
      <c r="F1647" s="201" t="s">
        <v>2835</v>
      </c>
      <c r="G1647" s="13"/>
      <c r="H1647" s="202">
        <v>0.78500000000000003</v>
      </c>
      <c r="I1647" s="203"/>
      <c r="J1647" s="13"/>
      <c r="K1647" s="13"/>
      <c r="L1647" s="198"/>
      <c r="M1647" s="204"/>
      <c r="N1647" s="205"/>
      <c r="O1647" s="205"/>
      <c r="P1647" s="205"/>
      <c r="Q1647" s="205"/>
      <c r="R1647" s="205"/>
      <c r="S1647" s="205"/>
      <c r="T1647" s="206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T1647" s="200" t="s">
        <v>469</v>
      </c>
      <c r="AU1647" s="200" t="s">
        <v>101</v>
      </c>
      <c r="AV1647" s="13" t="s">
        <v>76</v>
      </c>
      <c r="AW1647" s="13" t="s">
        <v>33</v>
      </c>
      <c r="AX1647" s="13" t="s">
        <v>79</v>
      </c>
      <c r="AY1647" s="200" t="s">
        <v>458</v>
      </c>
    </row>
    <row r="1648" s="2" customFormat="1" ht="37.8" customHeight="1">
      <c r="A1648" s="41"/>
      <c r="B1648" s="179"/>
      <c r="C1648" s="180" t="s">
        <v>2836</v>
      </c>
      <c r="D1648" s="180" t="s">
        <v>462</v>
      </c>
      <c r="E1648" s="181" t="s">
        <v>627</v>
      </c>
      <c r="F1648" s="182" t="s">
        <v>628</v>
      </c>
      <c r="G1648" s="183" t="s">
        <v>629</v>
      </c>
      <c r="H1648" s="184">
        <v>12</v>
      </c>
      <c r="I1648" s="185"/>
      <c r="J1648" s="186">
        <f>ROUND(I1648*H1648,2)</f>
        <v>0</v>
      </c>
      <c r="K1648" s="182" t="s">
        <v>465</v>
      </c>
      <c r="L1648" s="42"/>
      <c r="M1648" s="187" t="s">
        <v>3</v>
      </c>
      <c r="N1648" s="188" t="s">
        <v>43</v>
      </c>
      <c r="O1648" s="75"/>
      <c r="P1648" s="189">
        <f>O1648*H1648</f>
        <v>0</v>
      </c>
      <c r="Q1648" s="189">
        <v>1.0000000000000001E-05</v>
      </c>
      <c r="R1648" s="189">
        <f>Q1648*H1648</f>
        <v>0.00012000000000000002</v>
      </c>
      <c r="S1648" s="189">
        <v>0</v>
      </c>
      <c r="T1648" s="190">
        <f>S1648*H1648</f>
        <v>0</v>
      </c>
      <c r="U1648" s="41"/>
      <c r="V1648" s="41"/>
      <c r="W1648" s="41"/>
      <c r="X1648" s="41"/>
      <c r="Y1648" s="41"/>
      <c r="Z1648" s="41"/>
      <c r="AA1648" s="41"/>
      <c r="AB1648" s="41"/>
      <c r="AC1648" s="41"/>
      <c r="AD1648" s="41"/>
      <c r="AE1648" s="41"/>
      <c r="AR1648" s="191" t="s">
        <v>567</v>
      </c>
      <c r="AT1648" s="191" t="s">
        <v>462</v>
      </c>
      <c r="AU1648" s="191" t="s">
        <v>101</v>
      </c>
      <c r="AY1648" s="22" t="s">
        <v>458</v>
      </c>
      <c r="BE1648" s="192">
        <f>IF(N1648="základní",J1648,0)</f>
        <v>0</v>
      </c>
      <c r="BF1648" s="192">
        <f>IF(N1648="snížená",J1648,0)</f>
        <v>0</v>
      </c>
      <c r="BG1648" s="192">
        <f>IF(N1648="zákl. přenesená",J1648,0)</f>
        <v>0</v>
      </c>
      <c r="BH1648" s="192">
        <f>IF(N1648="sníž. přenesená",J1648,0)</f>
        <v>0</v>
      </c>
      <c r="BI1648" s="192">
        <f>IF(N1648="nulová",J1648,0)</f>
        <v>0</v>
      </c>
      <c r="BJ1648" s="22" t="s">
        <v>79</v>
      </c>
      <c r="BK1648" s="192">
        <f>ROUND(I1648*H1648,2)</f>
        <v>0</v>
      </c>
      <c r="BL1648" s="22" t="s">
        <v>567</v>
      </c>
      <c r="BM1648" s="191" t="s">
        <v>2837</v>
      </c>
    </row>
    <row r="1649" s="2" customFormat="1">
      <c r="A1649" s="41"/>
      <c r="B1649" s="42"/>
      <c r="C1649" s="41"/>
      <c r="D1649" s="193" t="s">
        <v>467</v>
      </c>
      <c r="E1649" s="41"/>
      <c r="F1649" s="194" t="s">
        <v>631</v>
      </c>
      <c r="G1649" s="41"/>
      <c r="H1649" s="41"/>
      <c r="I1649" s="195"/>
      <c r="J1649" s="41"/>
      <c r="K1649" s="41"/>
      <c r="L1649" s="42"/>
      <c r="M1649" s="196"/>
      <c r="N1649" s="197"/>
      <c r="O1649" s="75"/>
      <c r="P1649" s="75"/>
      <c r="Q1649" s="75"/>
      <c r="R1649" s="75"/>
      <c r="S1649" s="75"/>
      <c r="T1649" s="76"/>
      <c r="U1649" s="41"/>
      <c r="V1649" s="41"/>
      <c r="W1649" s="41"/>
      <c r="X1649" s="41"/>
      <c r="Y1649" s="41"/>
      <c r="Z1649" s="41"/>
      <c r="AA1649" s="41"/>
      <c r="AB1649" s="41"/>
      <c r="AC1649" s="41"/>
      <c r="AD1649" s="41"/>
      <c r="AE1649" s="41"/>
      <c r="AT1649" s="22" t="s">
        <v>467</v>
      </c>
      <c r="AU1649" s="22" t="s">
        <v>101</v>
      </c>
    </row>
    <row r="1650" s="13" customFormat="1">
      <c r="A1650" s="13"/>
      <c r="B1650" s="198"/>
      <c r="C1650" s="13"/>
      <c r="D1650" s="199" t="s">
        <v>469</v>
      </c>
      <c r="E1650" s="200" t="s">
        <v>3</v>
      </c>
      <c r="F1650" s="201" t="s">
        <v>2838</v>
      </c>
      <c r="G1650" s="13"/>
      <c r="H1650" s="202">
        <v>12</v>
      </c>
      <c r="I1650" s="203"/>
      <c r="J1650" s="13"/>
      <c r="K1650" s="13"/>
      <c r="L1650" s="198"/>
      <c r="M1650" s="204"/>
      <c r="N1650" s="205"/>
      <c r="O1650" s="205"/>
      <c r="P1650" s="205"/>
      <c r="Q1650" s="205"/>
      <c r="R1650" s="205"/>
      <c r="S1650" s="205"/>
      <c r="T1650" s="206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00" t="s">
        <v>469</v>
      </c>
      <c r="AU1650" s="200" t="s">
        <v>101</v>
      </c>
      <c r="AV1650" s="13" t="s">
        <v>76</v>
      </c>
      <c r="AW1650" s="13" t="s">
        <v>33</v>
      </c>
      <c r="AX1650" s="13" t="s">
        <v>79</v>
      </c>
      <c r="AY1650" s="200" t="s">
        <v>458</v>
      </c>
    </row>
    <row r="1651" s="12" customFormat="1" ht="22.8" customHeight="1">
      <c r="A1651" s="12"/>
      <c r="B1651" s="166"/>
      <c r="C1651" s="12"/>
      <c r="D1651" s="167" t="s">
        <v>71</v>
      </c>
      <c r="E1651" s="177" t="s">
        <v>2839</v>
      </c>
      <c r="F1651" s="177" t="s">
        <v>2840</v>
      </c>
      <c r="G1651" s="12"/>
      <c r="H1651" s="12"/>
      <c r="I1651" s="169"/>
      <c r="J1651" s="178">
        <f>BK1651</f>
        <v>0</v>
      </c>
      <c r="K1651" s="12"/>
      <c r="L1651" s="166"/>
      <c r="M1651" s="171"/>
      <c r="N1651" s="172"/>
      <c r="O1651" s="172"/>
      <c r="P1651" s="173">
        <f>P1652+SUM(P1653:P1694)+P1728</f>
        <v>0</v>
      </c>
      <c r="Q1651" s="172"/>
      <c r="R1651" s="173">
        <f>R1652+SUM(R1653:R1694)+R1728</f>
        <v>9.4799410819999999</v>
      </c>
      <c r="S1651" s="172"/>
      <c r="T1651" s="174">
        <f>T1652+SUM(T1653:T1694)+T1728</f>
        <v>0</v>
      </c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R1651" s="167" t="s">
        <v>76</v>
      </c>
      <c r="AT1651" s="175" t="s">
        <v>71</v>
      </c>
      <c r="AU1651" s="175" t="s">
        <v>79</v>
      </c>
      <c r="AY1651" s="167" t="s">
        <v>458</v>
      </c>
      <c r="BK1651" s="176">
        <f>BK1652+SUM(BK1653:BK1694)+BK1728</f>
        <v>0</v>
      </c>
    </row>
    <row r="1652" s="2" customFormat="1" ht="24.15" customHeight="1">
      <c r="A1652" s="41"/>
      <c r="B1652" s="179"/>
      <c r="C1652" s="180" t="s">
        <v>2841</v>
      </c>
      <c r="D1652" s="180" t="s">
        <v>462</v>
      </c>
      <c r="E1652" s="181" t="s">
        <v>2842</v>
      </c>
      <c r="F1652" s="182" t="s">
        <v>2843</v>
      </c>
      <c r="G1652" s="183" t="s">
        <v>140</v>
      </c>
      <c r="H1652" s="184">
        <v>225.06200000000001</v>
      </c>
      <c r="I1652" s="185"/>
      <c r="J1652" s="186">
        <f>ROUND(I1652*H1652,2)</f>
        <v>0</v>
      </c>
      <c r="K1652" s="182" t="s">
        <v>465</v>
      </c>
      <c r="L1652" s="42"/>
      <c r="M1652" s="187" t="s">
        <v>3</v>
      </c>
      <c r="N1652" s="188" t="s">
        <v>43</v>
      </c>
      <c r="O1652" s="75"/>
      <c r="P1652" s="189">
        <f>O1652*H1652</f>
        <v>0</v>
      </c>
      <c r="Q1652" s="189">
        <v>0</v>
      </c>
      <c r="R1652" s="189">
        <f>Q1652*H1652</f>
        <v>0</v>
      </c>
      <c r="S1652" s="189">
        <v>0</v>
      </c>
      <c r="T1652" s="190">
        <f>S1652*H1652</f>
        <v>0</v>
      </c>
      <c r="U1652" s="41"/>
      <c r="V1652" s="41"/>
      <c r="W1652" s="41"/>
      <c r="X1652" s="41"/>
      <c r="Y1652" s="41"/>
      <c r="Z1652" s="41"/>
      <c r="AA1652" s="41"/>
      <c r="AB1652" s="41"/>
      <c r="AC1652" s="41"/>
      <c r="AD1652" s="41"/>
      <c r="AE1652" s="41"/>
      <c r="AR1652" s="191" t="s">
        <v>567</v>
      </c>
      <c r="AT1652" s="191" t="s">
        <v>462</v>
      </c>
      <c r="AU1652" s="191" t="s">
        <v>76</v>
      </c>
      <c r="AY1652" s="22" t="s">
        <v>458</v>
      </c>
      <c r="BE1652" s="192">
        <f>IF(N1652="základní",J1652,0)</f>
        <v>0</v>
      </c>
      <c r="BF1652" s="192">
        <f>IF(N1652="snížená",J1652,0)</f>
        <v>0</v>
      </c>
      <c r="BG1652" s="192">
        <f>IF(N1652="zákl. přenesená",J1652,0)</f>
        <v>0</v>
      </c>
      <c r="BH1652" s="192">
        <f>IF(N1652="sníž. přenesená",J1652,0)</f>
        <v>0</v>
      </c>
      <c r="BI1652" s="192">
        <f>IF(N1652="nulová",J1652,0)</f>
        <v>0</v>
      </c>
      <c r="BJ1652" s="22" t="s">
        <v>79</v>
      </c>
      <c r="BK1652" s="192">
        <f>ROUND(I1652*H1652,2)</f>
        <v>0</v>
      </c>
      <c r="BL1652" s="22" t="s">
        <v>567</v>
      </c>
      <c r="BM1652" s="191" t="s">
        <v>2844</v>
      </c>
    </row>
    <row r="1653" s="2" customFormat="1">
      <c r="A1653" s="41"/>
      <c r="B1653" s="42"/>
      <c r="C1653" s="41"/>
      <c r="D1653" s="193" t="s">
        <v>467</v>
      </c>
      <c r="E1653" s="41"/>
      <c r="F1653" s="194" t="s">
        <v>2845</v>
      </c>
      <c r="G1653" s="41"/>
      <c r="H1653" s="41"/>
      <c r="I1653" s="195"/>
      <c r="J1653" s="41"/>
      <c r="K1653" s="41"/>
      <c r="L1653" s="42"/>
      <c r="M1653" s="196"/>
      <c r="N1653" s="197"/>
      <c r="O1653" s="75"/>
      <c r="P1653" s="75"/>
      <c r="Q1653" s="75"/>
      <c r="R1653" s="75"/>
      <c r="S1653" s="75"/>
      <c r="T1653" s="76"/>
      <c r="U1653" s="41"/>
      <c r="V1653" s="41"/>
      <c r="W1653" s="41"/>
      <c r="X1653" s="41"/>
      <c r="Y1653" s="41"/>
      <c r="Z1653" s="41"/>
      <c r="AA1653" s="41"/>
      <c r="AB1653" s="41"/>
      <c r="AC1653" s="41"/>
      <c r="AD1653" s="41"/>
      <c r="AE1653" s="41"/>
      <c r="AT1653" s="22" t="s">
        <v>467</v>
      </c>
      <c r="AU1653" s="22" t="s">
        <v>76</v>
      </c>
    </row>
    <row r="1654" s="13" customFormat="1">
      <c r="A1654" s="13"/>
      <c r="B1654" s="198"/>
      <c r="C1654" s="13"/>
      <c r="D1654" s="199" t="s">
        <v>469</v>
      </c>
      <c r="E1654" s="200" t="s">
        <v>3</v>
      </c>
      <c r="F1654" s="201" t="s">
        <v>2846</v>
      </c>
      <c r="G1654" s="13"/>
      <c r="H1654" s="202">
        <v>231.416</v>
      </c>
      <c r="I1654" s="203"/>
      <c r="J1654" s="13"/>
      <c r="K1654" s="13"/>
      <c r="L1654" s="198"/>
      <c r="M1654" s="204"/>
      <c r="N1654" s="205"/>
      <c r="O1654" s="205"/>
      <c r="P1654" s="205"/>
      <c r="Q1654" s="205"/>
      <c r="R1654" s="205"/>
      <c r="S1654" s="205"/>
      <c r="T1654" s="206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T1654" s="200" t="s">
        <v>469</v>
      </c>
      <c r="AU1654" s="200" t="s">
        <v>76</v>
      </c>
      <c r="AV1654" s="13" t="s">
        <v>76</v>
      </c>
      <c r="AW1654" s="13" t="s">
        <v>33</v>
      </c>
      <c r="AX1654" s="13" t="s">
        <v>72</v>
      </c>
      <c r="AY1654" s="200" t="s">
        <v>458</v>
      </c>
    </row>
    <row r="1655" s="13" customFormat="1">
      <c r="A1655" s="13"/>
      <c r="B1655" s="198"/>
      <c r="C1655" s="13"/>
      <c r="D1655" s="199" t="s">
        <v>469</v>
      </c>
      <c r="E1655" s="200" t="s">
        <v>3</v>
      </c>
      <c r="F1655" s="201" t="s">
        <v>2847</v>
      </c>
      <c r="G1655" s="13"/>
      <c r="H1655" s="202">
        <v>6</v>
      </c>
      <c r="I1655" s="203"/>
      <c r="J1655" s="13"/>
      <c r="K1655" s="13"/>
      <c r="L1655" s="198"/>
      <c r="M1655" s="204"/>
      <c r="N1655" s="205"/>
      <c r="O1655" s="205"/>
      <c r="P1655" s="205"/>
      <c r="Q1655" s="205"/>
      <c r="R1655" s="205"/>
      <c r="S1655" s="205"/>
      <c r="T1655" s="206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T1655" s="200" t="s">
        <v>469</v>
      </c>
      <c r="AU1655" s="200" t="s">
        <v>76</v>
      </c>
      <c r="AV1655" s="13" t="s">
        <v>76</v>
      </c>
      <c r="AW1655" s="13" t="s">
        <v>33</v>
      </c>
      <c r="AX1655" s="13" t="s">
        <v>72</v>
      </c>
      <c r="AY1655" s="200" t="s">
        <v>458</v>
      </c>
    </row>
    <row r="1656" s="14" customFormat="1">
      <c r="A1656" s="14"/>
      <c r="B1656" s="208"/>
      <c r="C1656" s="14"/>
      <c r="D1656" s="199" t="s">
        <v>469</v>
      </c>
      <c r="E1656" s="209" t="s">
        <v>3</v>
      </c>
      <c r="F1656" s="210" t="s">
        <v>2848</v>
      </c>
      <c r="G1656" s="14"/>
      <c r="H1656" s="209" t="s">
        <v>3</v>
      </c>
      <c r="I1656" s="211"/>
      <c r="J1656" s="14"/>
      <c r="K1656" s="14"/>
      <c r="L1656" s="208"/>
      <c r="M1656" s="212"/>
      <c r="N1656" s="213"/>
      <c r="O1656" s="213"/>
      <c r="P1656" s="213"/>
      <c r="Q1656" s="213"/>
      <c r="R1656" s="213"/>
      <c r="S1656" s="213"/>
      <c r="T1656" s="2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T1656" s="209" t="s">
        <v>469</v>
      </c>
      <c r="AU1656" s="209" t="s">
        <v>76</v>
      </c>
      <c r="AV1656" s="14" t="s">
        <v>79</v>
      </c>
      <c r="AW1656" s="14" t="s">
        <v>33</v>
      </c>
      <c r="AX1656" s="14" t="s">
        <v>72</v>
      </c>
      <c r="AY1656" s="209" t="s">
        <v>458</v>
      </c>
    </row>
    <row r="1657" s="13" customFormat="1">
      <c r="A1657" s="13"/>
      <c r="B1657" s="198"/>
      <c r="C1657" s="13"/>
      <c r="D1657" s="199" t="s">
        <v>469</v>
      </c>
      <c r="E1657" s="200" t="s">
        <v>3</v>
      </c>
      <c r="F1657" s="201" t="s">
        <v>2849</v>
      </c>
      <c r="G1657" s="13"/>
      <c r="H1657" s="202">
        <v>-12.353999999999999</v>
      </c>
      <c r="I1657" s="203"/>
      <c r="J1657" s="13"/>
      <c r="K1657" s="13"/>
      <c r="L1657" s="198"/>
      <c r="M1657" s="204"/>
      <c r="N1657" s="205"/>
      <c r="O1657" s="205"/>
      <c r="P1657" s="205"/>
      <c r="Q1657" s="205"/>
      <c r="R1657" s="205"/>
      <c r="S1657" s="205"/>
      <c r="T1657" s="206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T1657" s="200" t="s">
        <v>469</v>
      </c>
      <c r="AU1657" s="200" t="s">
        <v>76</v>
      </c>
      <c r="AV1657" s="13" t="s">
        <v>76</v>
      </c>
      <c r="AW1657" s="13" t="s">
        <v>33</v>
      </c>
      <c r="AX1657" s="13" t="s">
        <v>72</v>
      </c>
      <c r="AY1657" s="200" t="s">
        <v>458</v>
      </c>
    </row>
    <row r="1658" s="15" customFormat="1">
      <c r="A1658" s="15"/>
      <c r="B1658" s="215"/>
      <c r="C1658" s="15"/>
      <c r="D1658" s="199" t="s">
        <v>469</v>
      </c>
      <c r="E1658" s="216" t="s">
        <v>3</v>
      </c>
      <c r="F1658" s="217" t="s">
        <v>497</v>
      </c>
      <c r="G1658" s="15"/>
      <c r="H1658" s="218">
        <v>225.06200000000001</v>
      </c>
      <c r="I1658" s="219"/>
      <c r="J1658" s="15"/>
      <c r="K1658" s="15"/>
      <c r="L1658" s="215"/>
      <c r="M1658" s="220"/>
      <c r="N1658" s="221"/>
      <c r="O1658" s="221"/>
      <c r="P1658" s="221"/>
      <c r="Q1658" s="221"/>
      <c r="R1658" s="221"/>
      <c r="S1658" s="221"/>
      <c r="T1658" s="222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T1658" s="216" t="s">
        <v>469</v>
      </c>
      <c r="AU1658" s="216" t="s">
        <v>76</v>
      </c>
      <c r="AV1658" s="15" t="s">
        <v>104</v>
      </c>
      <c r="AW1658" s="15" t="s">
        <v>33</v>
      </c>
      <c r="AX1658" s="15" t="s">
        <v>79</v>
      </c>
      <c r="AY1658" s="216" t="s">
        <v>458</v>
      </c>
    </row>
    <row r="1659" s="2" customFormat="1" ht="24.15" customHeight="1">
      <c r="A1659" s="41"/>
      <c r="B1659" s="179"/>
      <c r="C1659" s="180" t="s">
        <v>2850</v>
      </c>
      <c r="D1659" s="180" t="s">
        <v>462</v>
      </c>
      <c r="E1659" s="181" t="s">
        <v>1535</v>
      </c>
      <c r="F1659" s="182" t="s">
        <v>1536</v>
      </c>
      <c r="G1659" s="183" t="s">
        <v>140</v>
      </c>
      <c r="H1659" s="184">
        <v>225.06200000000001</v>
      </c>
      <c r="I1659" s="185"/>
      <c r="J1659" s="186">
        <f>ROUND(I1659*H1659,2)</f>
        <v>0</v>
      </c>
      <c r="K1659" s="182" t="s">
        <v>465</v>
      </c>
      <c r="L1659" s="42"/>
      <c r="M1659" s="187" t="s">
        <v>3</v>
      </c>
      <c r="N1659" s="188" t="s">
        <v>43</v>
      </c>
      <c r="O1659" s="75"/>
      <c r="P1659" s="189">
        <f>O1659*H1659</f>
        <v>0</v>
      </c>
      <c r="Q1659" s="189">
        <v>0.00029999999999999997</v>
      </c>
      <c r="R1659" s="189">
        <f>Q1659*H1659</f>
        <v>0.067518599999999998</v>
      </c>
      <c r="S1659" s="189">
        <v>0</v>
      </c>
      <c r="T1659" s="190">
        <f>S1659*H1659</f>
        <v>0</v>
      </c>
      <c r="U1659" s="41"/>
      <c r="V1659" s="41"/>
      <c r="W1659" s="41"/>
      <c r="X1659" s="41"/>
      <c r="Y1659" s="41"/>
      <c r="Z1659" s="41"/>
      <c r="AA1659" s="41"/>
      <c r="AB1659" s="41"/>
      <c r="AC1659" s="41"/>
      <c r="AD1659" s="41"/>
      <c r="AE1659" s="41"/>
      <c r="AR1659" s="191" t="s">
        <v>567</v>
      </c>
      <c r="AT1659" s="191" t="s">
        <v>462</v>
      </c>
      <c r="AU1659" s="191" t="s">
        <v>76</v>
      </c>
      <c r="AY1659" s="22" t="s">
        <v>458</v>
      </c>
      <c r="BE1659" s="192">
        <f>IF(N1659="základní",J1659,0)</f>
        <v>0</v>
      </c>
      <c r="BF1659" s="192">
        <f>IF(N1659="snížená",J1659,0)</f>
        <v>0</v>
      </c>
      <c r="BG1659" s="192">
        <f>IF(N1659="zákl. přenesená",J1659,0)</f>
        <v>0</v>
      </c>
      <c r="BH1659" s="192">
        <f>IF(N1659="sníž. přenesená",J1659,0)</f>
        <v>0</v>
      </c>
      <c r="BI1659" s="192">
        <f>IF(N1659="nulová",J1659,0)</f>
        <v>0</v>
      </c>
      <c r="BJ1659" s="22" t="s">
        <v>79</v>
      </c>
      <c r="BK1659" s="192">
        <f>ROUND(I1659*H1659,2)</f>
        <v>0</v>
      </c>
      <c r="BL1659" s="22" t="s">
        <v>567</v>
      </c>
      <c r="BM1659" s="191" t="s">
        <v>2851</v>
      </c>
    </row>
    <row r="1660" s="2" customFormat="1">
      <c r="A1660" s="41"/>
      <c r="B1660" s="42"/>
      <c r="C1660" s="41"/>
      <c r="D1660" s="193" t="s">
        <v>467</v>
      </c>
      <c r="E1660" s="41"/>
      <c r="F1660" s="194" t="s">
        <v>1538</v>
      </c>
      <c r="G1660" s="41"/>
      <c r="H1660" s="41"/>
      <c r="I1660" s="195"/>
      <c r="J1660" s="41"/>
      <c r="K1660" s="41"/>
      <c r="L1660" s="42"/>
      <c r="M1660" s="196"/>
      <c r="N1660" s="197"/>
      <c r="O1660" s="75"/>
      <c r="P1660" s="75"/>
      <c r="Q1660" s="75"/>
      <c r="R1660" s="75"/>
      <c r="S1660" s="75"/>
      <c r="T1660" s="76"/>
      <c r="U1660" s="41"/>
      <c r="V1660" s="41"/>
      <c r="W1660" s="41"/>
      <c r="X1660" s="41"/>
      <c r="Y1660" s="41"/>
      <c r="Z1660" s="41"/>
      <c r="AA1660" s="41"/>
      <c r="AB1660" s="41"/>
      <c r="AC1660" s="41"/>
      <c r="AD1660" s="41"/>
      <c r="AE1660" s="41"/>
      <c r="AT1660" s="22" t="s">
        <v>467</v>
      </c>
      <c r="AU1660" s="22" t="s">
        <v>76</v>
      </c>
    </row>
    <row r="1661" s="2" customFormat="1" ht="37.8" customHeight="1">
      <c r="A1661" s="41"/>
      <c r="B1661" s="179"/>
      <c r="C1661" s="180" t="s">
        <v>2852</v>
      </c>
      <c r="D1661" s="180" t="s">
        <v>462</v>
      </c>
      <c r="E1661" s="181" t="s">
        <v>2853</v>
      </c>
      <c r="F1661" s="182" t="s">
        <v>2854</v>
      </c>
      <c r="G1661" s="183" t="s">
        <v>140</v>
      </c>
      <c r="H1661" s="184">
        <v>225.06200000000001</v>
      </c>
      <c r="I1661" s="185"/>
      <c r="J1661" s="186">
        <f>ROUND(I1661*H1661,2)</f>
        <v>0</v>
      </c>
      <c r="K1661" s="182" t="s">
        <v>465</v>
      </c>
      <c r="L1661" s="42"/>
      <c r="M1661" s="187" t="s">
        <v>3</v>
      </c>
      <c r="N1661" s="188" t="s">
        <v>43</v>
      </c>
      <c r="O1661" s="75"/>
      <c r="P1661" s="189">
        <f>O1661*H1661</f>
        <v>0</v>
      </c>
      <c r="Q1661" s="189">
        <v>0.0089680000000000003</v>
      </c>
      <c r="R1661" s="189">
        <f>Q1661*H1661</f>
        <v>2.0183560160000003</v>
      </c>
      <c r="S1661" s="189">
        <v>0</v>
      </c>
      <c r="T1661" s="190">
        <f>S1661*H1661</f>
        <v>0</v>
      </c>
      <c r="U1661" s="41"/>
      <c r="V1661" s="41"/>
      <c r="W1661" s="41"/>
      <c r="X1661" s="41"/>
      <c r="Y1661" s="41"/>
      <c r="Z1661" s="41"/>
      <c r="AA1661" s="41"/>
      <c r="AB1661" s="41"/>
      <c r="AC1661" s="41"/>
      <c r="AD1661" s="41"/>
      <c r="AE1661" s="41"/>
      <c r="AR1661" s="191" t="s">
        <v>567</v>
      </c>
      <c r="AT1661" s="191" t="s">
        <v>462</v>
      </c>
      <c r="AU1661" s="191" t="s">
        <v>76</v>
      </c>
      <c r="AY1661" s="22" t="s">
        <v>458</v>
      </c>
      <c r="BE1661" s="192">
        <f>IF(N1661="základní",J1661,0)</f>
        <v>0</v>
      </c>
      <c r="BF1661" s="192">
        <f>IF(N1661="snížená",J1661,0)</f>
        <v>0</v>
      </c>
      <c r="BG1661" s="192">
        <f>IF(N1661="zákl. přenesená",J1661,0)</f>
        <v>0</v>
      </c>
      <c r="BH1661" s="192">
        <f>IF(N1661="sníž. přenesená",J1661,0)</f>
        <v>0</v>
      </c>
      <c r="BI1661" s="192">
        <f>IF(N1661="nulová",J1661,0)</f>
        <v>0</v>
      </c>
      <c r="BJ1661" s="22" t="s">
        <v>79</v>
      </c>
      <c r="BK1661" s="192">
        <f>ROUND(I1661*H1661,2)</f>
        <v>0</v>
      </c>
      <c r="BL1661" s="22" t="s">
        <v>567</v>
      </c>
      <c r="BM1661" s="191" t="s">
        <v>2855</v>
      </c>
    </row>
    <row r="1662" s="2" customFormat="1">
      <c r="A1662" s="41"/>
      <c r="B1662" s="42"/>
      <c r="C1662" s="41"/>
      <c r="D1662" s="193" t="s">
        <v>467</v>
      </c>
      <c r="E1662" s="41"/>
      <c r="F1662" s="194" t="s">
        <v>2856</v>
      </c>
      <c r="G1662" s="41"/>
      <c r="H1662" s="41"/>
      <c r="I1662" s="195"/>
      <c r="J1662" s="41"/>
      <c r="K1662" s="41"/>
      <c r="L1662" s="42"/>
      <c r="M1662" s="196"/>
      <c r="N1662" s="197"/>
      <c r="O1662" s="75"/>
      <c r="P1662" s="75"/>
      <c r="Q1662" s="75"/>
      <c r="R1662" s="75"/>
      <c r="S1662" s="75"/>
      <c r="T1662" s="76"/>
      <c r="U1662" s="41"/>
      <c r="V1662" s="41"/>
      <c r="W1662" s="41"/>
      <c r="X1662" s="41"/>
      <c r="Y1662" s="41"/>
      <c r="Z1662" s="41"/>
      <c r="AA1662" s="41"/>
      <c r="AB1662" s="41"/>
      <c r="AC1662" s="41"/>
      <c r="AD1662" s="41"/>
      <c r="AE1662" s="41"/>
      <c r="AT1662" s="22" t="s">
        <v>467</v>
      </c>
      <c r="AU1662" s="22" t="s">
        <v>76</v>
      </c>
    </row>
    <row r="1663" s="2" customFormat="1" ht="44.25" customHeight="1">
      <c r="A1663" s="41"/>
      <c r="B1663" s="179"/>
      <c r="C1663" s="223" t="s">
        <v>2857</v>
      </c>
      <c r="D1663" s="223" t="s">
        <v>562</v>
      </c>
      <c r="E1663" s="224" t="s">
        <v>2858</v>
      </c>
      <c r="F1663" s="225" t="s">
        <v>2859</v>
      </c>
      <c r="G1663" s="226" t="s">
        <v>140</v>
      </c>
      <c r="H1663" s="227">
        <v>247.56800000000001</v>
      </c>
      <c r="I1663" s="228"/>
      <c r="J1663" s="229">
        <f>ROUND(I1663*H1663,2)</f>
        <v>0</v>
      </c>
      <c r="K1663" s="225" t="s">
        <v>465</v>
      </c>
      <c r="L1663" s="230"/>
      <c r="M1663" s="231" t="s">
        <v>3</v>
      </c>
      <c r="N1663" s="232" t="s">
        <v>43</v>
      </c>
      <c r="O1663" s="75"/>
      <c r="P1663" s="189">
        <f>O1663*H1663</f>
        <v>0</v>
      </c>
      <c r="Q1663" s="189">
        <v>0.021999999999999999</v>
      </c>
      <c r="R1663" s="189">
        <f>Q1663*H1663</f>
        <v>5.4464959999999998</v>
      </c>
      <c r="S1663" s="189">
        <v>0</v>
      </c>
      <c r="T1663" s="190">
        <f>S1663*H1663</f>
        <v>0</v>
      </c>
      <c r="U1663" s="41"/>
      <c r="V1663" s="41"/>
      <c r="W1663" s="41"/>
      <c r="X1663" s="41"/>
      <c r="Y1663" s="41"/>
      <c r="Z1663" s="41"/>
      <c r="AA1663" s="41"/>
      <c r="AB1663" s="41"/>
      <c r="AC1663" s="41"/>
      <c r="AD1663" s="41"/>
      <c r="AE1663" s="41"/>
      <c r="AR1663" s="191" t="s">
        <v>667</v>
      </c>
      <c r="AT1663" s="191" t="s">
        <v>562</v>
      </c>
      <c r="AU1663" s="191" t="s">
        <v>76</v>
      </c>
      <c r="AY1663" s="22" t="s">
        <v>458</v>
      </c>
      <c r="BE1663" s="192">
        <f>IF(N1663="základní",J1663,0)</f>
        <v>0</v>
      </c>
      <c r="BF1663" s="192">
        <f>IF(N1663="snížená",J1663,0)</f>
        <v>0</v>
      </c>
      <c r="BG1663" s="192">
        <f>IF(N1663="zákl. přenesená",J1663,0)</f>
        <v>0</v>
      </c>
      <c r="BH1663" s="192">
        <f>IF(N1663="sníž. přenesená",J1663,0)</f>
        <v>0</v>
      </c>
      <c r="BI1663" s="192">
        <f>IF(N1663="nulová",J1663,0)</f>
        <v>0</v>
      </c>
      <c r="BJ1663" s="22" t="s">
        <v>79</v>
      </c>
      <c r="BK1663" s="192">
        <f>ROUND(I1663*H1663,2)</f>
        <v>0</v>
      </c>
      <c r="BL1663" s="22" t="s">
        <v>567</v>
      </c>
      <c r="BM1663" s="191" t="s">
        <v>2860</v>
      </c>
    </row>
    <row r="1664" s="13" customFormat="1">
      <c r="A1664" s="13"/>
      <c r="B1664" s="198"/>
      <c r="C1664" s="13"/>
      <c r="D1664" s="199" t="s">
        <v>469</v>
      </c>
      <c r="E1664" s="13"/>
      <c r="F1664" s="201" t="s">
        <v>2861</v>
      </c>
      <c r="G1664" s="13"/>
      <c r="H1664" s="202">
        <v>247.56800000000001</v>
      </c>
      <c r="I1664" s="203"/>
      <c r="J1664" s="13"/>
      <c r="K1664" s="13"/>
      <c r="L1664" s="198"/>
      <c r="M1664" s="204"/>
      <c r="N1664" s="205"/>
      <c r="O1664" s="205"/>
      <c r="P1664" s="205"/>
      <c r="Q1664" s="205"/>
      <c r="R1664" s="205"/>
      <c r="S1664" s="205"/>
      <c r="T1664" s="206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T1664" s="200" t="s">
        <v>469</v>
      </c>
      <c r="AU1664" s="200" t="s">
        <v>76</v>
      </c>
      <c r="AV1664" s="13" t="s">
        <v>76</v>
      </c>
      <c r="AW1664" s="13" t="s">
        <v>4</v>
      </c>
      <c r="AX1664" s="13" t="s">
        <v>79</v>
      </c>
      <c r="AY1664" s="200" t="s">
        <v>458</v>
      </c>
    </row>
    <row r="1665" s="2" customFormat="1" ht="37.8" customHeight="1">
      <c r="A1665" s="41"/>
      <c r="B1665" s="179"/>
      <c r="C1665" s="180" t="s">
        <v>2862</v>
      </c>
      <c r="D1665" s="180" t="s">
        <v>462</v>
      </c>
      <c r="E1665" s="181" t="s">
        <v>2863</v>
      </c>
      <c r="F1665" s="182" t="s">
        <v>2864</v>
      </c>
      <c r="G1665" s="183" t="s">
        <v>694</v>
      </c>
      <c r="H1665" s="184">
        <v>11</v>
      </c>
      <c r="I1665" s="185"/>
      <c r="J1665" s="186">
        <f>ROUND(I1665*H1665,2)</f>
        <v>0</v>
      </c>
      <c r="K1665" s="182" t="s">
        <v>465</v>
      </c>
      <c r="L1665" s="42"/>
      <c r="M1665" s="187" t="s">
        <v>3</v>
      </c>
      <c r="N1665" s="188" t="s">
        <v>43</v>
      </c>
      <c r="O1665" s="75"/>
      <c r="P1665" s="189">
        <f>O1665*H1665</f>
        <v>0</v>
      </c>
      <c r="Q1665" s="189">
        <v>0.00020000000000000001</v>
      </c>
      <c r="R1665" s="189">
        <f>Q1665*H1665</f>
        <v>0.0022000000000000001</v>
      </c>
      <c r="S1665" s="189">
        <v>0</v>
      </c>
      <c r="T1665" s="190">
        <f>S1665*H1665</f>
        <v>0</v>
      </c>
      <c r="U1665" s="41"/>
      <c r="V1665" s="41"/>
      <c r="W1665" s="41"/>
      <c r="X1665" s="41"/>
      <c r="Y1665" s="41"/>
      <c r="Z1665" s="41"/>
      <c r="AA1665" s="41"/>
      <c r="AB1665" s="41"/>
      <c r="AC1665" s="41"/>
      <c r="AD1665" s="41"/>
      <c r="AE1665" s="41"/>
      <c r="AR1665" s="191" t="s">
        <v>567</v>
      </c>
      <c r="AT1665" s="191" t="s">
        <v>462</v>
      </c>
      <c r="AU1665" s="191" t="s">
        <v>76</v>
      </c>
      <c r="AY1665" s="22" t="s">
        <v>458</v>
      </c>
      <c r="BE1665" s="192">
        <f>IF(N1665="základní",J1665,0)</f>
        <v>0</v>
      </c>
      <c r="BF1665" s="192">
        <f>IF(N1665="snížená",J1665,0)</f>
        <v>0</v>
      </c>
      <c r="BG1665" s="192">
        <f>IF(N1665="zákl. přenesená",J1665,0)</f>
        <v>0</v>
      </c>
      <c r="BH1665" s="192">
        <f>IF(N1665="sníž. přenesená",J1665,0)</f>
        <v>0</v>
      </c>
      <c r="BI1665" s="192">
        <f>IF(N1665="nulová",J1665,0)</f>
        <v>0</v>
      </c>
      <c r="BJ1665" s="22" t="s">
        <v>79</v>
      </c>
      <c r="BK1665" s="192">
        <f>ROUND(I1665*H1665,2)</f>
        <v>0</v>
      </c>
      <c r="BL1665" s="22" t="s">
        <v>567</v>
      </c>
      <c r="BM1665" s="191" t="s">
        <v>2865</v>
      </c>
    </row>
    <row r="1666" s="2" customFormat="1">
      <c r="A1666" s="41"/>
      <c r="B1666" s="42"/>
      <c r="C1666" s="41"/>
      <c r="D1666" s="193" t="s">
        <v>467</v>
      </c>
      <c r="E1666" s="41"/>
      <c r="F1666" s="194" t="s">
        <v>2866</v>
      </c>
      <c r="G1666" s="41"/>
      <c r="H1666" s="41"/>
      <c r="I1666" s="195"/>
      <c r="J1666" s="41"/>
      <c r="K1666" s="41"/>
      <c r="L1666" s="42"/>
      <c r="M1666" s="196"/>
      <c r="N1666" s="197"/>
      <c r="O1666" s="75"/>
      <c r="P1666" s="75"/>
      <c r="Q1666" s="75"/>
      <c r="R1666" s="75"/>
      <c r="S1666" s="75"/>
      <c r="T1666" s="76"/>
      <c r="U1666" s="41"/>
      <c r="V1666" s="41"/>
      <c r="W1666" s="41"/>
      <c r="X1666" s="41"/>
      <c r="Y1666" s="41"/>
      <c r="Z1666" s="41"/>
      <c r="AA1666" s="41"/>
      <c r="AB1666" s="41"/>
      <c r="AC1666" s="41"/>
      <c r="AD1666" s="41"/>
      <c r="AE1666" s="41"/>
      <c r="AT1666" s="22" t="s">
        <v>467</v>
      </c>
      <c r="AU1666" s="22" t="s">
        <v>76</v>
      </c>
    </row>
    <row r="1667" s="13" customFormat="1">
      <c r="A1667" s="13"/>
      <c r="B1667" s="198"/>
      <c r="C1667" s="13"/>
      <c r="D1667" s="199" t="s">
        <v>469</v>
      </c>
      <c r="E1667" s="200" t="s">
        <v>3</v>
      </c>
      <c r="F1667" s="201" t="s">
        <v>2867</v>
      </c>
      <c r="G1667" s="13"/>
      <c r="H1667" s="202">
        <v>4.7999999999999998</v>
      </c>
      <c r="I1667" s="203"/>
      <c r="J1667" s="13"/>
      <c r="K1667" s="13"/>
      <c r="L1667" s="198"/>
      <c r="M1667" s="204"/>
      <c r="N1667" s="205"/>
      <c r="O1667" s="205"/>
      <c r="P1667" s="205"/>
      <c r="Q1667" s="205"/>
      <c r="R1667" s="205"/>
      <c r="S1667" s="205"/>
      <c r="T1667" s="206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T1667" s="200" t="s">
        <v>469</v>
      </c>
      <c r="AU1667" s="200" t="s">
        <v>76</v>
      </c>
      <c r="AV1667" s="13" t="s">
        <v>76</v>
      </c>
      <c r="AW1667" s="13" t="s">
        <v>33</v>
      </c>
      <c r="AX1667" s="13" t="s">
        <v>72</v>
      </c>
      <c r="AY1667" s="200" t="s">
        <v>458</v>
      </c>
    </row>
    <row r="1668" s="13" customFormat="1">
      <c r="A1668" s="13"/>
      <c r="B1668" s="198"/>
      <c r="C1668" s="13"/>
      <c r="D1668" s="199" t="s">
        <v>469</v>
      </c>
      <c r="E1668" s="200" t="s">
        <v>3</v>
      </c>
      <c r="F1668" s="201" t="s">
        <v>2868</v>
      </c>
      <c r="G1668" s="13"/>
      <c r="H1668" s="202">
        <v>0</v>
      </c>
      <c r="I1668" s="203"/>
      <c r="J1668" s="13"/>
      <c r="K1668" s="13"/>
      <c r="L1668" s="198"/>
      <c r="M1668" s="204"/>
      <c r="N1668" s="205"/>
      <c r="O1668" s="205"/>
      <c r="P1668" s="205"/>
      <c r="Q1668" s="205"/>
      <c r="R1668" s="205"/>
      <c r="S1668" s="205"/>
      <c r="T1668" s="206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T1668" s="200" t="s">
        <v>469</v>
      </c>
      <c r="AU1668" s="200" t="s">
        <v>76</v>
      </c>
      <c r="AV1668" s="13" t="s">
        <v>76</v>
      </c>
      <c r="AW1668" s="13" t="s">
        <v>33</v>
      </c>
      <c r="AX1668" s="13" t="s">
        <v>72</v>
      </c>
      <c r="AY1668" s="200" t="s">
        <v>458</v>
      </c>
    </row>
    <row r="1669" s="13" customFormat="1">
      <c r="A1669" s="13"/>
      <c r="B1669" s="198"/>
      <c r="C1669" s="13"/>
      <c r="D1669" s="199" t="s">
        <v>469</v>
      </c>
      <c r="E1669" s="200" t="s">
        <v>3</v>
      </c>
      <c r="F1669" s="201" t="s">
        <v>2869</v>
      </c>
      <c r="G1669" s="13"/>
      <c r="H1669" s="202">
        <v>6.2000000000000002</v>
      </c>
      <c r="I1669" s="203"/>
      <c r="J1669" s="13"/>
      <c r="K1669" s="13"/>
      <c r="L1669" s="198"/>
      <c r="M1669" s="204"/>
      <c r="N1669" s="205"/>
      <c r="O1669" s="205"/>
      <c r="P1669" s="205"/>
      <c r="Q1669" s="205"/>
      <c r="R1669" s="205"/>
      <c r="S1669" s="205"/>
      <c r="T1669" s="206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T1669" s="200" t="s">
        <v>469</v>
      </c>
      <c r="AU1669" s="200" t="s">
        <v>76</v>
      </c>
      <c r="AV1669" s="13" t="s">
        <v>76</v>
      </c>
      <c r="AW1669" s="13" t="s">
        <v>33</v>
      </c>
      <c r="AX1669" s="13" t="s">
        <v>72</v>
      </c>
      <c r="AY1669" s="200" t="s">
        <v>458</v>
      </c>
    </row>
    <row r="1670" s="15" customFormat="1">
      <c r="A1670" s="15"/>
      <c r="B1670" s="215"/>
      <c r="C1670" s="15"/>
      <c r="D1670" s="199" t="s">
        <v>469</v>
      </c>
      <c r="E1670" s="216" t="s">
        <v>3</v>
      </c>
      <c r="F1670" s="217" t="s">
        <v>497</v>
      </c>
      <c r="G1670" s="15"/>
      <c r="H1670" s="218">
        <v>11</v>
      </c>
      <c r="I1670" s="219"/>
      <c r="J1670" s="15"/>
      <c r="K1670" s="15"/>
      <c r="L1670" s="215"/>
      <c r="M1670" s="220"/>
      <c r="N1670" s="221"/>
      <c r="O1670" s="221"/>
      <c r="P1670" s="221"/>
      <c r="Q1670" s="221"/>
      <c r="R1670" s="221"/>
      <c r="S1670" s="221"/>
      <c r="T1670" s="222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T1670" s="216" t="s">
        <v>469</v>
      </c>
      <c r="AU1670" s="216" t="s">
        <v>76</v>
      </c>
      <c r="AV1670" s="15" t="s">
        <v>104</v>
      </c>
      <c r="AW1670" s="15" t="s">
        <v>33</v>
      </c>
      <c r="AX1670" s="15" t="s">
        <v>79</v>
      </c>
      <c r="AY1670" s="216" t="s">
        <v>458</v>
      </c>
    </row>
    <row r="1671" s="2" customFormat="1" ht="21.75" customHeight="1">
      <c r="A1671" s="41"/>
      <c r="B1671" s="179"/>
      <c r="C1671" s="223" t="s">
        <v>2870</v>
      </c>
      <c r="D1671" s="223" t="s">
        <v>562</v>
      </c>
      <c r="E1671" s="224" t="s">
        <v>2871</v>
      </c>
      <c r="F1671" s="225" t="s">
        <v>2872</v>
      </c>
      <c r="G1671" s="226" t="s">
        <v>694</v>
      </c>
      <c r="H1671" s="227">
        <v>12.1</v>
      </c>
      <c r="I1671" s="228"/>
      <c r="J1671" s="229">
        <f>ROUND(I1671*H1671,2)</f>
        <v>0</v>
      </c>
      <c r="K1671" s="225" t="s">
        <v>465</v>
      </c>
      <c r="L1671" s="230"/>
      <c r="M1671" s="231" t="s">
        <v>3</v>
      </c>
      <c r="N1671" s="232" t="s">
        <v>43</v>
      </c>
      <c r="O1671" s="75"/>
      <c r="P1671" s="189">
        <f>O1671*H1671</f>
        <v>0</v>
      </c>
      <c r="Q1671" s="189">
        <v>0.00025999999999999998</v>
      </c>
      <c r="R1671" s="189">
        <f>Q1671*H1671</f>
        <v>0.0031459999999999995</v>
      </c>
      <c r="S1671" s="189">
        <v>0</v>
      </c>
      <c r="T1671" s="190">
        <f>S1671*H1671</f>
        <v>0</v>
      </c>
      <c r="U1671" s="41"/>
      <c r="V1671" s="41"/>
      <c r="W1671" s="41"/>
      <c r="X1671" s="41"/>
      <c r="Y1671" s="41"/>
      <c r="Z1671" s="41"/>
      <c r="AA1671" s="41"/>
      <c r="AB1671" s="41"/>
      <c r="AC1671" s="41"/>
      <c r="AD1671" s="41"/>
      <c r="AE1671" s="41"/>
      <c r="AR1671" s="191" t="s">
        <v>667</v>
      </c>
      <c r="AT1671" s="191" t="s">
        <v>562</v>
      </c>
      <c r="AU1671" s="191" t="s">
        <v>76</v>
      </c>
      <c r="AY1671" s="22" t="s">
        <v>458</v>
      </c>
      <c r="BE1671" s="192">
        <f>IF(N1671="základní",J1671,0)</f>
        <v>0</v>
      </c>
      <c r="BF1671" s="192">
        <f>IF(N1671="snížená",J1671,0)</f>
        <v>0</v>
      </c>
      <c r="BG1671" s="192">
        <f>IF(N1671="zákl. přenesená",J1671,0)</f>
        <v>0</v>
      </c>
      <c r="BH1671" s="192">
        <f>IF(N1671="sníž. přenesená",J1671,0)</f>
        <v>0</v>
      </c>
      <c r="BI1671" s="192">
        <f>IF(N1671="nulová",J1671,0)</f>
        <v>0</v>
      </c>
      <c r="BJ1671" s="22" t="s">
        <v>79</v>
      </c>
      <c r="BK1671" s="192">
        <f>ROUND(I1671*H1671,2)</f>
        <v>0</v>
      </c>
      <c r="BL1671" s="22" t="s">
        <v>567</v>
      </c>
      <c r="BM1671" s="191" t="s">
        <v>2873</v>
      </c>
    </row>
    <row r="1672" s="13" customFormat="1">
      <c r="A1672" s="13"/>
      <c r="B1672" s="198"/>
      <c r="C1672" s="13"/>
      <c r="D1672" s="199" t="s">
        <v>469</v>
      </c>
      <c r="E1672" s="13"/>
      <c r="F1672" s="201" t="s">
        <v>2874</v>
      </c>
      <c r="G1672" s="13"/>
      <c r="H1672" s="202">
        <v>12.1</v>
      </c>
      <c r="I1672" s="203"/>
      <c r="J1672" s="13"/>
      <c r="K1672" s="13"/>
      <c r="L1672" s="198"/>
      <c r="M1672" s="204"/>
      <c r="N1672" s="205"/>
      <c r="O1672" s="205"/>
      <c r="P1672" s="205"/>
      <c r="Q1672" s="205"/>
      <c r="R1672" s="205"/>
      <c r="S1672" s="205"/>
      <c r="T1672" s="206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T1672" s="200" t="s">
        <v>469</v>
      </c>
      <c r="AU1672" s="200" t="s">
        <v>76</v>
      </c>
      <c r="AV1672" s="13" t="s">
        <v>76</v>
      </c>
      <c r="AW1672" s="13" t="s">
        <v>4</v>
      </c>
      <c r="AX1672" s="13" t="s">
        <v>79</v>
      </c>
      <c r="AY1672" s="200" t="s">
        <v>458</v>
      </c>
    </row>
    <row r="1673" s="2" customFormat="1" ht="37.8" customHeight="1">
      <c r="A1673" s="41"/>
      <c r="B1673" s="179"/>
      <c r="C1673" s="180" t="s">
        <v>2875</v>
      </c>
      <c r="D1673" s="180" t="s">
        <v>462</v>
      </c>
      <c r="E1673" s="181" t="s">
        <v>2876</v>
      </c>
      <c r="F1673" s="182" t="s">
        <v>2877</v>
      </c>
      <c r="G1673" s="183" t="s">
        <v>694</v>
      </c>
      <c r="H1673" s="184">
        <v>207.928</v>
      </c>
      <c r="I1673" s="185"/>
      <c r="J1673" s="186">
        <f>ROUND(I1673*H1673,2)</f>
        <v>0</v>
      </c>
      <c r="K1673" s="182" t="s">
        <v>465</v>
      </c>
      <c r="L1673" s="42"/>
      <c r="M1673" s="187" t="s">
        <v>3</v>
      </c>
      <c r="N1673" s="188" t="s">
        <v>43</v>
      </c>
      <c r="O1673" s="75"/>
      <c r="P1673" s="189">
        <f>O1673*H1673</f>
        <v>0</v>
      </c>
      <c r="Q1673" s="189">
        <v>0.00030299999999999999</v>
      </c>
      <c r="R1673" s="189">
        <f>Q1673*H1673</f>
        <v>0.063002184000000003</v>
      </c>
      <c r="S1673" s="189">
        <v>0</v>
      </c>
      <c r="T1673" s="190">
        <f>S1673*H1673</f>
        <v>0</v>
      </c>
      <c r="U1673" s="41"/>
      <c r="V1673" s="41"/>
      <c r="W1673" s="41"/>
      <c r="X1673" s="41"/>
      <c r="Y1673" s="41"/>
      <c r="Z1673" s="41"/>
      <c r="AA1673" s="41"/>
      <c r="AB1673" s="41"/>
      <c r="AC1673" s="41"/>
      <c r="AD1673" s="41"/>
      <c r="AE1673" s="41"/>
      <c r="AR1673" s="191" t="s">
        <v>567</v>
      </c>
      <c r="AT1673" s="191" t="s">
        <v>462</v>
      </c>
      <c r="AU1673" s="191" t="s">
        <v>76</v>
      </c>
      <c r="AY1673" s="22" t="s">
        <v>458</v>
      </c>
      <c r="BE1673" s="192">
        <f>IF(N1673="základní",J1673,0)</f>
        <v>0</v>
      </c>
      <c r="BF1673" s="192">
        <f>IF(N1673="snížená",J1673,0)</f>
        <v>0</v>
      </c>
      <c r="BG1673" s="192">
        <f>IF(N1673="zákl. přenesená",J1673,0)</f>
        <v>0</v>
      </c>
      <c r="BH1673" s="192">
        <f>IF(N1673="sníž. přenesená",J1673,0)</f>
        <v>0</v>
      </c>
      <c r="BI1673" s="192">
        <f>IF(N1673="nulová",J1673,0)</f>
        <v>0</v>
      </c>
      <c r="BJ1673" s="22" t="s">
        <v>79</v>
      </c>
      <c r="BK1673" s="192">
        <f>ROUND(I1673*H1673,2)</f>
        <v>0</v>
      </c>
      <c r="BL1673" s="22" t="s">
        <v>567</v>
      </c>
      <c r="BM1673" s="191" t="s">
        <v>2878</v>
      </c>
    </row>
    <row r="1674" s="2" customFormat="1">
      <c r="A1674" s="41"/>
      <c r="B1674" s="42"/>
      <c r="C1674" s="41"/>
      <c r="D1674" s="193" t="s">
        <v>467</v>
      </c>
      <c r="E1674" s="41"/>
      <c r="F1674" s="194" t="s">
        <v>2879</v>
      </c>
      <c r="G1674" s="41"/>
      <c r="H1674" s="41"/>
      <c r="I1674" s="195"/>
      <c r="J1674" s="41"/>
      <c r="K1674" s="41"/>
      <c r="L1674" s="42"/>
      <c r="M1674" s="196"/>
      <c r="N1674" s="197"/>
      <c r="O1674" s="75"/>
      <c r="P1674" s="75"/>
      <c r="Q1674" s="75"/>
      <c r="R1674" s="75"/>
      <c r="S1674" s="75"/>
      <c r="T1674" s="76"/>
      <c r="U1674" s="41"/>
      <c r="V1674" s="41"/>
      <c r="W1674" s="41"/>
      <c r="X1674" s="41"/>
      <c r="Y1674" s="41"/>
      <c r="Z1674" s="41"/>
      <c r="AA1674" s="41"/>
      <c r="AB1674" s="41"/>
      <c r="AC1674" s="41"/>
      <c r="AD1674" s="41"/>
      <c r="AE1674" s="41"/>
      <c r="AT1674" s="22" t="s">
        <v>467</v>
      </c>
      <c r="AU1674" s="22" t="s">
        <v>76</v>
      </c>
    </row>
    <row r="1675" s="13" customFormat="1">
      <c r="A1675" s="13"/>
      <c r="B1675" s="198"/>
      <c r="C1675" s="13"/>
      <c r="D1675" s="199" t="s">
        <v>469</v>
      </c>
      <c r="E1675" s="200" t="s">
        <v>3</v>
      </c>
      <c r="F1675" s="201" t="s">
        <v>262</v>
      </c>
      <c r="G1675" s="13"/>
      <c r="H1675" s="202">
        <v>129.608</v>
      </c>
      <c r="I1675" s="203"/>
      <c r="J1675" s="13"/>
      <c r="K1675" s="13"/>
      <c r="L1675" s="198"/>
      <c r="M1675" s="204"/>
      <c r="N1675" s="205"/>
      <c r="O1675" s="205"/>
      <c r="P1675" s="205"/>
      <c r="Q1675" s="205"/>
      <c r="R1675" s="205"/>
      <c r="S1675" s="205"/>
      <c r="T1675" s="206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T1675" s="200" t="s">
        <v>469</v>
      </c>
      <c r="AU1675" s="200" t="s">
        <v>76</v>
      </c>
      <c r="AV1675" s="13" t="s">
        <v>76</v>
      </c>
      <c r="AW1675" s="13" t="s">
        <v>33</v>
      </c>
      <c r="AX1675" s="13" t="s">
        <v>72</v>
      </c>
      <c r="AY1675" s="200" t="s">
        <v>458</v>
      </c>
    </row>
    <row r="1676" s="13" customFormat="1">
      <c r="A1676" s="13"/>
      <c r="B1676" s="198"/>
      <c r="C1676" s="13"/>
      <c r="D1676" s="199" t="s">
        <v>469</v>
      </c>
      <c r="E1676" s="200" t="s">
        <v>3</v>
      </c>
      <c r="F1676" s="201" t="s">
        <v>272</v>
      </c>
      <c r="G1676" s="13"/>
      <c r="H1676" s="202">
        <v>98.170000000000002</v>
      </c>
      <c r="I1676" s="203"/>
      <c r="J1676" s="13"/>
      <c r="K1676" s="13"/>
      <c r="L1676" s="198"/>
      <c r="M1676" s="204"/>
      <c r="N1676" s="205"/>
      <c r="O1676" s="205"/>
      <c r="P1676" s="205"/>
      <c r="Q1676" s="205"/>
      <c r="R1676" s="205"/>
      <c r="S1676" s="205"/>
      <c r="T1676" s="206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T1676" s="200" t="s">
        <v>469</v>
      </c>
      <c r="AU1676" s="200" t="s">
        <v>76</v>
      </c>
      <c r="AV1676" s="13" t="s">
        <v>76</v>
      </c>
      <c r="AW1676" s="13" t="s">
        <v>33</v>
      </c>
      <c r="AX1676" s="13" t="s">
        <v>72</v>
      </c>
      <c r="AY1676" s="200" t="s">
        <v>458</v>
      </c>
    </row>
    <row r="1677" s="13" customFormat="1">
      <c r="A1677" s="13"/>
      <c r="B1677" s="198"/>
      <c r="C1677" s="13"/>
      <c r="D1677" s="199" t="s">
        <v>469</v>
      </c>
      <c r="E1677" s="200" t="s">
        <v>3</v>
      </c>
      <c r="F1677" s="201" t="s">
        <v>281</v>
      </c>
      <c r="G1677" s="13"/>
      <c r="H1677" s="202">
        <v>14.4</v>
      </c>
      <c r="I1677" s="203"/>
      <c r="J1677" s="13"/>
      <c r="K1677" s="13"/>
      <c r="L1677" s="198"/>
      <c r="M1677" s="204"/>
      <c r="N1677" s="205"/>
      <c r="O1677" s="205"/>
      <c r="P1677" s="205"/>
      <c r="Q1677" s="205"/>
      <c r="R1677" s="205"/>
      <c r="S1677" s="205"/>
      <c r="T1677" s="206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T1677" s="200" t="s">
        <v>469</v>
      </c>
      <c r="AU1677" s="200" t="s">
        <v>76</v>
      </c>
      <c r="AV1677" s="13" t="s">
        <v>76</v>
      </c>
      <c r="AW1677" s="13" t="s">
        <v>33</v>
      </c>
      <c r="AX1677" s="13" t="s">
        <v>72</v>
      </c>
      <c r="AY1677" s="200" t="s">
        <v>458</v>
      </c>
    </row>
    <row r="1678" s="14" customFormat="1">
      <c r="A1678" s="14"/>
      <c r="B1678" s="208"/>
      <c r="C1678" s="14"/>
      <c r="D1678" s="199" t="s">
        <v>469</v>
      </c>
      <c r="E1678" s="209" t="s">
        <v>3</v>
      </c>
      <c r="F1678" s="210" t="s">
        <v>2880</v>
      </c>
      <c r="G1678" s="14"/>
      <c r="H1678" s="209" t="s">
        <v>3</v>
      </c>
      <c r="I1678" s="211"/>
      <c r="J1678" s="14"/>
      <c r="K1678" s="14"/>
      <c r="L1678" s="208"/>
      <c r="M1678" s="212"/>
      <c r="N1678" s="213"/>
      <c r="O1678" s="213"/>
      <c r="P1678" s="213"/>
      <c r="Q1678" s="213"/>
      <c r="R1678" s="213"/>
      <c r="S1678" s="213"/>
      <c r="T1678" s="2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09" t="s">
        <v>469</v>
      </c>
      <c r="AU1678" s="209" t="s">
        <v>76</v>
      </c>
      <c r="AV1678" s="14" t="s">
        <v>79</v>
      </c>
      <c r="AW1678" s="14" t="s">
        <v>33</v>
      </c>
      <c r="AX1678" s="14" t="s">
        <v>72</v>
      </c>
      <c r="AY1678" s="209" t="s">
        <v>458</v>
      </c>
    </row>
    <row r="1679" s="13" customFormat="1">
      <c r="A1679" s="13"/>
      <c r="B1679" s="198"/>
      <c r="C1679" s="13"/>
      <c r="D1679" s="199" t="s">
        <v>469</v>
      </c>
      <c r="E1679" s="200" t="s">
        <v>3</v>
      </c>
      <c r="F1679" s="201" t="s">
        <v>2881</v>
      </c>
      <c r="G1679" s="13"/>
      <c r="H1679" s="202">
        <v>-23.850000000000001</v>
      </c>
      <c r="I1679" s="203"/>
      <c r="J1679" s="13"/>
      <c r="K1679" s="13"/>
      <c r="L1679" s="198"/>
      <c r="M1679" s="204"/>
      <c r="N1679" s="205"/>
      <c r="O1679" s="205"/>
      <c r="P1679" s="205"/>
      <c r="Q1679" s="205"/>
      <c r="R1679" s="205"/>
      <c r="S1679" s="205"/>
      <c r="T1679" s="206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00" t="s">
        <v>469</v>
      </c>
      <c r="AU1679" s="200" t="s">
        <v>76</v>
      </c>
      <c r="AV1679" s="13" t="s">
        <v>76</v>
      </c>
      <c r="AW1679" s="13" t="s">
        <v>33</v>
      </c>
      <c r="AX1679" s="13" t="s">
        <v>72</v>
      </c>
      <c r="AY1679" s="200" t="s">
        <v>458</v>
      </c>
    </row>
    <row r="1680" s="13" customFormat="1">
      <c r="A1680" s="13"/>
      <c r="B1680" s="198"/>
      <c r="C1680" s="13"/>
      <c r="D1680" s="199" t="s">
        <v>469</v>
      </c>
      <c r="E1680" s="200" t="s">
        <v>3</v>
      </c>
      <c r="F1680" s="201" t="s">
        <v>2882</v>
      </c>
      <c r="G1680" s="13"/>
      <c r="H1680" s="202">
        <v>-17.699999999999999</v>
      </c>
      <c r="I1680" s="203"/>
      <c r="J1680" s="13"/>
      <c r="K1680" s="13"/>
      <c r="L1680" s="198"/>
      <c r="M1680" s="204"/>
      <c r="N1680" s="205"/>
      <c r="O1680" s="205"/>
      <c r="P1680" s="205"/>
      <c r="Q1680" s="205"/>
      <c r="R1680" s="205"/>
      <c r="S1680" s="205"/>
      <c r="T1680" s="206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T1680" s="200" t="s">
        <v>469</v>
      </c>
      <c r="AU1680" s="200" t="s">
        <v>76</v>
      </c>
      <c r="AV1680" s="13" t="s">
        <v>76</v>
      </c>
      <c r="AW1680" s="13" t="s">
        <v>33</v>
      </c>
      <c r="AX1680" s="13" t="s">
        <v>72</v>
      </c>
      <c r="AY1680" s="200" t="s">
        <v>458</v>
      </c>
    </row>
    <row r="1681" s="13" customFormat="1">
      <c r="A1681" s="13"/>
      <c r="B1681" s="198"/>
      <c r="C1681" s="13"/>
      <c r="D1681" s="199" t="s">
        <v>469</v>
      </c>
      <c r="E1681" s="200" t="s">
        <v>3</v>
      </c>
      <c r="F1681" s="201" t="s">
        <v>2883</v>
      </c>
      <c r="G1681" s="13"/>
      <c r="H1681" s="202">
        <v>-2.7000000000000002</v>
      </c>
      <c r="I1681" s="203"/>
      <c r="J1681" s="13"/>
      <c r="K1681" s="13"/>
      <c r="L1681" s="198"/>
      <c r="M1681" s="204"/>
      <c r="N1681" s="205"/>
      <c r="O1681" s="205"/>
      <c r="P1681" s="205"/>
      <c r="Q1681" s="205"/>
      <c r="R1681" s="205"/>
      <c r="S1681" s="205"/>
      <c r="T1681" s="206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T1681" s="200" t="s">
        <v>469</v>
      </c>
      <c r="AU1681" s="200" t="s">
        <v>76</v>
      </c>
      <c r="AV1681" s="13" t="s">
        <v>76</v>
      </c>
      <c r="AW1681" s="13" t="s">
        <v>33</v>
      </c>
      <c r="AX1681" s="13" t="s">
        <v>72</v>
      </c>
      <c r="AY1681" s="200" t="s">
        <v>458</v>
      </c>
    </row>
    <row r="1682" s="13" customFormat="1">
      <c r="A1682" s="13"/>
      <c r="B1682" s="198"/>
      <c r="C1682" s="13"/>
      <c r="D1682" s="199" t="s">
        <v>469</v>
      </c>
      <c r="E1682" s="200" t="s">
        <v>3</v>
      </c>
      <c r="F1682" s="201" t="s">
        <v>2884</v>
      </c>
      <c r="G1682" s="13"/>
      <c r="H1682" s="202">
        <v>10</v>
      </c>
      <c r="I1682" s="203"/>
      <c r="J1682" s="13"/>
      <c r="K1682" s="13"/>
      <c r="L1682" s="198"/>
      <c r="M1682" s="204"/>
      <c r="N1682" s="205"/>
      <c r="O1682" s="205"/>
      <c r="P1682" s="205"/>
      <c r="Q1682" s="205"/>
      <c r="R1682" s="205"/>
      <c r="S1682" s="205"/>
      <c r="T1682" s="206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T1682" s="200" t="s">
        <v>469</v>
      </c>
      <c r="AU1682" s="200" t="s">
        <v>76</v>
      </c>
      <c r="AV1682" s="13" t="s">
        <v>76</v>
      </c>
      <c r="AW1682" s="13" t="s">
        <v>33</v>
      </c>
      <c r="AX1682" s="13" t="s">
        <v>72</v>
      </c>
      <c r="AY1682" s="200" t="s">
        <v>458</v>
      </c>
    </row>
    <row r="1683" s="15" customFormat="1">
      <c r="A1683" s="15"/>
      <c r="B1683" s="215"/>
      <c r="C1683" s="15"/>
      <c r="D1683" s="199" t="s">
        <v>469</v>
      </c>
      <c r="E1683" s="216" t="s">
        <v>3</v>
      </c>
      <c r="F1683" s="217" t="s">
        <v>497</v>
      </c>
      <c r="G1683" s="15"/>
      <c r="H1683" s="218">
        <v>207.928</v>
      </c>
      <c r="I1683" s="219"/>
      <c r="J1683" s="15"/>
      <c r="K1683" s="15"/>
      <c r="L1683" s="215"/>
      <c r="M1683" s="220"/>
      <c r="N1683" s="221"/>
      <c r="O1683" s="221"/>
      <c r="P1683" s="221"/>
      <c r="Q1683" s="221"/>
      <c r="R1683" s="221"/>
      <c r="S1683" s="221"/>
      <c r="T1683" s="222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T1683" s="216" t="s">
        <v>469</v>
      </c>
      <c r="AU1683" s="216" t="s">
        <v>76</v>
      </c>
      <c r="AV1683" s="15" t="s">
        <v>104</v>
      </c>
      <c r="AW1683" s="15" t="s">
        <v>33</v>
      </c>
      <c r="AX1683" s="15" t="s">
        <v>79</v>
      </c>
      <c r="AY1683" s="216" t="s">
        <v>458</v>
      </c>
    </row>
    <row r="1684" s="2" customFormat="1" ht="16.5" customHeight="1">
      <c r="A1684" s="41"/>
      <c r="B1684" s="179"/>
      <c r="C1684" s="180" t="s">
        <v>2885</v>
      </c>
      <c r="D1684" s="180" t="s">
        <v>462</v>
      </c>
      <c r="E1684" s="181" t="s">
        <v>2886</v>
      </c>
      <c r="F1684" s="182" t="s">
        <v>2887</v>
      </c>
      <c r="G1684" s="183" t="s">
        <v>694</v>
      </c>
      <c r="H1684" s="184">
        <v>207.928</v>
      </c>
      <c r="I1684" s="185"/>
      <c r="J1684" s="186">
        <f>ROUND(I1684*H1684,2)</f>
        <v>0</v>
      </c>
      <c r="K1684" s="182" t="s">
        <v>465</v>
      </c>
      <c r="L1684" s="42"/>
      <c r="M1684" s="187" t="s">
        <v>3</v>
      </c>
      <c r="N1684" s="188" t="s">
        <v>43</v>
      </c>
      <c r="O1684" s="75"/>
      <c r="P1684" s="189">
        <f>O1684*H1684</f>
        <v>0</v>
      </c>
      <c r="Q1684" s="189">
        <v>9.0000000000000006E-05</v>
      </c>
      <c r="R1684" s="189">
        <f>Q1684*H1684</f>
        <v>0.018713520000000001</v>
      </c>
      <c r="S1684" s="189">
        <v>0</v>
      </c>
      <c r="T1684" s="190">
        <f>S1684*H1684</f>
        <v>0</v>
      </c>
      <c r="U1684" s="41"/>
      <c r="V1684" s="41"/>
      <c r="W1684" s="41"/>
      <c r="X1684" s="41"/>
      <c r="Y1684" s="41"/>
      <c r="Z1684" s="41"/>
      <c r="AA1684" s="41"/>
      <c r="AB1684" s="41"/>
      <c r="AC1684" s="41"/>
      <c r="AD1684" s="41"/>
      <c r="AE1684" s="41"/>
      <c r="AR1684" s="191" t="s">
        <v>567</v>
      </c>
      <c r="AT1684" s="191" t="s">
        <v>462</v>
      </c>
      <c r="AU1684" s="191" t="s">
        <v>76</v>
      </c>
      <c r="AY1684" s="22" t="s">
        <v>458</v>
      </c>
      <c r="BE1684" s="192">
        <f>IF(N1684="základní",J1684,0)</f>
        <v>0</v>
      </c>
      <c r="BF1684" s="192">
        <f>IF(N1684="snížená",J1684,0)</f>
        <v>0</v>
      </c>
      <c r="BG1684" s="192">
        <f>IF(N1684="zákl. přenesená",J1684,0)</f>
        <v>0</v>
      </c>
      <c r="BH1684" s="192">
        <f>IF(N1684="sníž. přenesená",J1684,0)</f>
        <v>0</v>
      </c>
      <c r="BI1684" s="192">
        <f>IF(N1684="nulová",J1684,0)</f>
        <v>0</v>
      </c>
      <c r="BJ1684" s="22" t="s">
        <v>79</v>
      </c>
      <c r="BK1684" s="192">
        <f>ROUND(I1684*H1684,2)</f>
        <v>0</v>
      </c>
      <c r="BL1684" s="22" t="s">
        <v>567</v>
      </c>
      <c r="BM1684" s="191" t="s">
        <v>2888</v>
      </c>
    </row>
    <row r="1685" s="2" customFormat="1">
      <c r="A1685" s="41"/>
      <c r="B1685" s="42"/>
      <c r="C1685" s="41"/>
      <c r="D1685" s="193" t="s">
        <v>467</v>
      </c>
      <c r="E1685" s="41"/>
      <c r="F1685" s="194" t="s">
        <v>2889</v>
      </c>
      <c r="G1685" s="41"/>
      <c r="H1685" s="41"/>
      <c r="I1685" s="195"/>
      <c r="J1685" s="41"/>
      <c r="K1685" s="41"/>
      <c r="L1685" s="42"/>
      <c r="M1685" s="196"/>
      <c r="N1685" s="197"/>
      <c r="O1685" s="75"/>
      <c r="P1685" s="75"/>
      <c r="Q1685" s="75"/>
      <c r="R1685" s="75"/>
      <c r="S1685" s="75"/>
      <c r="T1685" s="76"/>
      <c r="U1685" s="41"/>
      <c r="V1685" s="41"/>
      <c r="W1685" s="41"/>
      <c r="X1685" s="41"/>
      <c r="Y1685" s="41"/>
      <c r="Z1685" s="41"/>
      <c r="AA1685" s="41"/>
      <c r="AB1685" s="41"/>
      <c r="AC1685" s="41"/>
      <c r="AD1685" s="41"/>
      <c r="AE1685" s="41"/>
      <c r="AT1685" s="22" t="s">
        <v>467</v>
      </c>
      <c r="AU1685" s="22" t="s">
        <v>76</v>
      </c>
    </row>
    <row r="1686" s="2" customFormat="1" ht="16.5" customHeight="1">
      <c r="A1686" s="41"/>
      <c r="B1686" s="179"/>
      <c r="C1686" s="180" t="s">
        <v>2890</v>
      </c>
      <c r="D1686" s="180" t="s">
        <v>462</v>
      </c>
      <c r="E1686" s="181" t="s">
        <v>2891</v>
      </c>
      <c r="F1686" s="182" t="s">
        <v>2892</v>
      </c>
      <c r="G1686" s="183" t="s">
        <v>694</v>
      </c>
      <c r="H1686" s="184">
        <v>207.928</v>
      </c>
      <c r="I1686" s="185"/>
      <c r="J1686" s="186">
        <f>ROUND(I1686*H1686,2)</f>
        <v>0</v>
      </c>
      <c r="K1686" s="182" t="s">
        <v>465</v>
      </c>
      <c r="L1686" s="42"/>
      <c r="M1686" s="187" t="s">
        <v>3</v>
      </c>
      <c r="N1686" s="188" t="s">
        <v>43</v>
      </c>
      <c r="O1686" s="75"/>
      <c r="P1686" s="189">
        <f>O1686*H1686</f>
        <v>0</v>
      </c>
      <c r="Q1686" s="189">
        <v>0.00024899999999999998</v>
      </c>
      <c r="R1686" s="189">
        <f>Q1686*H1686</f>
        <v>0.051774071999999997</v>
      </c>
      <c r="S1686" s="189">
        <v>0</v>
      </c>
      <c r="T1686" s="190">
        <f>S1686*H1686</f>
        <v>0</v>
      </c>
      <c r="U1686" s="41"/>
      <c r="V1686" s="41"/>
      <c r="W1686" s="41"/>
      <c r="X1686" s="41"/>
      <c r="Y1686" s="41"/>
      <c r="Z1686" s="41"/>
      <c r="AA1686" s="41"/>
      <c r="AB1686" s="41"/>
      <c r="AC1686" s="41"/>
      <c r="AD1686" s="41"/>
      <c r="AE1686" s="41"/>
      <c r="AR1686" s="191" t="s">
        <v>567</v>
      </c>
      <c r="AT1686" s="191" t="s">
        <v>462</v>
      </c>
      <c r="AU1686" s="191" t="s">
        <v>76</v>
      </c>
      <c r="AY1686" s="22" t="s">
        <v>458</v>
      </c>
      <c r="BE1686" s="192">
        <f>IF(N1686="základní",J1686,0)</f>
        <v>0</v>
      </c>
      <c r="BF1686" s="192">
        <f>IF(N1686="snížená",J1686,0)</f>
        <v>0</v>
      </c>
      <c r="BG1686" s="192">
        <f>IF(N1686="zákl. přenesená",J1686,0)</f>
        <v>0</v>
      </c>
      <c r="BH1686" s="192">
        <f>IF(N1686="sníž. přenesená",J1686,0)</f>
        <v>0</v>
      </c>
      <c r="BI1686" s="192">
        <f>IF(N1686="nulová",J1686,0)</f>
        <v>0</v>
      </c>
      <c r="BJ1686" s="22" t="s">
        <v>79</v>
      </c>
      <c r="BK1686" s="192">
        <f>ROUND(I1686*H1686,2)</f>
        <v>0</v>
      </c>
      <c r="BL1686" s="22" t="s">
        <v>567</v>
      </c>
      <c r="BM1686" s="191" t="s">
        <v>2893</v>
      </c>
    </row>
    <row r="1687" s="2" customFormat="1">
      <c r="A1687" s="41"/>
      <c r="B1687" s="42"/>
      <c r="C1687" s="41"/>
      <c r="D1687" s="193" t="s">
        <v>467</v>
      </c>
      <c r="E1687" s="41"/>
      <c r="F1687" s="194" t="s">
        <v>2894</v>
      </c>
      <c r="G1687" s="41"/>
      <c r="H1687" s="41"/>
      <c r="I1687" s="195"/>
      <c r="J1687" s="41"/>
      <c r="K1687" s="41"/>
      <c r="L1687" s="42"/>
      <c r="M1687" s="196"/>
      <c r="N1687" s="197"/>
      <c r="O1687" s="75"/>
      <c r="P1687" s="75"/>
      <c r="Q1687" s="75"/>
      <c r="R1687" s="75"/>
      <c r="S1687" s="75"/>
      <c r="T1687" s="76"/>
      <c r="U1687" s="41"/>
      <c r="V1687" s="41"/>
      <c r="W1687" s="41"/>
      <c r="X1687" s="41"/>
      <c r="Y1687" s="41"/>
      <c r="Z1687" s="41"/>
      <c r="AA1687" s="41"/>
      <c r="AB1687" s="41"/>
      <c r="AC1687" s="41"/>
      <c r="AD1687" s="41"/>
      <c r="AE1687" s="41"/>
      <c r="AT1687" s="22" t="s">
        <v>467</v>
      </c>
      <c r="AU1687" s="22" t="s">
        <v>76</v>
      </c>
    </row>
    <row r="1688" s="2" customFormat="1" ht="24.15" customHeight="1">
      <c r="A1688" s="41"/>
      <c r="B1688" s="179"/>
      <c r="C1688" s="180" t="s">
        <v>2895</v>
      </c>
      <c r="D1688" s="180" t="s">
        <v>462</v>
      </c>
      <c r="E1688" s="181" t="s">
        <v>2896</v>
      </c>
      <c r="F1688" s="182" t="s">
        <v>2897</v>
      </c>
      <c r="G1688" s="183" t="s">
        <v>694</v>
      </c>
      <c r="H1688" s="184">
        <v>207.928</v>
      </c>
      <c r="I1688" s="185"/>
      <c r="J1688" s="186">
        <f>ROUND(I1688*H1688,2)</f>
        <v>0</v>
      </c>
      <c r="K1688" s="182" t="s">
        <v>465</v>
      </c>
      <c r="L1688" s="42"/>
      <c r="M1688" s="187" t="s">
        <v>3</v>
      </c>
      <c r="N1688" s="188" t="s">
        <v>43</v>
      </c>
      <c r="O1688" s="75"/>
      <c r="P1688" s="189">
        <f>O1688*H1688</f>
        <v>0</v>
      </c>
      <c r="Q1688" s="189">
        <v>0</v>
      </c>
      <c r="R1688" s="189">
        <f>Q1688*H1688</f>
        <v>0</v>
      </c>
      <c r="S1688" s="189">
        <v>0</v>
      </c>
      <c r="T1688" s="190">
        <f>S1688*H1688</f>
        <v>0</v>
      </c>
      <c r="U1688" s="41"/>
      <c r="V1688" s="41"/>
      <c r="W1688" s="41"/>
      <c r="X1688" s="41"/>
      <c r="Y1688" s="41"/>
      <c r="Z1688" s="41"/>
      <c r="AA1688" s="41"/>
      <c r="AB1688" s="41"/>
      <c r="AC1688" s="41"/>
      <c r="AD1688" s="41"/>
      <c r="AE1688" s="41"/>
      <c r="AR1688" s="191" t="s">
        <v>567</v>
      </c>
      <c r="AT1688" s="191" t="s">
        <v>462</v>
      </c>
      <c r="AU1688" s="191" t="s">
        <v>76</v>
      </c>
      <c r="AY1688" s="22" t="s">
        <v>458</v>
      </c>
      <c r="BE1688" s="192">
        <f>IF(N1688="základní",J1688,0)</f>
        <v>0</v>
      </c>
      <c r="BF1688" s="192">
        <f>IF(N1688="snížená",J1688,0)</f>
        <v>0</v>
      </c>
      <c r="BG1688" s="192">
        <f>IF(N1688="zákl. přenesená",J1688,0)</f>
        <v>0</v>
      </c>
      <c r="BH1688" s="192">
        <f>IF(N1688="sníž. přenesená",J1688,0)</f>
        <v>0</v>
      </c>
      <c r="BI1688" s="192">
        <f>IF(N1688="nulová",J1688,0)</f>
        <v>0</v>
      </c>
      <c r="BJ1688" s="22" t="s">
        <v>79</v>
      </c>
      <c r="BK1688" s="192">
        <f>ROUND(I1688*H1688,2)</f>
        <v>0</v>
      </c>
      <c r="BL1688" s="22" t="s">
        <v>567</v>
      </c>
      <c r="BM1688" s="191" t="s">
        <v>2898</v>
      </c>
    </row>
    <row r="1689" s="2" customFormat="1">
      <c r="A1689" s="41"/>
      <c r="B1689" s="42"/>
      <c r="C1689" s="41"/>
      <c r="D1689" s="193" t="s">
        <v>467</v>
      </c>
      <c r="E1689" s="41"/>
      <c r="F1689" s="194" t="s">
        <v>2899</v>
      </c>
      <c r="G1689" s="41"/>
      <c r="H1689" s="41"/>
      <c r="I1689" s="195"/>
      <c r="J1689" s="41"/>
      <c r="K1689" s="41"/>
      <c r="L1689" s="42"/>
      <c r="M1689" s="196"/>
      <c r="N1689" s="197"/>
      <c r="O1689" s="75"/>
      <c r="P1689" s="75"/>
      <c r="Q1689" s="75"/>
      <c r="R1689" s="75"/>
      <c r="S1689" s="75"/>
      <c r="T1689" s="76"/>
      <c r="U1689" s="41"/>
      <c r="V1689" s="41"/>
      <c r="W1689" s="41"/>
      <c r="X1689" s="41"/>
      <c r="Y1689" s="41"/>
      <c r="Z1689" s="41"/>
      <c r="AA1689" s="41"/>
      <c r="AB1689" s="41"/>
      <c r="AC1689" s="41"/>
      <c r="AD1689" s="41"/>
      <c r="AE1689" s="41"/>
      <c r="AT1689" s="22" t="s">
        <v>467</v>
      </c>
      <c r="AU1689" s="22" t="s">
        <v>76</v>
      </c>
    </row>
    <row r="1690" s="2" customFormat="1" ht="37.8" customHeight="1">
      <c r="A1690" s="41"/>
      <c r="B1690" s="179"/>
      <c r="C1690" s="223" t="s">
        <v>2900</v>
      </c>
      <c r="D1690" s="223" t="s">
        <v>562</v>
      </c>
      <c r="E1690" s="224" t="s">
        <v>2901</v>
      </c>
      <c r="F1690" s="225" t="s">
        <v>2902</v>
      </c>
      <c r="G1690" s="226" t="s">
        <v>140</v>
      </c>
      <c r="H1690" s="227">
        <v>31.189</v>
      </c>
      <c r="I1690" s="228"/>
      <c r="J1690" s="229">
        <f>ROUND(I1690*H1690,2)</f>
        <v>0</v>
      </c>
      <c r="K1690" s="225" t="s">
        <v>465</v>
      </c>
      <c r="L1690" s="230"/>
      <c r="M1690" s="231" t="s">
        <v>3</v>
      </c>
      <c r="N1690" s="232" t="s">
        <v>43</v>
      </c>
      <c r="O1690" s="75"/>
      <c r="P1690" s="189">
        <f>O1690*H1690</f>
        <v>0</v>
      </c>
      <c r="Q1690" s="189">
        <v>0.021999999999999999</v>
      </c>
      <c r="R1690" s="189">
        <f>Q1690*H1690</f>
        <v>0.68615799999999993</v>
      </c>
      <c r="S1690" s="189">
        <v>0</v>
      </c>
      <c r="T1690" s="190">
        <f>S1690*H1690</f>
        <v>0</v>
      </c>
      <c r="U1690" s="41"/>
      <c r="V1690" s="41"/>
      <c r="W1690" s="41"/>
      <c r="X1690" s="41"/>
      <c r="Y1690" s="41"/>
      <c r="Z1690" s="41"/>
      <c r="AA1690" s="41"/>
      <c r="AB1690" s="41"/>
      <c r="AC1690" s="41"/>
      <c r="AD1690" s="41"/>
      <c r="AE1690" s="41"/>
      <c r="AR1690" s="191" t="s">
        <v>667</v>
      </c>
      <c r="AT1690" s="191" t="s">
        <v>562</v>
      </c>
      <c r="AU1690" s="191" t="s">
        <v>76</v>
      </c>
      <c r="AY1690" s="22" t="s">
        <v>458</v>
      </c>
      <c r="BE1690" s="192">
        <f>IF(N1690="základní",J1690,0)</f>
        <v>0</v>
      </c>
      <c r="BF1690" s="192">
        <f>IF(N1690="snížená",J1690,0)</f>
        <v>0</v>
      </c>
      <c r="BG1690" s="192">
        <f>IF(N1690="zákl. přenesená",J1690,0)</f>
        <v>0</v>
      </c>
      <c r="BH1690" s="192">
        <f>IF(N1690="sníž. přenesená",J1690,0)</f>
        <v>0</v>
      </c>
      <c r="BI1690" s="192">
        <f>IF(N1690="nulová",J1690,0)</f>
        <v>0</v>
      </c>
      <c r="BJ1690" s="22" t="s">
        <v>79</v>
      </c>
      <c r="BK1690" s="192">
        <f>ROUND(I1690*H1690,2)</f>
        <v>0</v>
      </c>
      <c r="BL1690" s="22" t="s">
        <v>567</v>
      </c>
      <c r="BM1690" s="191" t="s">
        <v>2903</v>
      </c>
    </row>
    <row r="1691" s="13" customFormat="1">
      <c r="A1691" s="13"/>
      <c r="B1691" s="198"/>
      <c r="C1691" s="13"/>
      <c r="D1691" s="199" t="s">
        <v>469</v>
      </c>
      <c r="E1691" s="13"/>
      <c r="F1691" s="201" t="s">
        <v>2904</v>
      </c>
      <c r="G1691" s="13"/>
      <c r="H1691" s="202">
        <v>31.189</v>
      </c>
      <c r="I1691" s="203"/>
      <c r="J1691" s="13"/>
      <c r="K1691" s="13"/>
      <c r="L1691" s="198"/>
      <c r="M1691" s="204"/>
      <c r="N1691" s="205"/>
      <c r="O1691" s="205"/>
      <c r="P1691" s="205"/>
      <c r="Q1691" s="205"/>
      <c r="R1691" s="205"/>
      <c r="S1691" s="205"/>
      <c r="T1691" s="206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T1691" s="200" t="s">
        <v>469</v>
      </c>
      <c r="AU1691" s="200" t="s">
        <v>76</v>
      </c>
      <c r="AV1691" s="13" t="s">
        <v>76</v>
      </c>
      <c r="AW1691" s="13" t="s">
        <v>4</v>
      </c>
      <c r="AX1691" s="13" t="s">
        <v>79</v>
      </c>
      <c r="AY1691" s="200" t="s">
        <v>458</v>
      </c>
    </row>
    <row r="1692" s="2" customFormat="1" ht="49.05" customHeight="1">
      <c r="A1692" s="41"/>
      <c r="B1692" s="179"/>
      <c r="C1692" s="180" t="s">
        <v>2905</v>
      </c>
      <c r="D1692" s="180" t="s">
        <v>462</v>
      </c>
      <c r="E1692" s="181" t="s">
        <v>2906</v>
      </c>
      <c r="F1692" s="182" t="s">
        <v>2907</v>
      </c>
      <c r="G1692" s="183" t="s">
        <v>548</v>
      </c>
      <c r="H1692" s="184">
        <v>9.4800000000000004</v>
      </c>
      <c r="I1692" s="185"/>
      <c r="J1692" s="186">
        <f>ROUND(I1692*H1692,2)</f>
        <v>0</v>
      </c>
      <c r="K1692" s="182" t="s">
        <v>465</v>
      </c>
      <c r="L1692" s="42"/>
      <c r="M1692" s="187" t="s">
        <v>3</v>
      </c>
      <c r="N1692" s="188" t="s">
        <v>43</v>
      </c>
      <c r="O1692" s="75"/>
      <c r="P1692" s="189">
        <f>O1692*H1692</f>
        <v>0</v>
      </c>
      <c r="Q1692" s="189">
        <v>0</v>
      </c>
      <c r="R1692" s="189">
        <f>Q1692*H1692</f>
        <v>0</v>
      </c>
      <c r="S1692" s="189">
        <v>0</v>
      </c>
      <c r="T1692" s="190">
        <f>S1692*H1692</f>
        <v>0</v>
      </c>
      <c r="U1692" s="41"/>
      <c r="V1692" s="41"/>
      <c r="W1692" s="41"/>
      <c r="X1692" s="41"/>
      <c r="Y1692" s="41"/>
      <c r="Z1692" s="41"/>
      <c r="AA1692" s="41"/>
      <c r="AB1692" s="41"/>
      <c r="AC1692" s="41"/>
      <c r="AD1692" s="41"/>
      <c r="AE1692" s="41"/>
      <c r="AR1692" s="191" t="s">
        <v>567</v>
      </c>
      <c r="AT1692" s="191" t="s">
        <v>462</v>
      </c>
      <c r="AU1692" s="191" t="s">
        <v>76</v>
      </c>
      <c r="AY1692" s="22" t="s">
        <v>458</v>
      </c>
      <c r="BE1692" s="192">
        <f>IF(N1692="základní",J1692,0)</f>
        <v>0</v>
      </c>
      <c r="BF1692" s="192">
        <f>IF(N1692="snížená",J1692,0)</f>
        <v>0</v>
      </c>
      <c r="BG1692" s="192">
        <f>IF(N1692="zákl. přenesená",J1692,0)</f>
        <v>0</v>
      </c>
      <c r="BH1692" s="192">
        <f>IF(N1692="sníž. přenesená",J1692,0)</f>
        <v>0</v>
      </c>
      <c r="BI1692" s="192">
        <f>IF(N1692="nulová",J1692,0)</f>
        <v>0</v>
      </c>
      <c r="BJ1692" s="22" t="s">
        <v>79</v>
      </c>
      <c r="BK1692" s="192">
        <f>ROUND(I1692*H1692,2)</f>
        <v>0</v>
      </c>
      <c r="BL1692" s="22" t="s">
        <v>567</v>
      </c>
      <c r="BM1692" s="191" t="s">
        <v>2908</v>
      </c>
    </row>
    <row r="1693" s="2" customFormat="1">
      <c r="A1693" s="41"/>
      <c r="B1693" s="42"/>
      <c r="C1693" s="41"/>
      <c r="D1693" s="193" t="s">
        <v>467</v>
      </c>
      <c r="E1693" s="41"/>
      <c r="F1693" s="194" t="s">
        <v>2909</v>
      </c>
      <c r="G1693" s="41"/>
      <c r="H1693" s="41"/>
      <c r="I1693" s="195"/>
      <c r="J1693" s="41"/>
      <c r="K1693" s="41"/>
      <c r="L1693" s="42"/>
      <c r="M1693" s="196"/>
      <c r="N1693" s="197"/>
      <c r="O1693" s="75"/>
      <c r="P1693" s="75"/>
      <c r="Q1693" s="75"/>
      <c r="R1693" s="75"/>
      <c r="S1693" s="75"/>
      <c r="T1693" s="76"/>
      <c r="U1693" s="41"/>
      <c r="V1693" s="41"/>
      <c r="W1693" s="41"/>
      <c r="X1693" s="41"/>
      <c r="Y1693" s="41"/>
      <c r="Z1693" s="41"/>
      <c r="AA1693" s="41"/>
      <c r="AB1693" s="41"/>
      <c r="AC1693" s="41"/>
      <c r="AD1693" s="41"/>
      <c r="AE1693" s="41"/>
      <c r="AT1693" s="22" t="s">
        <v>467</v>
      </c>
      <c r="AU1693" s="22" t="s">
        <v>76</v>
      </c>
    </row>
    <row r="1694" s="12" customFormat="1" ht="20.88" customHeight="1">
      <c r="A1694" s="12"/>
      <c r="B1694" s="166"/>
      <c r="C1694" s="12"/>
      <c r="D1694" s="167" t="s">
        <v>71</v>
      </c>
      <c r="E1694" s="177" t="s">
        <v>2910</v>
      </c>
      <c r="F1694" s="177" t="s">
        <v>2911</v>
      </c>
      <c r="G1694" s="12"/>
      <c r="H1694" s="12"/>
      <c r="I1694" s="169"/>
      <c r="J1694" s="178">
        <f>BK1694</f>
        <v>0</v>
      </c>
      <c r="K1694" s="12"/>
      <c r="L1694" s="166"/>
      <c r="M1694" s="171"/>
      <c r="N1694" s="172"/>
      <c r="O1694" s="172"/>
      <c r="P1694" s="173">
        <f>SUM(P1695:P1727)</f>
        <v>0</v>
      </c>
      <c r="Q1694" s="172"/>
      <c r="R1694" s="173">
        <f>SUM(R1695:R1727)</f>
        <v>0.17744469000000002</v>
      </c>
      <c r="S1694" s="172"/>
      <c r="T1694" s="174">
        <f>SUM(T1695:T1727)</f>
        <v>0</v>
      </c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R1694" s="167" t="s">
        <v>76</v>
      </c>
      <c r="AT1694" s="175" t="s">
        <v>71</v>
      </c>
      <c r="AU1694" s="175" t="s">
        <v>76</v>
      </c>
      <c r="AY1694" s="167" t="s">
        <v>458</v>
      </c>
      <c r="BK1694" s="176">
        <f>SUM(BK1695:BK1727)</f>
        <v>0</v>
      </c>
    </row>
    <row r="1695" s="2" customFormat="1" ht="24.15" customHeight="1">
      <c r="A1695" s="41"/>
      <c r="B1695" s="179"/>
      <c r="C1695" s="180" t="s">
        <v>2912</v>
      </c>
      <c r="D1695" s="180" t="s">
        <v>462</v>
      </c>
      <c r="E1695" s="181" t="s">
        <v>2913</v>
      </c>
      <c r="F1695" s="182" t="s">
        <v>2914</v>
      </c>
      <c r="G1695" s="183" t="s">
        <v>140</v>
      </c>
      <c r="H1695" s="184">
        <v>41.640000000000001</v>
      </c>
      <c r="I1695" s="185"/>
      <c r="J1695" s="186">
        <f>ROUND(I1695*H1695,2)</f>
        <v>0</v>
      </c>
      <c r="K1695" s="182" t="s">
        <v>465</v>
      </c>
      <c r="L1695" s="42"/>
      <c r="M1695" s="187" t="s">
        <v>3</v>
      </c>
      <c r="N1695" s="188" t="s">
        <v>43</v>
      </c>
      <c r="O1695" s="75"/>
      <c r="P1695" s="189">
        <f>O1695*H1695</f>
        <v>0</v>
      </c>
      <c r="Q1695" s="189">
        <v>0</v>
      </c>
      <c r="R1695" s="189">
        <f>Q1695*H1695</f>
        <v>0</v>
      </c>
      <c r="S1695" s="189">
        <v>0</v>
      </c>
      <c r="T1695" s="190">
        <f>S1695*H1695</f>
        <v>0</v>
      </c>
      <c r="U1695" s="41"/>
      <c r="V1695" s="41"/>
      <c r="W1695" s="41"/>
      <c r="X1695" s="41"/>
      <c r="Y1695" s="41"/>
      <c r="Z1695" s="41"/>
      <c r="AA1695" s="41"/>
      <c r="AB1695" s="41"/>
      <c r="AC1695" s="41"/>
      <c r="AD1695" s="41"/>
      <c r="AE1695" s="41"/>
      <c r="AR1695" s="191" t="s">
        <v>567</v>
      </c>
      <c r="AT1695" s="191" t="s">
        <v>462</v>
      </c>
      <c r="AU1695" s="191" t="s">
        <v>101</v>
      </c>
      <c r="AY1695" s="22" t="s">
        <v>458</v>
      </c>
      <c r="BE1695" s="192">
        <f>IF(N1695="základní",J1695,0)</f>
        <v>0</v>
      </c>
      <c r="BF1695" s="192">
        <f>IF(N1695="snížená",J1695,0)</f>
        <v>0</v>
      </c>
      <c r="BG1695" s="192">
        <f>IF(N1695="zákl. přenesená",J1695,0)</f>
        <v>0</v>
      </c>
      <c r="BH1695" s="192">
        <f>IF(N1695="sníž. přenesená",J1695,0)</f>
        <v>0</v>
      </c>
      <c r="BI1695" s="192">
        <f>IF(N1695="nulová",J1695,0)</f>
        <v>0</v>
      </c>
      <c r="BJ1695" s="22" t="s">
        <v>79</v>
      </c>
      <c r="BK1695" s="192">
        <f>ROUND(I1695*H1695,2)</f>
        <v>0</v>
      </c>
      <c r="BL1695" s="22" t="s">
        <v>567</v>
      </c>
      <c r="BM1695" s="191" t="s">
        <v>2915</v>
      </c>
    </row>
    <row r="1696" s="2" customFormat="1">
      <c r="A1696" s="41"/>
      <c r="B1696" s="42"/>
      <c r="C1696" s="41"/>
      <c r="D1696" s="193" t="s">
        <v>467</v>
      </c>
      <c r="E1696" s="41"/>
      <c r="F1696" s="194" t="s">
        <v>2916</v>
      </c>
      <c r="G1696" s="41"/>
      <c r="H1696" s="41"/>
      <c r="I1696" s="195"/>
      <c r="J1696" s="41"/>
      <c r="K1696" s="41"/>
      <c r="L1696" s="42"/>
      <c r="M1696" s="196"/>
      <c r="N1696" s="197"/>
      <c r="O1696" s="75"/>
      <c r="P1696" s="75"/>
      <c r="Q1696" s="75"/>
      <c r="R1696" s="75"/>
      <c r="S1696" s="75"/>
      <c r="T1696" s="76"/>
      <c r="U1696" s="41"/>
      <c r="V1696" s="41"/>
      <c r="W1696" s="41"/>
      <c r="X1696" s="41"/>
      <c r="Y1696" s="41"/>
      <c r="Z1696" s="41"/>
      <c r="AA1696" s="41"/>
      <c r="AB1696" s="41"/>
      <c r="AC1696" s="41"/>
      <c r="AD1696" s="41"/>
      <c r="AE1696" s="41"/>
      <c r="AT1696" s="22" t="s">
        <v>467</v>
      </c>
      <c r="AU1696" s="22" t="s">
        <v>101</v>
      </c>
    </row>
    <row r="1697" s="14" customFormat="1">
      <c r="A1697" s="14"/>
      <c r="B1697" s="208"/>
      <c r="C1697" s="14"/>
      <c r="D1697" s="199" t="s">
        <v>469</v>
      </c>
      <c r="E1697" s="209" t="s">
        <v>3</v>
      </c>
      <c r="F1697" s="210" t="s">
        <v>2917</v>
      </c>
      <c r="G1697" s="14"/>
      <c r="H1697" s="209" t="s">
        <v>3</v>
      </c>
      <c r="I1697" s="211"/>
      <c r="J1697" s="14"/>
      <c r="K1697" s="14"/>
      <c r="L1697" s="208"/>
      <c r="M1697" s="212"/>
      <c r="N1697" s="213"/>
      <c r="O1697" s="213"/>
      <c r="P1697" s="213"/>
      <c r="Q1697" s="213"/>
      <c r="R1697" s="213"/>
      <c r="S1697" s="213"/>
      <c r="T1697" s="2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T1697" s="209" t="s">
        <v>469</v>
      </c>
      <c r="AU1697" s="209" t="s">
        <v>101</v>
      </c>
      <c r="AV1697" s="14" t="s">
        <v>79</v>
      </c>
      <c r="AW1697" s="14" t="s">
        <v>33</v>
      </c>
      <c r="AX1697" s="14" t="s">
        <v>72</v>
      </c>
      <c r="AY1697" s="209" t="s">
        <v>458</v>
      </c>
    </row>
    <row r="1698" s="14" customFormat="1">
      <c r="A1698" s="14"/>
      <c r="B1698" s="208"/>
      <c r="C1698" s="14"/>
      <c r="D1698" s="199" t="s">
        <v>469</v>
      </c>
      <c r="E1698" s="209" t="s">
        <v>3</v>
      </c>
      <c r="F1698" s="210" t="s">
        <v>844</v>
      </c>
      <c r="G1698" s="14"/>
      <c r="H1698" s="209" t="s">
        <v>3</v>
      </c>
      <c r="I1698" s="211"/>
      <c r="J1698" s="14"/>
      <c r="K1698" s="14"/>
      <c r="L1698" s="208"/>
      <c r="M1698" s="212"/>
      <c r="N1698" s="213"/>
      <c r="O1698" s="213"/>
      <c r="P1698" s="213"/>
      <c r="Q1698" s="213"/>
      <c r="R1698" s="213"/>
      <c r="S1698" s="213"/>
      <c r="T1698" s="2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T1698" s="209" t="s">
        <v>469</v>
      </c>
      <c r="AU1698" s="209" t="s">
        <v>101</v>
      </c>
      <c r="AV1698" s="14" t="s">
        <v>79</v>
      </c>
      <c r="AW1698" s="14" t="s">
        <v>33</v>
      </c>
      <c r="AX1698" s="14" t="s">
        <v>72</v>
      </c>
      <c r="AY1698" s="209" t="s">
        <v>458</v>
      </c>
    </row>
    <row r="1699" s="13" customFormat="1">
      <c r="A1699" s="13"/>
      <c r="B1699" s="198"/>
      <c r="C1699" s="13"/>
      <c r="D1699" s="199" t="s">
        <v>469</v>
      </c>
      <c r="E1699" s="200" t="s">
        <v>3</v>
      </c>
      <c r="F1699" s="201" t="s">
        <v>2918</v>
      </c>
      <c r="G1699" s="13"/>
      <c r="H1699" s="202">
        <v>5.1500000000000004</v>
      </c>
      <c r="I1699" s="203"/>
      <c r="J1699" s="13"/>
      <c r="K1699" s="13"/>
      <c r="L1699" s="198"/>
      <c r="M1699" s="204"/>
      <c r="N1699" s="205"/>
      <c r="O1699" s="205"/>
      <c r="P1699" s="205"/>
      <c r="Q1699" s="205"/>
      <c r="R1699" s="205"/>
      <c r="S1699" s="205"/>
      <c r="T1699" s="206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T1699" s="200" t="s">
        <v>469</v>
      </c>
      <c r="AU1699" s="200" t="s">
        <v>101</v>
      </c>
      <c r="AV1699" s="13" t="s">
        <v>76</v>
      </c>
      <c r="AW1699" s="13" t="s">
        <v>33</v>
      </c>
      <c r="AX1699" s="13" t="s">
        <v>72</v>
      </c>
      <c r="AY1699" s="200" t="s">
        <v>458</v>
      </c>
    </row>
    <row r="1700" s="13" customFormat="1">
      <c r="A1700" s="13"/>
      <c r="B1700" s="198"/>
      <c r="C1700" s="13"/>
      <c r="D1700" s="199" t="s">
        <v>469</v>
      </c>
      <c r="E1700" s="200" t="s">
        <v>3</v>
      </c>
      <c r="F1700" s="201" t="s">
        <v>2186</v>
      </c>
      <c r="G1700" s="13"/>
      <c r="H1700" s="202">
        <v>2.1699999999999999</v>
      </c>
      <c r="I1700" s="203"/>
      <c r="J1700" s="13"/>
      <c r="K1700" s="13"/>
      <c r="L1700" s="198"/>
      <c r="M1700" s="204"/>
      <c r="N1700" s="205"/>
      <c r="O1700" s="205"/>
      <c r="P1700" s="205"/>
      <c r="Q1700" s="205"/>
      <c r="R1700" s="205"/>
      <c r="S1700" s="205"/>
      <c r="T1700" s="206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T1700" s="200" t="s">
        <v>469</v>
      </c>
      <c r="AU1700" s="200" t="s">
        <v>101</v>
      </c>
      <c r="AV1700" s="13" t="s">
        <v>76</v>
      </c>
      <c r="AW1700" s="13" t="s">
        <v>33</v>
      </c>
      <c r="AX1700" s="13" t="s">
        <v>72</v>
      </c>
      <c r="AY1700" s="200" t="s">
        <v>458</v>
      </c>
    </row>
    <row r="1701" s="16" customFormat="1">
      <c r="A1701" s="16"/>
      <c r="B1701" s="233"/>
      <c r="C1701" s="16"/>
      <c r="D1701" s="199" t="s">
        <v>469</v>
      </c>
      <c r="E1701" s="234" t="s">
        <v>3</v>
      </c>
      <c r="F1701" s="235" t="s">
        <v>804</v>
      </c>
      <c r="G1701" s="16"/>
      <c r="H1701" s="236">
        <v>7.3200000000000003</v>
      </c>
      <c r="I1701" s="237"/>
      <c r="J1701" s="16"/>
      <c r="K1701" s="16"/>
      <c r="L1701" s="233"/>
      <c r="M1701" s="238"/>
      <c r="N1701" s="239"/>
      <c r="O1701" s="239"/>
      <c r="P1701" s="239"/>
      <c r="Q1701" s="239"/>
      <c r="R1701" s="239"/>
      <c r="S1701" s="239"/>
      <c r="T1701" s="240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T1701" s="234" t="s">
        <v>469</v>
      </c>
      <c r="AU1701" s="234" t="s">
        <v>101</v>
      </c>
      <c r="AV1701" s="16" t="s">
        <v>101</v>
      </c>
      <c r="AW1701" s="16" t="s">
        <v>33</v>
      </c>
      <c r="AX1701" s="16" t="s">
        <v>72</v>
      </c>
      <c r="AY1701" s="234" t="s">
        <v>458</v>
      </c>
    </row>
    <row r="1702" s="14" customFormat="1">
      <c r="A1702" s="14"/>
      <c r="B1702" s="208"/>
      <c r="C1702" s="14"/>
      <c r="D1702" s="199" t="s">
        <v>469</v>
      </c>
      <c r="E1702" s="209" t="s">
        <v>3</v>
      </c>
      <c r="F1702" s="210" t="s">
        <v>2919</v>
      </c>
      <c r="G1702" s="14"/>
      <c r="H1702" s="209" t="s">
        <v>3</v>
      </c>
      <c r="I1702" s="211"/>
      <c r="J1702" s="14"/>
      <c r="K1702" s="14"/>
      <c r="L1702" s="208"/>
      <c r="M1702" s="212"/>
      <c r="N1702" s="213"/>
      <c r="O1702" s="213"/>
      <c r="P1702" s="213"/>
      <c r="Q1702" s="213"/>
      <c r="R1702" s="213"/>
      <c r="S1702" s="213"/>
      <c r="T1702" s="2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T1702" s="209" t="s">
        <v>469</v>
      </c>
      <c r="AU1702" s="209" t="s">
        <v>101</v>
      </c>
      <c r="AV1702" s="14" t="s">
        <v>79</v>
      </c>
      <c r="AW1702" s="14" t="s">
        <v>33</v>
      </c>
      <c r="AX1702" s="14" t="s">
        <v>72</v>
      </c>
      <c r="AY1702" s="209" t="s">
        <v>458</v>
      </c>
    </row>
    <row r="1703" s="13" customFormat="1">
      <c r="A1703" s="13"/>
      <c r="B1703" s="198"/>
      <c r="C1703" s="13"/>
      <c r="D1703" s="199" t="s">
        <v>469</v>
      </c>
      <c r="E1703" s="200" t="s">
        <v>3</v>
      </c>
      <c r="F1703" s="201" t="s">
        <v>2188</v>
      </c>
      <c r="G1703" s="13"/>
      <c r="H1703" s="202">
        <v>1.95</v>
      </c>
      <c r="I1703" s="203"/>
      <c r="J1703" s="13"/>
      <c r="K1703" s="13"/>
      <c r="L1703" s="198"/>
      <c r="M1703" s="204"/>
      <c r="N1703" s="205"/>
      <c r="O1703" s="205"/>
      <c r="P1703" s="205"/>
      <c r="Q1703" s="205"/>
      <c r="R1703" s="205"/>
      <c r="S1703" s="205"/>
      <c r="T1703" s="206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T1703" s="200" t="s">
        <v>469</v>
      </c>
      <c r="AU1703" s="200" t="s">
        <v>101</v>
      </c>
      <c r="AV1703" s="13" t="s">
        <v>76</v>
      </c>
      <c r="AW1703" s="13" t="s">
        <v>33</v>
      </c>
      <c r="AX1703" s="13" t="s">
        <v>72</v>
      </c>
      <c r="AY1703" s="200" t="s">
        <v>458</v>
      </c>
    </row>
    <row r="1704" s="13" customFormat="1">
      <c r="A1704" s="13"/>
      <c r="B1704" s="198"/>
      <c r="C1704" s="13"/>
      <c r="D1704" s="199" t="s">
        <v>469</v>
      </c>
      <c r="E1704" s="200" t="s">
        <v>3</v>
      </c>
      <c r="F1704" s="201" t="s">
        <v>2920</v>
      </c>
      <c r="G1704" s="13"/>
      <c r="H1704" s="202">
        <v>4.2050000000000001</v>
      </c>
      <c r="I1704" s="203"/>
      <c r="J1704" s="13"/>
      <c r="K1704" s="13"/>
      <c r="L1704" s="198"/>
      <c r="M1704" s="204"/>
      <c r="N1704" s="205"/>
      <c r="O1704" s="205"/>
      <c r="P1704" s="205"/>
      <c r="Q1704" s="205"/>
      <c r="R1704" s="205"/>
      <c r="S1704" s="205"/>
      <c r="T1704" s="206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T1704" s="200" t="s">
        <v>469</v>
      </c>
      <c r="AU1704" s="200" t="s">
        <v>101</v>
      </c>
      <c r="AV1704" s="13" t="s">
        <v>76</v>
      </c>
      <c r="AW1704" s="13" t="s">
        <v>33</v>
      </c>
      <c r="AX1704" s="13" t="s">
        <v>72</v>
      </c>
      <c r="AY1704" s="200" t="s">
        <v>458</v>
      </c>
    </row>
    <row r="1705" s="13" customFormat="1">
      <c r="A1705" s="13"/>
      <c r="B1705" s="198"/>
      <c r="C1705" s="13"/>
      <c r="D1705" s="199" t="s">
        <v>469</v>
      </c>
      <c r="E1705" s="200" t="s">
        <v>3</v>
      </c>
      <c r="F1705" s="201" t="s">
        <v>2189</v>
      </c>
      <c r="G1705" s="13"/>
      <c r="H1705" s="202">
        <v>2.1600000000000001</v>
      </c>
      <c r="I1705" s="203"/>
      <c r="J1705" s="13"/>
      <c r="K1705" s="13"/>
      <c r="L1705" s="198"/>
      <c r="M1705" s="204"/>
      <c r="N1705" s="205"/>
      <c r="O1705" s="205"/>
      <c r="P1705" s="205"/>
      <c r="Q1705" s="205"/>
      <c r="R1705" s="205"/>
      <c r="S1705" s="205"/>
      <c r="T1705" s="206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T1705" s="200" t="s">
        <v>469</v>
      </c>
      <c r="AU1705" s="200" t="s">
        <v>101</v>
      </c>
      <c r="AV1705" s="13" t="s">
        <v>76</v>
      </c>
      <c r="AW1705" s="13" t="s">
        <v>33</v>
      </c>
      <c r="AX1705" s="13" t="s">
        <v>72</v>
      </c>
      <c r="AY1705" s="200" t="s">
        <v>458</v>
      </c>
    </row>
    <row r="1706" s="13" customFormat="1">
      <c r="A1706" s="13"/>
      <c r="B1706" s="198"/>
      <c r="C1706" s="13"/>
      <c r="D1706" s="199" t="s">
        <v>469</v>
      </c>
      <c r="E1706" s="200" t="s">
        <v>3</v>
      </c>
      <c r="F1706" s="201" t="s">
        <v>2921</v>
      </c>
      <c r="G1706" s="13"/>
      <c r="H1706" s="202">
        <v>4.4800000000000004</v>
      </c>
      <c r="I1706" s="203"/>
      <c r="J1706" s="13"/>
      <c r="K1706" s="13"/>
      <c r="L1706" s="198"/>
      <c r="M1706" s="204"/>
      <c r="N1706" s="205"/>
      <c r="O1706" s="205"/>
      <c r="P1706" s="205"/>
      <c r="Q1706" s="205"/>
      <c r="R1706" s="205"/>
      <c r="S1706" s="205"/>
      <c r="T1706" s="206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T1706" s="200" t="s">
        <v>469</v>
      </c>
      <c r="AU1706" s="200" t="s">
        <v>101</v>
      </c>
      <c r="AV1706" s="13" t="s">
        <v>76</v>
      </c>
      <c r="AW1706" s="13" t="s">
        <v>33</v>
      </c>
      <c r="AX1706" s="13" t="s">
        <v>72</v>
      </c>
      <c r="AY1706" s="200" t="s">
        <v>458</v>
      </c>
    </row>
    <row r="1707" s="13" customFormat="1">
      <c r="A1707" s="13"/>
      <c r="B1707" s="198"/>
      <c r="C1707" s="13"/>
      <c r="D1707" s="199" t="s">
        <v>469</v>
      </c>
      <c r="E1707" s="200" t="s">
        <v>3</v>
      </c>
      <c r="F1707" s="201" t="s">
        <v>2922</v>
      </c>
      <c r="G1707" s="13"/>
      <c r="H1707" s="202">
        <v>4.3550000000000004</v>
      </c>
      <c r="I1707" s="203"/>
      <c r="J1707" s="13"/>
      <c r="K1707" s="13"/>
      <c r="L1707" s="198"/>
      <c r="M1707" s="204"/>
      <c r="N1707" s="205"/>
      <c r="O1707" s="205"/>
      <c r="P1707" s="205"/>
      <c r="Q1707" s="205"/>
      <c r="R1707" s="205"/>
      <c r="S1707" s="205"/>
      <c r="T1707" s="206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T1707" s="200" t="s">
        <v>469</v>
      </c>
      <c r="AU1707" s="200" t="s">
        <v>101</v>
      </c>
      <c r="AV1707" s="13" t="s">
        <v>76</v>
      </c>
      <c r="AW1707" s="13" t="s">
        <v>33</v>
      </c>
      <c r="AX1707" s="13" t="s">
        <v>72</v>
      </c>
      <c r="AY1707" s="200" t="s">
        <v>458</v>
      </c>
    </row>
    <row r="1708" s="13" customFormat="1">
      <c r="A1708" s="13"/>
      <c r="B1708" s="198"/>
      <c r="C1708" s="13"/>
      <c r="D1708" s="199" t="s">
        <v>469</v>
      </c>
      <c r="E1708" s="200" t="s">
        <v>3</v>
      </c>
      <c r="F1708" s="201" t="s">
        <v>2190</v>
      </c>
      <c r="G1708" s="13"/>
      <c r="H1708" s="202">
        <v>2.0299999999999998</v>
      </c>
      <c r="I1708" s="203"/>
      <c r="J1708" s="13"/>
      <c r="K1708" s="13"/>
      <c r="L1708" s="198"/>
      <c r="M1708" s="204"/>
      <c r="N1708" s="205"/>
      <c r="O1708" s="205"/>
      <c r="P1708" s="205"/>
      <c r="Q1708" s="205"/>
      <c r="R1708" s="205"/>
      <c r="S1708" s="205"/>
      <c r="T1708" s="206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T1708" s="200" t="s">
        <v>469</v>
      </c>
      <c r="AU1708" s="200" t="s">
        <v>101</v>
      </c>
      <c r="AV1708" s="13" t="s">
        <v>76</v>
      </c>
      <c r="AW1708" s="13" t="s">
        <v>33</v>
      </c>
      <c r="AX1708" s="13" t="s">
        <v>72</v>
      </c>
      <c r="AY1708" s="200" t="s">
        <v>458</v>
      </c>
    </row>
    <row r="1709" s="16" customFormat="1">
      <c r="A1709" s="16"/>
      <c r="B1709" s="233"/>
      <c r="C1709" s="16"/>
      <c r="D1709" s="199" t="s">
        <v>469</v>
      </c>
      <c r="E1709" s="234" t="s">
        <v>3</v>
      </c>
      <c r="F1709" s="235" t="s">
        <v>804</v>
      </c>
      <c r="G1709" s="16"/>
      <c r="H1709" s="236">
        <v>19.18</v>
      </c>
      <c r="I1709" s="237"/>
      <c r="J1709" s="16"/>
      <c r="K1709" s="16"/>
      <c r="L1709" s="233"/>
      <c r="M1709" s="238"/>
      <c r="N1709" s="239"/>
      <c r="O1709" s="239"/>
      <c r="P1709" s="239"/>
      <c r="Q1709" s="239"/>
      <c r="R1709" s="239"/>
      <c r="S1709" s="239"/>
      <c r="T1709" s="240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T1709" s="234" t="s">
        <v>469</v>
      </c>
      <c r="AU1709" s="234" t="s">
        <v>101</v>
      </c>
      <c r="AV1709" s="16" t="s">
        <v>101</v>
      </c>
      <c r="AW1709" s="16" t="s">
        <v>33</v>
      </c>
      <c r="AX1709" s="16" t="s">
        <v>72</v>
      </c>
      <c r="AY1709" s="234" t="s">
        <v>458</v>
      </c>
    </row>
    <row r="1710" s="14" customFormat="1">
      <c r="A1710" s="14"/>
      <c r="B1710" s="208"/>
      <c r="C1710" s="14"/>
      <c r="D1710" s="199" t="s">
        <v>469</v>
      </c>
      <c r="E1710" s="209" t="s">
        <v>3</v>
      </c>
      <c r="F1710" s="210" t="s">
        <v>2923</v>
      </c>
      <c r="G1710" s="14"/>
      <c r="H1710" s="209" t="s">
        <v>3</v>
      </c>
      <c r="I1710" s="211"/>
      <c r="J1710" s="14"/>
      <c r="K1710" s="14"/>
      <c r="L1710" s="208"/>
      <c r="M1710" s="212"/>
      <c r="N1710" s="213"/>
      <c r="O1710" s="213"/>
      <c r="P1710" s="213"/>
      <c r="Q1710" s="213"/>
      <c r="R1710" s="213"/>
      <c r="S1710" s="213"/>
      <c r="T1710" s="2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09" t="s">
        <v>469</v>
      </c>
      <c r="AU1710" s="209" t="s">
        <v>101</v>
      </c>
      <c r="AV1710" s="14" t="s">
        <v>79</v>
      </c>
      <c r="AW1710" s="14" t="s">
        <v>33</v>
      </c>
      <c r="AX1710" s="14" t="s">
        <v>72</v>
      </c>
      <c r="AY1710" s="209" t="s">
        <v>458</v>
      </c>
    </row>
    <row r="1711" s="13" customFormat="1">
      <c r="A1711" s="13"/>
      <c r="B1711" s="198"/>
      <c r="C1711" s="13"/>
      <c r="D1711" s="199" t="s">
        <v>469</v>
      </c>
      <c r="E1711" s="200" t="s">
        <v>3</v>
      </c>
      <c r="F1711" s="201" t="s">
        <v>2924</v>
      </c>
      <c r="G1711" s="13"/>
      <c r="H1711" s="202">
        <v>5.1299999999999999</v>
      </c>
      <c r="I1711" s="203"/>
      <c r="J1711" s="13"/>
      <c r="K1711" s="13"/>
      <c r="L1711" s="198"/>
      <c r="M1711" s="204"/>
      <c r="N1711" s="205"/>
      <c r="O1711" s="205"/>
      <c r="P1711" s="205"/>
      <c r="Q1711" s="205"/>
      <c r="R1711" s="205"/>
      <c r="S1711" s="205"/>
      <c r="T1711" s="206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T1711" s="200" t="s">
        <v>469</v>
      </c>
      <c r="AU1711" s="200" t="s">
        <v>101</v>
      </c>
      <c r="AV1711" s="13" t="s">
        <v>76</v>
      </c>
      <c r="AW1711" s="13" t="s">
        <v>33</v>
      </c>
      <c r="AX1711" s="13" t="s">
        <v>72</v>
      </c>
      <c r="AY1711" s="200" t="s">
        <v>458</v>
      </c>
    </row>
    <row r="1712" s="13" customFormat="1">
      <c r="A1712" s="13"/>
      <c r="B1712" s="198"/>
      <c r="C1712" s="13"/>
      <c r="D1712" s="199" t="s">
        <v>469</v>
      </c>
      <c r="E1712" s="200" t="s">
        <v>3</v>
      </c>
      <c r="F1712" s="201" t="s">
        <v>2925</v>
      </c>
      <c r="G1712" s="13"/>
      <c r="H1712" s="202">
        <v>4.7999999999999998</v>
      </c>
      <c r="I1712" s="203"/>
      <c r="J1712" s="13"/>
      <c r="K1712" s="13"/>
      <c r="L1712" s="198"/>
      <c r="M1712" s="204"/>
      <c r="N1712" s="205"/>
      <c r="O1712" s="205"/>
      <c r="P1712" s="205"/>
      <c r="Q1712" s="205"/>
      <c r="R1712" s="205"/>
      <c r="S1712" s="205"/>
      <c r="T1712" s="206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T1712" s="200" t="s">
        <v>469</v>
      </c>
      <c r="AU1712" s="200" t="s">
        <v>101</v>
      </c>
      <c r="AV1712" s="13" t="s">
        <v>76</v>
      </c>
      <c r="AW1712" s="13" t="s">
        <v>33</v>
      </c>
      <c r="AX1712" s="13" t="s">
        <v>72</v>
      </c>
      <c r="AY1712" s="200" t="s">
        <v>458</v>
      </c>
    </row>
    <row r="1713" s="13" customFormat="1">
      <c r="A1713" s="13"/>
      <c r="B1713" s="198"/>
      <c r="C1713" s="13"/>
      <c r="D1713" s="199" t="s">
        <v>469</v>
      </c>
      <c r="E1713" s="200" t="s">
        <v>3</v>
      </c>
      <c r="F1713" s="201" t="s">
        <v>2926</v>
      </c>
      <c r="G1713" s="13"/>
      <c r="H1713" s="202">
        <v>5.21</v>
      </c>
      <c r="I1713" s="203"/>
      <c r="J1713" s="13"/>
      <c r="K1713" s="13"/>
      <c r="L1713" s="198"/>
      <c r="M1713" s="204"/>
      <c r="N1713" s="205"/>
      <c r="O1713" s="205"/>
      <c r="P1713" s="205"/>
      <c r="Q1713" s="205"/>
      <c r="R1713" s="205"/>
      <c r="S1713" s="205"/>
      <c r="T1713" s="206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T1713" s="200" t="s">
        <v>469</v>
      </c>
      <c r="AU1713" s="200" t="s">
        <v>101</v>
      </c>
      <c r="AV1713" s="13" t="s">
        <v>76</v>
      </c>
      <c r="AW1713" s="13" t="s">
        <v>33</v>
      </c>
      <c r="AX1713" s="13" t="s">
        <v>72</v>
      </c>
      <c r="AY1713" s="200" t="s">
        <v>458</v>
      </c>
    </row>
    <row r="1714" s="16" customFormat="1">
      <c r="A1714" s="16"/>
      <c r="B1714" s="233"/>
      <c r="C1714" s="16"/>
      <c r="D1714" s="199" t="s">
        <v>469</v>
      </c>
      <c r="E1714" s="234" t="s">
        <v>3</v>
      </c>
      <c r="F1714" s="235" t="s">
        <v>804</v>
      </c>
      <c r="G1714" s="16"/>
      <c r="H1714" s="236">
        <v>15.140000000000001</v>
      </c>
      <c r="I1714" s="237"/>
      <c r="J1714" s="16"/>
      <c r="K1714" s="16"/>
      <c r="L1714" s="233"/>
      <c r="M1714" s="238"/>
      <c r="N1714" s="239"/>
      <c r="O1714" s="239"/>
      <c r="P1714" s="239"/>
      <c r="Q1714" s="239"/>
      <c r="R1714" s="239"/>
      <c r="S1714" s="239"/>
      <c r="T1714" s="240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T1714" s="234" t="s">
        <v>469</v>
      </c>
      <c r="AU1714" s="234" t="s">
        <v>101</v>
      </c>
      <c r="AV1714" s="16" t="s">
        <v>101</v>
      </c>
      <c r="AW1714" s="16" t="s">
        <v>33</v>
      </c>
      <c r="AX1714" s="16" t="s">
        <v>72</v>
      </c>
      <c r="AY1714" s="234" t="s">
        <v>458</v>
      </c>
    </row>
    <row r="1715" s="15" customFormat="1">
      <c r="A1715" s="15"/>
      <c r="B1715" s="215"/>
      <c r="C1715" s="15"/>
      <c r="D1715" s="199" t="s">
        <v>469</v>
      </c>
      <c r="E1715" s="216" t="s">
        <v>3</v>
      </c>
      <c r="F1715" s="217" t="s">
        <v>497</v>
      </c>
      <c r="G1715" s="15"/>
      <c r="H1715" s="218">
        <v>41.640000000000001</v>
      </c>
      <c r="I1715" s="219"/>
      <c r="J1715" s="15"/>
      <c r="K1715" s="15"/>
      <c r="L1715" s="215"/>
      <c r="M1715" s="220"/>
      <c r="N1715" s="221"/>
      <c r="O1715" s="221"/>
      <c r="P1715" s="221"/>
      <c r="Q1715" s="221"/>
      <c r="R1715" s="221"/>
      <c r="S1715" s="221"/>
      <c r="T1715" s="222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T1715" s="216" t="s">
        <v>469</v>
      </c>
      <c r="AU1715" s="216" t="s">
        <v>101</v>
      </c>
      <c r="AV1715" s="15" t="s">
        <v>104</v>
      </c>
      <c r="AW1715" s="15" t="s">
        <v>33</v>
      </c>
      <c r="AX1715" s="15" t="s">
        <v>79</v>
      </c>
      <c r="AY1715" s="216" t="s">
        <v>458</v>
      </c>
    </row>
    <row r="1716" s="2" customFormat="1" ht="24.15" customHeight="1">
      <c r="A1716" s="41"/>
      <c r="B1716" s="179"/>
      <c r="C1716" s="223" t="s">
        <v>2927</v>
      </c>
      <c r="D1716" s="223" t="s">
        <v>562</v>
      </c>
      <c r="E1716" s="224" t="s">
        <v>2928</v>
      </c>
      <c r="F1716" s="225" t="s">
        <v>2929</v>
      </c>
      <c r="G1716" s="226" t="s">
        <v>702</v>
      </c>
      <c r="H1716" s="227">
        <v>62.460000000000001</v>
      </c>
      <c r="I1716" s="228"/>
      <c r="J1716" s="229">
        <f>ROUND(I1716*H1716,2)</f>
        <v>0</v>
      </c>
      <c r="K1716" s="225" t="s">
        <v>465</v>
      </c>
      <c r="L1716" s="230"/>
      <c r="M1716" s="231" t="s">
        <v>3</v>
      </c>
      <c r="N1716" s="232" t="s">
        <v>43</v>
      </c>
      <c r="O1716" s="75"/>
      <c r="P1716" s="189">
        <f>O1716*H1716</f>
        <v>0</v>
      </c>
      <c r="Q1716" s="189">
        <v>0.001</v>
      </c>
      <c r="R1716" s="189">
        <f>Q1716*H1716</f>
        <v>0.062460000000000002</v>
      </c>
      <c r="S1716" s="189">
        <v>0</v>
      </c>
      <c r="T1716" s="190">
        <f>S1716*H1716</f>
        <v>0</v>
      </c>
      <c r="U1716" s="41"/>
      <c r="V1716" s="41"/>
      <c r="W1716" s="41"/>
      <c r="X1716" s="41"/>
      <c r="Y1716" s="41"/>
      <c r="Z1716" s="41"/>
      <c r="AA1716" s="41"/>
      <c r="AB1716" s="41"/>
      <c r="AC1716" s="41"/>
      <c r="AD1716" s="41"/>
      <c r="AE1716" s="41"/>
      <c r="AR1716" s="191" t="s">
        <v>667</v>
      </c>
      <c r="AT1716" s="191" t="s">
        <v>562</v>
      </c>
      <c r="AU1716" s="191" t="s">
        <v>101</v>
      </c>
      <c r="AY1716" s="22" t="s">
        <v>458</v>
      </c>
      <c r="BE1716" s="192">
        <f>IF(N1716="základní",J1716,0)</f>
        <v>0</v>
      </c>
      <c r="BF1716" s="192">
        <f>IF(N1716="snížená",J1716,0)</f>
        <v>0</v>
      </c>
      <c r="BG1716" s="192">
        <f>IF(N1716="zákl. přenesená",J1716,0)</f>
        <v>0</v>
      </c>
      <c r="BH1716" s="192">
        <f>IF(N1716="sníž. přenesená",J1716,0)</f>
        <v>0</v>
      </c>
      <c r="BI1716" s="192">
        <f>IF(N1716="nulová",J1716,0)</f>
        <v>0</v>
      </c>
      <c r="BJ1716" s="22" t="s">
        <v>79</v>
      </c>
      <c r="BK1716" s="192">
        <f>ROUND(I1716*H1716,2)</f>
        <v>0</v>
      </c>
      <c r="BL1716" s="22" t="s">
        <v>567</v>
      </c>
      <c r="BM1716" s="191" t="s">
        <v>2930</v>
      </c>
    </row>
    <row r="1717" s="2" customFormat="1">
      <c r="A1717" s="41"/>
      <c r="B1717" s="42"/>
      <c r="C1717" s="41"/>
      <c r="D1717" s="199" t="s">
        <v>475</v>
      </c>
      <c r="E1717" s="41"/>
      <c r="F1717" s="207" t="s">
        <v>2931</v>
      </c>
      <c r="G1717" s="41"/>
      <c r="H1717" s="41"/>
      <c r="I1717" s="195"/>
      <c r="J1717" s="41"/>
      <c r="K1717" s="41"/>
      <c r="L1717" s="42"/>
      <c r="M1717" s="196"/>
      <c r="N1717" s="197"/>
      <c r="O1717" s="75"/>
      <c r="P1717" s="75"/>
      <c r="Q1717" s="75"/>
      <c r="R1717" s="75"/>
      <c r="S1717" s="75"/>
      <c r="T1717" s="76"/>
      <c r="U1717" s="41"/>
      <c r="V1717" s="41"/>
      <c r="W1717" s="41"/>
      <c r="X1717" s="41"/>
      <c r="Y1717" s="41"/>
      <c r="Z1717" s="41"/>
      <c r="AA1717" s="41"/>
      <c r="AB1717" s="41"/>
      <c r="AC1717" s="41"/>
      <c r="AD1717" s="41"/>
      <c r="AE1717" s="41"/>
      <c r="AT1717" s="22" t="s">
        <v>475</v>
      </c>
      <c r="AU1717" s="22" t="s">
        <v>101</v>
      </c>
    </row>
    <row r="1718" s="13" customFormat="1">
      <c r="A1718" s="13"/>
      <c r="B1718" s="198"/>
      <c r="C1718" s="13"/>
      <c r="D1718" s="199" t="s">
        <v>469</v>
      </c>
      <c r="E1718" s="13"/>
      <c r="F1718" s="201" t="s">
        <v>2932</v>
      </c>
      <c r="G1718" s="13"/>
      <c r="H1718" s="202">
        <v>62.460000000000001</v>
      </c>
      <c r="I1718" s="203"/>
      <c r="J1718" s="13"/>
      <c r="K1718" s="13"/>
      <c r="L1718" s="198"/>
      <c r="M1718" s="204"/>
      <c r="N1718" s="205"/>
      <c r="O1718" s="205"/>
      <c r="P1718" s="205"/>
      <c r="Q1718" s="205"/>
      <c r="R1718" s="205"/>
      <c r="S1718" s="205"/>
      <c r="T1718" s="206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T1718" s="200" t="s">
        <v>469</v>
      </c>
      <c r="AU1718" s="200" t="s">
        <v>101</v>
      </c>
      <c r="AV1718" s="13" t="s">
        <v>76</v>
      </c>
      <c r="AW1718" s="13" t="s">
        <v>4</v>
      </c>
      <c r="AX1718" s="13" t="s">
        <v>79</v>
      </c>
      <c r="AY1718" s="200" t="s">
        <v>458</v>
      </c>
    </row>
    <row r="1719" s="2" customFormat="1" ht="24.15" customHeight="1">
      <c r="A1719" s="41"/>
      <c r="B1719" s="179"/>
      <c r="C1719" s="180" t="s">
        <v>2933</v>
      </c>
      <c r="D1719" s="180" t="s">
        <v>462</v>
      </c>
      <c r="E1719" s="181" t="s">
        <v>2934</v>
      </c>
      <c r="F1719" s="182" t="s">
        <v>2935</v>
      </c>
      <c r="G1719" s="183" t="s">
        <v>694</v>
      </c>
      <c r="H1719" s="184">
        <v>93.471999999999994</v>
      </c>
      <c r="I1719" s="185"/>
      <c r="J1719" s="186">
        <f>ROUND(I1719*H1719,2)</f>
        <v>0</v>
      </c>
      <c r="K1719" s="182" t="s">
        <v>465</v>
      </c>
      <c r="L1719" s="42"/>
      <c r="M1719" s="187" t="s">
        <v>3</v>
      </c>
      <c r="N1719" s="188" t="s">
        <v>43</v>
      </c>
      <c r="O1719" s="75"/>
      <c r="P1719" s="189">
        <f>O1719*H1719</f>
        <v>0</v>
      </c>
      <c r="Q1719" s="189">
        <v>0.00017000000000000001</v>
      </c>
      <c r="R1719" s="189">
        <f>Q1719*H1719</f>
        <v>0.01589024</v>
      </c>
      <c r="S1719" s="189">
        <v>0</v>
      </c>
      <c r="T1719" s="190">
        <f>S1719*H1719</f>
        <v>0</v>
      </c>
      <c r="U1719" s="41"/>
      <c r="V1719" s="41"/>
      <c r="W1719" s="41"/>
      <c r="X1719" s="41"/>
      <c r="Y1719" s="41"/>
      <c r="Z1719" s="41"/>
      <c r="AA1719" s="41"/>
      <c r="AB1719" s="41"/>
      <c r="AC1719" s="41"/>
      <c r="AD1719" s="41"/>
      <c r="AE1719" s="41"/>
      <c r="AR1719" s="191" t="s">
        <v>567</v>
      </c>
      <c r="AT1719" s="191" t="s">
        <v>462</v>
      </c>
      <c r="AU1719" s="191" t="s">
        <v>101</v>
      </c>
      <c r="AY1719" s="22" t="s">
        <v>458</v>
      </c>
      <c r="BE1719" s="192">
        <f>IF(N1719="základní",J1719,0)</f>
        <v>0</v>
      </c>
      <c r="BF1719" s="192">
        <f>IF(N1719="snížená",J1719,0)</f>
        <v>0</v>
      </c>
      <c r="BG1719" s="192">
        <f>IF(N1719="zákl. přenesená",J1719,0)</f>
        <v>0</v>
      </c>
      <c r="BH1719" s="192">
        <f>IF(N1719="sníž. přenesená",J1719,0)</f>
        <v>0</v>
      </c>
      <c r="BI1719" s="192">
        <f>IF(N1719="nulová",J1719,0)</f>
        <v>0</v>
      </c>
      <c r="BJ1719" s="22" t="s">
        <v>79</v>
      </c>
      <c r="BK1719" s="192">
        <f>ROUND(I1719*H1719,2)</f>
        <v>0</v>
      </c>
      <c r="BL1719" s="22" t="s">
        <v>567</v>
      </c>
      <c r="BM1719" s="191" t="s">
        <v>2936</v>
      </c>
    </row>
    <row r="1720" s="2" customFormat="1">
      <c r="A1720" s="41"/>
      <c r="B1720" s="42"/>
      <c r="C1720" s="41"/>
      <c r="D1720" s="193" t="s">
        <v>467</v>
      </c>
      <c r="E1720" s="41"/>
      <c r="F1720" s="194" t="s">
        <v>2937</v>
      </c>
      <c r="G1720" s="41"/>
      <c r="H1720" s="41"/>
      <c r="I1720" s="195"/>
      <c r="J1720" s="41"/>
      <c r="K1720" s="41"/>
      <c r="L1720" s="42"/>
      <c r="M1720" s="196"/>
      <c r="N1720" s="197"/>
      <c r="O1720" s="75"/>
      <c r="P1720" s="75"/>
      <c r="Q1720" s="75"/>
      <c r="R1720" s="75"/>
      <c r="S1720" s="75"/>
      <c r="T1720" s="76"/>
      <c r="U1720" s="41"/>
      <c r="V1720" s="41"/>
      <c r="W1720" s="41"/>
      <c r="X1720" s="41"/>
      <c r="Y1720" s="41"/>
      <c r="Z1720" s="41"/>
      <c r="AA1720" s="41"/>
      <c r="AB1720" s="41"/>
      <c r="AC1720" s="41"/>
      <c r="AD1720" s="41"/>
      <c r="AE1720" s="41"/>
      <c r="AT1720" s="22" t="s">
        <v>467</v>
      </c>
      <c r="AU1720" s="22" t="s">
        <v>101</v>
      </c>
    </row>
    <row r="1721" s="13" customFormat="1">
      <c r="A1721" s="13"/>
      <c r="B1721" s="198"/>
      <c r="C1721" s="13"/>
      <c r="D1721" s="199" t="s">
        <v>469</v>
      </c>
      <c r="E1721" s="200" t="s">
        <v>3</v>
      </c>
      <c r="F1721" s="201" t="s">
        <v>247</v>
      </c>
      <c r="G1721" s="13"/>
      <c r="H1721" s="202">
        <v>16.379999999999999</v>
      </c>
      <c r="I1721" s="203"/>
      <c r="J1721" s="13"/>
      <c r="K1721" s="13"/>
      <c r="L1721" s="198"/>
      <c r="M1721" s="204"/>
      <c r="N1721" s="205"/>
      <c r="O1721" s="205"/>
      <c r="P1721" s="205"/>
      <c r="Q1721" s="205"/>
      <c r="R1721" s="205"/>
      <c r="S1721" s="205"/>
      <c r="T1721" s="206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T1721" s="200" t="s">
        <v>469</v>
      </c>
      <c r="AU1721" s="200" t="s">
        <v>101</v>
      </c>
      <c r="AV1721" s="13" t="s">
        <v>76</v>
      </c>
      <c r="AW1721" s="13" t="s">
        <v>33</v>
      </c>
      <c r="AX1721" s="13" t="s">
        <v>72</v>
      </c>
      <c r="AY1721" s="200" t="s">
        <v>458</v>
      </c>
    </row>
    <row r="1722" s="13" customFormat="1">
      <c r="A1722" s="13"/>
      <c r="B1722" s="198"/>
      <c r="C1722" s="13"/>
      <c r="D1722" s="199" t="s">
        <v>469</v>
      </c>
      <c r="E1722" s="200" t="s">
        <v>3</v>
      </c>
      <c r="F1722" s="201" t="s">
        <v>250</v>
      </c>
      <c r="G1722" s="13"/>
      <c r="H1722" s="202">
        <v>56.165999999999997</v>
      </c>
      <c r="I1722" s="203"/>
      <c r="J1722" s="13"/>
      <c r="K1722" s="13"/>
      <c r="L1722" s="198"/>
      <c r="M1722" s="204"/>
      <c r="N1722" s="205"/>
      <c r="O1722" s="205"/>
      <c r="P1722" s="205"/>
      <c r="Q1722" s="205"/>
      <c r="R1722" s="205"/>
      <c r="S1722" s="205"/>
      <c r="T1722" s="206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T1722" s="200" t="s">
        <v>469</v>
      </c>
      <c r="AU1722" s="200" t="s">
        <v>101</v>
      </c>
      <c r="AV1722" s="13" t="s">
        <v>76</v>
      </c>
      <c r="AW1722" s="13" t="s">
        <v>33</v>
      </c>
      <c r="AX1722" s="13" t="s">
        <v>72</v>
      </c>
      <c r="AY1722" s="200" t="s">
        <v>458</v>
      </c>
    </row>
    <row r="1723" s="13" customFormat="1">
      <c r="A1723" s="13"/>
      <c r="B1723" s="198"/>
      <c r="C1723" s="13"/>
      <c r="D1723" s="199" t="s">
        <v>469</v>
      </c>
      <c r="E1723" s="200" t="s">
        <v>3</v>
      </c>
      <c r="F1723" s="201" t="s">
        <v>253</v>
      </c>
      <c r="G1723" s="13"/>
      <c r="H1723" s="202">
        <v>29.225999999999999</v>
      </c>
      <c r="I1723" s="203"/>
      <c r="J1723" s="13"/>
      <c r="K1723" s="13"/>
      <c r="L1723" s="198"/>
      <c r="M1723" s="204"/>
      <c r="N1723" s="205"/>
      <c r="O1723" s="205"/>
      <c r="P1723" s="205"/>
      <c r="Q1723" s="205"/>
      <c r="R1723" s="205"/>
      <c r="S1723" s="205"/>
      <c r="T1723" s="206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T1723" s="200" t="s">
        <v>469</v>
      </c>
      <c r="AU1723" s="200" t="s">
        <v>101</v>
      </c>
      <c r="AV1723" s="13" t="s">
        <v>76</v>
      </c>
      <c r="AW1723" s="13" t="s">
        <v>33</v>
      </c>
      <c r="AX1723" s="13" t="s">
        <v>72</v>
      </c>
      <c r="AY1723" s="200" t="s">
        <v>458</v>
      </c>
    </row>
    <row r="1724" s="13" customFormat="1">
      <c r="A1724" s="13"/>
      <c r="B1724" s="198"/>
      <c r="C1724" s="13"/>
      <c r="D1724" s="199" t="s">
        <v>469</v>
      </c>
      <c r="E1724" s="200" t="s">
        <v>3</v>
      </c>
      <c r="F1724" s="201" t="s">
        <v>2938</v>
      </c>
      <c r="G1724" s="13"/>
      <c r="H1724" s="202">
        <v>-8.3000000000000007</v>
      </c>
      <c r="I1724" s="203"/>
      <c r="J1724" s="13"/>
      <c r="K1724" s="13"/>
      <c r="L1724" s="198"/>
      <c r="M1724" s="204"/>
      <c r="N1724" s="205"/>
      <c r="O1724" s="205"/>
      <c r="P1724" s="205"/>
      <c r="Q1724" s="205"/>
      <c r="R1724" s="205"/>
      <c r="S1724" s="205"/>
      <c r="T1724" s="206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T1724" s="200" t="s">
        <v>469</v>
      </c>
      <c r="AU1724" s="200" t="s">
        <v>101</v>
      </c>
      <c r="AV1724" s="13" t="s">
        <v>76</v>
      </c>
      <c r="AW1724" s="13" t="s">
        <v>33</v>
      </c>
      <c r="AX1724" s="13" t="s">
        <v>72</v>
      </c>
      <c r="AY1724" s="200" t="s">
        <v>458</v>
      </c>
    </row>
    <row r="1725" s="15" customFormat="1">
      <c r="A1725" s="15"/>
      <c r="B1725" s="215"/>
      <c r="C1725" s="15"/>
      <c r="D1725" s="199" t="s">
        <v>469</v>
      </c>
      <c r="E1725" s="216" t="s">
        <v>3</v>
      </c>
      <c r="F1725" s="217" t="s">
        <v>497</v>
      </c>
      <c r="G1725" s="15"/>
      <c r="H1725" s="218">
        <v>93.471999999999994</v>
      </c>
      <c r="I1725" s="219"/>
      <c r="J1725" s="15"/>
      <c r="K1725" s="15"/>
      <c r="L1725" s="215"/>
      <c r="M1725" s="220"/>
      <c r="N1725" s="221"/>
      <c r="O1725" s="221"/>
      <c r="P1725" s="221"/>
      <c r="Q1725" s="221"/>
      <c r="R1725" s="221"/>
      <c r="S1725" s="221"/>
      <c r="T1725" s="222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T1725" s="216" t="s">
        <v>469</v>
      </c>
      <c r="AU1725" s="216" t="s">
        <v>101</v>
      </c>
      <c r="AV1725" s="15" t="s">
        <v>104</v>
      </c>
      <c r="AW1725" s="15" t="s">
        <v>33</v>
      </c>
      <c r="AX1725" s="15" t="s">
        <v>79</v>
      </c>
      <c r="AY1725" s="216" t="s">
        <v>458</v>
      </c>
    </row>
    <row r="1726" s="2" customFormat="1" ht="16.5" customHeight="1">
      <c r="A1726" s="41"/>
      <c r="B1726" s="179"/>
      <c r="C1726" s="223" t="s">
        <v>2939</v>
      </c>
      <c r="D1726" s="223" t="s">
        <v>562</v>
      </c>
      <c r="E1726" s="224" t="s">
        <v>2940</v>
      </c>
      <c r="F1726" s="225" t="s">
        <v>2941</v>
      </c>
      <c r="G1726" s="226" t="s">
        <v>694</v>
      </c>
      <c r="H1726" s="227">
        <v>108.895</v>
      </c>
      <c r="I1726" s="228"/>
      <c r="J1726" s="229">
        <f>ROUND(I1726*H1726,2)</f>
        <v>0</v>
      </c>
      <c r="K1726" s="225" t="s">
        <v>465</v>
      </c>
      <c r="L1726" s="230"/>
      <c r="M1726" s="231" t="s">
        <v>3</v>
      </c>
      <c r="N1726" s="232" t="s">
        <v>43</v>
      </c>
      <c r="O1726" s="75"/>
      <c r="P1726" s="189">
        <f>O1726*H1726</f>
        <v>0</v>
      </c>
      <c r="Q1726" s="189">
        <v>0.00091</v>
      </c>
      <c r="R1726" s="189">
        <f>Q1726*H1726</f>
        <v>0.099094450000000001</v>
      </c>
      <c r="S1726" s="189">
        <v>0</v>
      </c>
      <c r="T1726" s="190">
        <f>S1726*H1726</f>
        <v>0</v>
      </c>
      <c r="U1726" s="41"/>
      <c r="V1726" s="41"/>
      <c r="W1726" s="41"/>
      <c r="X1726" s="41"/>
      <c r="Y1726" s="41"/>
      <c r="Z1726" s="41"/>
      <c r="AA1726" s="41"/>
      <c r="AB1726" s="41"/>
      <c r="AC1726" s="41"/>
      <c r="AD1726" s="41"/>
      <c r="AE1726" s="41"/>
      <c r="AR1726" s="191" t="s">
        <v>667</v>
      </c>
      <c r="AT1726" s="191" t="s">
        <v>562</v>
      </c>
      <c r="AU1726" s="191" t="s">
        <v>101</v>
      </c>
      <c r="AY1726" s="22" t="s">
        <v>458</v>
      </c>
      <c r="BE1726" s="192">
        <f>IF(N1726="základní",J1726,0)</f>
        <v>0</v>
      </c>
      <c r="BF1726" s="192">
        <f>IF(N1726="snížená",J1726,0)</f>
        <v>0</v>
      </c>
      <c r="BG1726" s="192">
        <f>IF(N1726="zákl. přenesená",J1726,0)</f>
        <v>0</v>
      </c>
      <c r="BH1726" s="192">
        <f>IF(N1726="sníž. přenesená",J1726,0)</f>
        <v>0</v>
      </c>
      <c r="BI1726" s="192">
        <f>IF(N1726="nulová",J1726,0)</f>
        <v>0</v>
      </c>
      <c r="BJ1726" s="22" t="s">
        <v>79</v>
      </c>
      <c r="BK1726" s="192">
        <f>ROUND(I1726*H1726,2)</f>
        <v>0</v>
      </c>
      <c r="BL1726" s="22" t="s">
        <v>567</v>
      </c>
      <c r="BM1726" s="191" t="s">
        <v>2942</v>
      </c>
    </row>
    <row r="1727" s="13" customFormat="1">
      <c r="A1727" s="13"/>
      <c r="B1727" s="198"/>
      <c r="C1727" s="13"/>
      <c r="D1727" s="199" t="s">
        <v>469</v>
      </c>
      <c r="E1727" s="13"/>
      <c r="F1727" s="201" t="s">
        <v>2943</v>
      </c>
      <c r="G1727" s="13"/>
      <c r="H1727" s="202">
        <v>108.895</v>
      </c>
      <c r="I1727" s="203"/>
      <c r="J1727" s="13"/>
      <c r="K1727" s="13"/>
      <c r="L1727" s="198"/>
      <c r="M1727" s="204"/>
      <c r="N1727" s="205"/>
      <c r="O1727" s="205"/>
      <c r="P1727" s="205"/>
      <c r="Q1727" s="205"/>
      <c r="R1727" s="205"/>
      <c r="S1727" s="205"/>
      <c r="T1727" s="206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T1727" s="200" t="s">
        <v>469</v>
      </c>
      <c r="AU1727" s="200" t="s">
        <v>101</v>
      </c>
      <c r="AV1727" s="13" t="s">
        <v>76</v>
      </c>
      <c r="AW1727" s="13" t="s">
        <v>4</v>
      </c>
      <c r="AX1727" s="13" t="s">
        <v>79</v>
      </c>
      <c r="AY1727" s="200" t="s">
        <v>458</v>
      </c>
    </row>
    <row r="1728" s="12" customFormat="1" ht="20.88" customHeight="1">
      <c r="A1728" s="12"/>
      <c r="B1728" s="166"/>
      <c r="C1728" s="12"/>
      <c r="D1728" s="167" t="s">
        <v>71</v>
      </c>
      <c r="E1728" s="177" t="s">
        <v>2944</v>
      </c>
      <c r="F1728" s="177" t="s">
        <v>2945</v>
      </c>
      <c r="G1728" s="12"/>
      <c r="H1728" s="12"/>
      <c r="I1728" s="169"/>
      <c r="J1728" s="178">
        <f>BK1728</f>
        <v>0</v>
      </c>
      <c r="K1728" s="12"/>
      <c r="L1728" s="166"/>
      <c r="M1728" s="171"/>
      <c r="N1728" s="172"/>
      <c r="O1728" s="172"/>
      <c r="P1728" s="173">
        <f>SUM(P1729:P1762)</f>
        <v>0</v>
      </c>
      <c r="Q1728" s="172"/>
      <c r="R1728" s="173">
        <f>SUM(R1729:R1762)</f>
        <v>0.94513199999999997</v>
      </c>
      <c r="S1728" s="172"/>
      <c r="T1728" s="174">
        <f>SUM(T1729:T1762)</f>
        <v>0</v>
      </c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R1728" s="167" t="s">
        <v>76</v>
      </c>
      <c r="AT1728" s="175" t="s">
        <v>71</v>
      </c>
      <c r="AU1728" s="175" t="s">
        <v>76</v>
      </c>
      <c r="AY1728" s="167" t="s">
        <v>458</v>
      </c>
      <c r="BK1728" s="176">
        <f>SUM(BK1729:BK1762)</f>
        <v>0</v>
      </c>
    </row>
    <row r="1729" s="2" customFormat="1" ht="24.15" customHeight="1">
      <c r="A1729" s="41"/>
      <c r="B1729" s="179"/>
      <c r="C1729" s="180" t="s">
        <v>2946</v>
      </c>
      <c r="D1729" s="180" t="s">
        <v>462</v>
      </c>
      <c r="E1729" s="181" t="s">
        <v>2947</v>
      </c>
      <c r="F1729" s="182" t="s">
        <v>2948</v>
      </c>
      <c r="G1729" s="183" t="s">
        <v>694</v>
      </c>
      <c r="H1729" s="184">
        <v>48</v>
      </c>
      <c r="I1729" s="185"/>
      <c r="J1729" s="186">
        <f>ROUND(I1729*H1729,2)</f>
        <v>0</v>
      </c>
      <c r="K1729" s="182" t="s">
        <v>465</v>
      </c>
      <c r="L1729" s="42"/>
      <c r="M1729" s="187" t="s">
        <v>3</v>
      </c>
      <c r="N1729" s="188" t="s">
        <v>43</v>
      </c>
      <c r="O1729" s="75"/>
      <c r="P1729" s="189">
        <f>O1729*H1729</f>
        <v>0</v>
      </c>
      <c r="Q1729" s="189">
        <v>0</v>
      </c>
      <c r="R1729" s="189">
        <f>Q1729*H1729</f>
        <v>0</v>
      </c>
      <c r="S1729" s="189">
        <v>0</v>
      </c>
      <c r="T1729" s="190">
        <f>S1729*H1729</f>
        <v>0</v>
      </c>
      <c r="U1729" s="41"/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R1729" s="191" t="s">
        <v>567</v>
      </c>
      <c r="AT1729" s="191" t="s">
        <v>462</v>
      </c>
      <c r="AU1729" s="191" t="s">
        <v>101</v>
      </c>
      <c r="AY1729" s="22" t="s">
        <v>458</v>
      </c>
      <c r="BE1729" s="192">
        <f>IF(N1729="základní",J1729,0)</f>
        <v>0</v>
      </c>
      <c r="BF1729" s="192">
        <f>IF(N1729="snížená",J1729,0)</f>
        <v>0</v>
      </c>
      <c r="BG1729" s="192">
        <f>IF(N1729="zákl. přenesená",J1729,0)</f>
        <v>0</v>
      </c>
      <c r="BH1729" s="192">
        <f>IF(N1729="sníž. přenesená",J1729,0)</f>
        <v>0</v>
      </c>
      <c r="BI1729" s="192">
        <f>IF(N1729="nulová",J1729,0)</f>
        <v>0</v>
      </c>
      <c r="BJ1729" s="22" t="s">
        <v>79</v>
      </c>
      <c r="BK1729" s="192">
        <f>ROUND(I1729*H1729,2)</f>
        <v>0</v>
      </c>
      <c r="BL1729" s="22" t="s">
        <v>567</v>
      </c>
      <c r="BM1729" s="191" t="s">
        <v>2949</v>
      </c>
    </row>
    <row r="1730" s="2" customFormat="1">
      <c r="A1730" s="41"/>
      <c r="B1730" s="42"/>
      <c r="C1730" s="41"/>
      <c r="D1730" s="193" t="s">
        <v>467</v>
      </c>
      <c r="E1730" s="41"/>
      <c r="F1730" s="194" t="s">
        <v>2950</v>
      </c>
      <c r="G1730" s="41"/>
      <c r="H1730" s="41"/>
      <c r="I1730" s="195"/>
      <c r="J1730" s="41"/>
      <c r="K1730" s="41"/>
      <c r="L1730" s="42"/>
      <c r="M1730" s="196"/>
      <c r="N1730" s="197"/>
      <c r="O1730" s="75"/>
      <c r="P1730" s="75"/>
      <c r="Q1730" s="75"/>
      <c r="R1730" s="75"/>
      <c r="S1730" s="75"/>
      <c r="T1730" s="76"/>
      <c r="U1730" s="41"/>
      <c r="V1730" s="41"/>
      <c r="W1730" s="41"/>
      <c r="X1730" s="41"/>
      <c r="Y1730" s="41"/>
      <c r="Z1730" s="41"/>
      <c r="AA1730" s="41"/>
      <c r="AB1730" s="41"/>
      <c r="AC1730" s="41"/>
      <c r="AD1730" s="41"/>
      <c r="AE1730" s="41"/>
      <c r="AT1730" s="22" t="s">
        <v>467</v>
      </c>
      <c r="AU1730" s="22" t="s">
        <v>101</v>
      </c>
    </row>
    <row r="1731" s="13" customFormat="1">
      <c r="A1731" s="13"/>
      <c r="B1731" s="198"/>
      <c r="C1731" s="13"/>
      <c r="D1731" s="199" t="s">
        <v>469</v>
      </c>
      <c r="E1731" s="200" t="s">
        <v>3</v>
      </c>
      <c r="F1731" s="201" t="s">
        <v>219</v>
      </c>
      <c r="G1731" s="13"/>
      <c r="H1731" s="202">
        <v>48</v>
      </c>
      <c r="I1731" s="203"/>
      <c r="J1731" s="13"/>
      <c r="K1731" s="13"/>
      <c r="L1731" s="198"/>
      <c r="M1731" s="204"/>
      <c r="N1731" s="205"/>
      <c r="O1731" s="205"/>
      <c r="P1731" s="205"/>
      <c r="Q1731" s="205"/>
      <c r="R1731" s="205"/>
      <c r="S1731" s="205"/>
      <c r="T1731" s="206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T1731" s="200" t="s">
        <v>469</v>
      </c>
      <c r="AU1731" s="200" t="s">
        <v>101</v>
      </c>
      <c r="AV1731" s="13" t="s">
        <v>76</v>
      </c>
      <c r="AW1731" s="13" t="s">
        <v>33</v>
      </c>
      <c r="AX1731" s="13" t="s">
        <v>79</v>
      </c>
      <c r="AY1731" s="200" t="s">
        <v>458</v>
      </c>
    </row>
    <row r="1732" s="2" customFormat="1" ht="24.15" customHeight="1">
      <c r="A1732" s="41"/>
      <c r="B1732" s="179"/>
      <c r="C1732" s="180" t="s">
        <v>2951</v>
      </c>
      <c r="D1732" s="180" t="s">
        <v>462</v>
      </c>
      <c r="E1732" s="181" t="s">
        <v>2952</v>
      </c>
      <c r="F1732" s="182" t="s">
        <v>2953</v>
      </c>
      <c r="G1732" s="183" t="s">
        <v>140</v>
      </c>
      <c r="H1732" s="184">
        <v>20.399999999999999</v>
      </c>
      <c r="I1732" s="185"/>
      <c r="J1732" s="186">
        <f>ROUND(I1732*H1732,2)</f>
        <v>0</v>
      </c>
      <c r="K1732" s="182" t="s">
        <v>465</v>
      </c>
      <c r="L1732" s="42"/>
      <c r="M1732" s="187" t="s">
        <v>3</v>
      </c>
      <c r="N1732" s="188" t="s">
        <v>43</v>
      </c>
      <c r="O1732" s="75"/>
      <c r="P1732" s="189">
        <f>O1732*H1732</f>
        <v>0</v>
      </c>
      <c r="Q1732" s="189">
        <v>0.00050000000000000001</v>
      </c>
      <c r="R1732" s="189">
        <f>Q1732*H1732</f>
        <v>0.010199999999999999</v>
      </c>
      <c r="S1732" s="189">
        <v>0</v>
      </c>
      <c r="T1732" s="190">
        <f>S1732*H1732</f>
        <v>0</v>
      </c>
      <c r="U1732" s="41"/>
      <c r="V1732" s="41"/>
      <c r="W1732" s="41"/>
      <c r="X1732" s="41"/>
      <c r="Y1732" s="41"/>
      <c r="Z1732" s="41"/>
      <c r="AA1732" s="41"/>
      <c r="AB1732" s="41"/>
      <c r="AC1732" s="41"/>
      <c r="AD1732" s="41"/>
      <c r="AE1732" s="41"/>
      <c r="AR1732" s="191" t="s">
        <v>567</v>
      </c>
      <c r="AT1732" s="191" t="s">
        <v>462</v>
      </c>
      <c r="AU1732" s="191" t="s">
        <v>101</v>
      </c>
      <c r="AY1732" s="22" t="s">
        <v>458</v>
      </c>
      <c r="BE1732" s="192">
        <f>IF(N1732="základní",J1732,0)</f>
        <v>0</v>
      </c>
      <c r="BF1732" s="192">
        <f>IF(N1732="snížená",J1732,0)</f>
        <v>0</v>
      </c>
      <c r="BG1732" s="192">
        <f>IF(N1732="zákl. přenesená",J1732,0)</f>
        <v>0</v>
      </c>
      <c r="BH1732" s="192">
        <f>IF(N1732="sníž. přenesená",J1732,0)</f>
        <v>0</v>
      </c>
      <c r="BI1732" s="192">
        <f>IF(N1732="nulová",J1732,0)</f>
        <v>0</v>
      </c>
      <c r="BJ1732" s="22" t="s">
        <v>79</v>
      </c>
      <c r="BK1732" s="192">
        <f>ROUND(I1732*H1732,2)</f>
        <v>0</v>
      </c>
      <c r="BL1732" s="22" t="s">
        <v>567</v>
      </c>
      <c r="BM1732" s="191" t="s">
        <v>2954</v>
      </c>
    </row>
    <row r="1733" s="2" customFormat="1">
      <c r="A1733" s="41"/>
      <c r="B1733" s="42"/>
      <c r="C1733" s="41"/>
      <c r="D1733" s="193" t="s">
        <v>467</v>
      </c>
      <c r="E1733" s="41"/>
      <c r="F1733" s="194" t="s">
        <v>2955</v>
      </c>
      <c r="G1733" s="41"/>
      <c r="H1733" s="41"/>
      <c r="I1733" s="195"/>
      <c r="J1733" s="41"/>
      <c r="K1733" s="41"/>
      <c r="L1733" s="42"/>
      <c r="M1733" s="196"/>
      <c r="N1733" s="197"/>
      <c r="O1733" s="75"/>
      <c r="P1733" s="75"/>
      <c r="Q1733" s="75"/>
      <c r="R1733" s="75"/>
      <c r="S1733" s="75"/>
      <c r="T1733" s="76"/>
      <c r="U1733" s="41"/>
      <c r="V1733" s="41"/>
      <c r="W1733" s="41"/>
      <c r="X1733" s="41"/>
      <c r="Y1733" s="41"/>
      <c r="Z1733" s="41"/>
      <c r="AA1733" s="41"/>
      <c r="AB1733" s="41"/>
      <c r="AC1733" s="41"/>
      <c r="AD1733" s="41"/>
      <c r="AE1733" s="41"/>
      <c r="AT1733" s="22" t="s">
        <v>467</v>
      </c>
      <c r="AU1733" s="22" t="s">
        <v>101</v>
      </c>
    </row>
    <row r="1734" s="13" customFormat="1">
      <c r="A1734" s="13"/>
      <c r="B1734" s="198"/>
      <c r="C1734" s="13"/>
      <c r="D1734" s="199" t="s">
        <v>469</v>
      </c>
      <c r="E1734" s="200" t="s">
        <v>3</v>
      </c>
      <c r="F1734" s="201" t="s">
        <v>2956</v>
      </c>
      <c r="G1734" s="13"/>
      <c r="H1734" s="202">
        <v>20.399999999999999</v>
      </c>
      <c r="I1734" s="203"/>
      <c r="J1734" s="13"/>
      <c r="K1734" s="13"/>
      <c r="L1734" s="198"/>
      <c r="M1734" s="204"/>
      <c r="N1734" s="205"/>
      <c r="O1734" s="205"/>
      <c r="P1734" s="205"/>
      <c r="Q1734" s="205"/>
      <c r="R1734" s="205"/>
      <c r="S1734" s="205"/>
      <c r="T1734" s="206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T1734" s="200" t="s">
        <v>469</v>
      </c>
      <c r="AU1734" s="200" t="s">
        <v>101</v>
      </c>
      <c r="AV1734" s="13" t="s">
        <v>76</v>
      </c>
      <c r="AW1734" s="13" t="s">
        <v>33</v>
      </c>
      <c r="AX1734" s="13" t="s">
        <v>72</v>
      </c>
      <c r="AY1734" s="200" t="s">
        <v>458</v>
      </c>
    </row>
    <row r="1735" s="15" customFormat="1">
      <c r="A1735" s="15"/>
      <c r="B1735" s="215"/>
      <c r="C1735" s="15"/>
      <c r="D1735" s="199" t="s">
        <v>469</v>
      </c>
      <c r="E1735" s="216" t="s">
        <v>3</v>
      </c>
      <c r="F1735" s="217" t="s">
        <v>497</v>
      </c>
      <c r="G1735" s="15"/>
      <c r="H1735" s="218">
        <v>20.399999999999999</v>
      </c>
      <c r="I1735" s="219"/>
      <c r="J1735" s="15"/>
      <c r="K1735" s="15"/>
      <c r="L1735" s="215"/>
      <c r="M1735" s="220"/>
      <c r="N1735" s="221"/>
      <c r="O1735" s="221"/>
      <c r="P1735" s="221"/>
      <c r="Q1735" s="221"/>
      <c r="R1735" s="221"/>
      <c r="S1735" s="221"/>
      <c r="T1735" s="222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T1735" s="216" t="s">
        <v>469</v>
      </c>
      <c r="AU1735" s="216" t="s">
        <v>101</v>
      </c>
      <c r="AV1735" s="15" t="s">
        <v>104</v>
      </c>
      <c r="AW1735" s="15" t="s">
        <v>33</v>
      </c>
      <c r="AX1735" s="15" t="s">
        <v>79</v>
      </c>
      <c r="AY1735" s="216" t="s">
        <v>458</v>
      </c>
    </row>
    <row r="1736" s="2" customFormat="1" ht="37.8" customHeight="1">
      <c r="A1736" s="41"/>
      <c r="B1736" s="179"/>
      <c r="C1736" s="180" t="s">
        <v>2957</v>
      </c>
      <c r="D1736" s="180" t="s">
        <v>462</v>
      </c>
      <c r="E1736" s="181" t="s">
        <v>2958</v>
      </c>
      <c r="F1736" s="182" t="s">
        <v>2959</v>
      </c>
      <c r="G1736" s="183" t="s">
        <v>694</v>
      </c>
      <c r="H1736" s="184">
        <v>48</v>
      </c>
      <c r="I1736" s="185"/>
      <c r="J1736" s="186">
        <f>ROUND(I1736*H1736,2)</f>
        <v>0</v>
      </c>
      <c r="K1736" s="182" t="s">
        <v>465</v>
      </c>
      <c r="L1736" s="42"/>
      <c r="M1736" s="187" t="s">
        <v>3</v>
      </c>
      <c r="N1736" s="188" t="s">
        <v>43</v>
      </c>
      <c r="O1736" s="75"/>
      <c r="P1736" s="189">
        <f>O1736*H1736</f>
        <v>0</v>
      </c>
      <c r="Q1736" s="189">
        <v>0.00033500000000000001</v>
      </c>
      <c r="R1736" s="189">
        <f>Q1736*H1736</f>
        <v>0.016080000000000001</v>
      </c>
      <c r="S1736" s="189">
        <v>0</v>
      </c>
      <c r="T1736" s="190">
        <f>S1736*H1736</f>
        <v>0</v>
      </c>
      <c r="U1736" s="41"/>
      <c r="V1736" s="41"/>
      <c r="W1736" s="41"/>
      <c r="X1736" s="41"/>
      <c r="Y1736" s="41"/>
      <c r="Z1736" s="41"/>
      <c r="AA1736" s="41"/>
      <c r="AB1736" s="41"/>
      <c r="AC1736" s="41"/>
      <c r="AD1736" s="41"/>
      <c r="AE1736" s="41"/>
      <c r="AR1736" s="191" t="s">
        <v>567</v>
      </c>
      <c r="AT1736" s="191" t="s">
        <v>462</v>
      </c>
      <c r="AU1736" s="191" t="s">
        <v>101</v>
      </c>
      <c r="AY1736" s="22" t="s">
        <v>458</v>
      </c>
      <c r="BE1736" s="192">
        <f>IF(N1736="základní",J1736,0)</f>
        <v>0</v>
      </c>
      <c r="BF1736" s="192">
        <f>IF(N1736="snížená",J1736,0)</f>
        <v>0</v>
      </c>
      <c r="BG1736" s="192">
        <f>IF(N1736="zákl. přenesená",J1736,0)</f>
        <v>0</v>
      </c>
      <c r="BH1736" s="192">
        <f>IF(N1736="sníž. přenesená",J1736,0)</f>
        <v>0</v>
      </c>
      <c r="BI1736" s="192">
        <f>IF(N1736="nulová",J1736,0)</f>
        <v>0</v>
      </c>
      <c r="BJ1736" s="22" t="s">
        <v>79</v>
      </c>
      <c r="BK1736" s="192">
        <f>ROUND(I1736*H1736,2)</f>
        <v>0</v>
      </c>
      <c r="BL1736" s="22" t="s">
        <v>567</v>
      </c>
      <c r="BM1736" s="191" t="s">
        <v>2960</v>
      </c>
    </row>
    <row r="1737" s="2" customFormat="1">
      <c r="A1737" s="41"/>
      <c r="B1737" s="42"/>
      <c r="C1737" s="41"/>
      <c r="D1737" s="193" t="s">
        <v>467</v>
      </c>
      <c r="E1737" s="41"/>
      <c r="F1737" s="194" t="s">
        <v>2961</v>
      </c>
      <c r="G1737" s="41"/>
      <c r="H1737" s="41"/>
      <c r="I1737" s="195"/>
      <c r="J1737" s="41"/>
      <c r="K1737" s="41"/>
      <c r="L1737" s="42"/>
      <c r="M1737" s="196"/>
      <c r="N1737" s="197"/>
      <c r="O1737" s="75"/>
      <c r="P1737" s="75"/>
      <c r="Q1737" s="75"/>
      <c r="R1737" s="75"/>
      <c r="S1737" s="75"/>
      <c r="T1737" s="76"/>
      <c r="U1737" s="41"/>
      <c r="V1737" s="41"/>
      <c r="W1737" s="41"/>
      <c r="X1737" s="41"/>
      <c r="Y1737" s="41"/>
      <c r="Z1737" s="41"/>
      <c r="AA1737" s="41"/>
      <c r="AB1737" s="41"/>
      <c r="AC1737" s="41"/>
      <c r="AD1737" s="41"/>
      <c r="AE1737" s="41"/>
      <c r="AT1737" s="22" t="s">
        <v>467</v>
      </c>
      <c r="AU1737" s="22" t="s">
        <v>101</v>
      </c>
    </row>
    <row r="1738" s="13" customFormat="1">
      <c r="A1738" s="13"/>
      <c r="B1738" s="198"/>
      <c r="C1738" s="13"/>
      <c r="D1738" s="199" t="s">
        <v>469</v>
      </c>
      <c r="E1738" s="200" t="s">
        <v>3</v>
      </c>
      <c r="F1738" s="201" t="s">
        <v>219</v>
      </c>
      <c r="G1738" s="13"/>
      <c r="H1738" s="202">
        <v>48</v>
      </c>
      <c r="I1738" s="203"/>
      <c r="J1738" s="13"/>
      <c r="K1738" s="13"/>
      <c r="L1738" s="198"/>
      <c r="M1738" s="204"/>
      <c r="N1738" s="205"/>
      <c r="O1738" s="205"/>
      <c r="P1738" s="205"/>
      <c r="Q1738" s="205"/>
      <c r="R1738" s="205"/>
      <c r="S1738" s="205"/>
      <c r="T1738" s="206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T1738" s="200" t="s">
        <v>469</v>
      </c>
      <c r="AU1738" s="200" t="s">
        <v>101</v>
      </c>
      <c r="AV1738" s="13" t="s">
        <v>76</v>
      </c>
      <c r="AW1738" s="13" t="s">
        <v>33</v>
      </c>
      <c r="AX1738" s="13" t="s">
        <v>79</v>
      </c>
      <c r="AY1738" s="200" t="s">
        <v>458</v>
      </c>
    </row>
    <row r="1739" s="2" customFormat="1" ht="24.15" customHeight="1">
      <c r="A1739" s="41"/>
      <c r="B1739" s="179"/>
      <c r="C1739" s="223" t="s">
        <v>2962</v>
      </c>
      <c r="D1739" s="223" t="s">
        <v>562</v>
      </c>
      <c r="E1739" s="224" t="s">
        <v>2963</v>
      </c>
      <c r="F1739" s="225" t="s">
        <v>2964</v>
      </c>
      <c r="G1739" s="226" t="s">
        <v>694</v>
      </c>
      <c r="H1739" s="227">
        <v>55.200000000000003</v>
      </c>
      <c r="I1739" s="228"/>
      <c r="J1739" s="229">
        <f>ROUND(I1739*H1739,2)</f>
        <v>0</v>
      </c>
      <c r="K1739" s="225" t="s">
        <v>465</v>
      </c>
      <c r="L1739" s="230"/>
      <c r="M1739" s="231" t="s">
        <v>3</v>
      </c>
      <c r="N1739" s="232" t="s">
        <v>43</v>
      </c>
      <c r="O1739" s="75"/>
      <c r="P1739" s="189">
        <f>O1739*H1739</f>
        <v>0</v>
      </c>
      <c r="Q1739" s="189">
        <v>0.00036000000000000002</v>
      </c>
      <c r="R1739" s="189">
        <f>Q1739*H1739</f>
        <v>0.019872000000000001</v>
      </c>
      <c r="S1739" s="189">
        <v>0</v>
      </c>
      <c r="T1739" s="190">
        <f>S1739*H1739</f>
        <v>0</v>
      </c>
      <c r="U1739" s="41"/>
      <c r="V1739" s="41"/>
      <c r="W1739" s="41"/>
      <c r="X1739" s="41"/>
      <c r="Y1739" s="41"/>
      <c r="Z1739" s="41"/>
      <c r="AA1739" s="41"/>
      <c r="AB1739" s="41"/>
      <c r="AC1739" s="41"/>
      <c r="AD1739" s="41"/>
      <c r="AE1739" s="41"/>
      <c r="AR1739" s="191" t="s">
        <v>667</v>
      </c>
      <c r="AT1739" s="191" t="s">
        <v>562</v>
      </c>
      <c r="AU1739" s="191" t="s">
        <v>101</v>
      </c>
      <c r="AY1739" s="22" t="s">
        <v>458</v>
      </c>
      <c r="BE1739" s="192">
        <f>IF(N1739="základní",J1739,0)</f>
        <v>0</v>
      </c>
      <c r="BF1739" s="192">
        <f>IF(N1739="snížená",J1739,0)</f>
        <v>0</v>
      </c>
      <c r="BG1739" s="192">
        <f>IF(N1739="zákl. přenesená",J1739,0)</f>
        <v>0</v>
      </c>
      <c r="BH1739" s="192">
        <f>IF(N1739="sníž. přenesená",J1739,0)</f>
        <v>0</v>
      </c>
      <c r="BI1739" s="192">
        <f>IF(N1739="nulová",J1739,0)</f>
        <v>0</v>
      </c>
      <c r="BJ1739" s="22" t="s">
        <v>79</v>
      </c>
      <c r="BK1739" s="192">
        <f>ROUND(I1739*H1739,2)</f>
        <v>0</v>
      </c>
      <c r="BL1739" s="22" t="s">
        <v>567</v>
      </c>
      <c r="BM1739" s="191" t="s">
        <v>2965</v>
      </c>
    </row>
    <row r="1740" s="13" customFormat="1">
      <c r="A1740" s="13"/>
      <c r="B1740" s="198"/>
      <c r="C1740" s="13"/>
      <c r="D1740" s="199" t="s">
        <v>469</v>
      </c>
      <c r="E1740" s="13"/>
      <c r="F1740" s="201" t="s">
        <v>2966</v>
      </c>
      <c r="G1740" s="13"/>
      <c r="H1740" s="202">
        <v>55.200000000000003</v>
      </c>
      <c r="I1740" s="203"/>
      <c r="J1740" s="13"/>
      <c r="K1740" s="13"/>
      <c r="L1740" s="198"/>
      <c r="M1740" s="204"/>
      <c r="N1740" s="205"/>
      <c r="O1740" s="205"/>
      <c r="P1740" s="205"/>
      <c r="Q1740" s="205"/>
      <c r="R1740" s="205"/>
      <c r="S1740" s="205"/>
      <c r="T1740" s="206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T1740" s="200" t="s">
        <v>469</v>
      </c>
      <c r="AU1740" s="200" t="s">
        <v>101</v>
      </c>
      <c r="AV1740" s="13" t="s">
        <v>76</v>
      </c>
      <c r="AW1740" s="13" t="s">
        <v>4</v>
      </c>
      <c r="AX1740" s="13" t="s">
        <v>79</v>
      </c>
      <c r="AY1740" s="200" t="s">
        <v>458</v>
      </c>
    </row>
    <row r="1741" s="2" customFormat="1" ht="37.8" customHeight="1">
      <c r="A1741" s="41"/>
      <c r="B1741" s="179"/>
      <c r="C1741" s="180" t="s">
        <v>2967</v>
      </c>
      <c r="D1741" s="180" t="s">
        <v>462</v>
      </c>
      <c r="E1741" s="181" t="s">
        <v>2968</v>
      </c>
      <c r="F1741" s="182" t="s">
        <v>2969</v>
      </c>
      <c r="G1741" s="183" t="s">
        <v>694</v>
      </c>
      <c r="H1741" s="184">
        <v>48</v>
      </c>
      <c r="I1741" s="185"/>
      <c r="J1741" s="186">
        <f>ROUND(I1741*H1741,2)</f>
        <v>0</v>
      </c>
      <c r="K1741" s="182" t="s">
        <v>465</v>
      </c>
      <c r="L1741" s="42"/>
      <c r="M1741" s="187" t="s">
        <v>3</v>
      </c>
      <c r="N1741" s="188" t="s">
        <v>43</v>
      </c>
      <c r="O1741" s="75"/>
      <c r="P1741" s="189">
        <f>O1741*H1741</f>
        <v>0</v>
      </c>
      <c r="Q1741" s="189">
        <v>0.0015299999999999999</v>
      </c>
      <c r="R1741" s="189">
        <f>Q1741*H1741</f>
        <v>0.073439999999999991</v>
      </c>
      <c r="S1741" s="189">
        <v>0</v>
      </c>
      <c r="T1741" s="190">
        <f>S1741*H1741</f>
        <v>0</v>
      </c>
      <c r="U1741" s="41"/>
      <c r="V1741" s="41"/>
      <c r="W1741" s="41"/>
      <c r="X1741" s="41"/>
      <c r="Y1741" s="41"/>
      <c r="Z1741" s="41"/>
      <c r="AA1741" s="41"/>
      <c r="AB1741" s="41"/>
      <c r="AC1741" s="41"/>
      <c r="AD1741" s="41"/>
      <c r="AE1741" s="41"/>
      <c r="AR1741" s="191" t="s">
        <v>567</v>
      </c>
      <c r="AT1741" s="191" t="s">
        <v>462</v>
      </c>
      <c r="AU1741" s="191" t="s">
        <v>101</v>
      </c>
      <c r="AY1741" s="22" t="s">
        <v>458</v>
      </c>
      <c r="BE1741" s="192">
        <f>IF(N1741="základní",J1741,0)</f>
        <v>0</v>
      </c>
      <c r="BF1741" s="192">
        <f>IF(N1741="snížená",J1741,0)</f>
        <v>0</v>
      </c>
      <c r="BG1741" s="192">
        <f>IF(N1741="zákl. přenesená",J1741,0)</f>
        <v>0</v>
      </c>
      <c r="BH1741" s="192">
        <f>IF(N1741="sníž. přenesená",J1741,0)</f>
        <v>0</v>
      </c>
      <c r="BI1741" s="192">
        <f>IF(N1741="nulová",J1741,0)</f>
        <v>0</v>
      </c>
      <c r="BJ1741" s="22" t="s">
        <v>79</v>
      </c>
      <c r="BK1741" s="192">
        <f>ROUND(I1741*H1741,2)</f>
        <v>0</v>
      </c>
      <c r="BL1741" s="22" t="s">
        <v>567</v>
      </c>
      <c r="BM1741" s="191" t="s">
        <v>2970</v>
      </c>
    </row>
    <row r="1742" s="2" customFormat="1">
      <c r="A1742" s="41"/>
      <c r="B1742" s="42"/>
      <c r="C1742" s="41"/>
      <c r="D1742" s="193" t="s">
        <v>467</v>
      </c>
      <c r="E1742" s="41"/>
      <c r="F1742" s="194" t="s">
        <v>2971</v>
      </c>
      <c r="G1742" s="41"/>
      <c r="H1742" s="41"/>
      <c r="I1742" s="195"/>
      <c r="J1742" s="41"/>
      <c r="K1742" s="41"/>
      <c r="L1742" s="42"/>
      <c r="M1742" s="196"/>
      <c r="N1742" s="197"/>
      <c r="O1742" s="75"/>
      <c r="P1742" s="75"/>
      <c r="Q1742" s="75"/>
      <c r="R1742" s="75"/>
      <c r="S1742" s="75"/>
      <c r="T1742" s="76"/>
      <c r="U1742" s="41"/>
      <c r="V1742" s="41"/>
      <c r="W1742" s="41"/>
      <c r="X1742" s="41"/>
      <c r="Y1742" s="41"/>
      <c r="Z1742" s="41"/>
      <c r="AA1742" s="41"/>
      <c r="AB1742" s="41"/>
      <c r="AC1742" s="41"/>
      <c r="AD1742" s="41"/>
      <c r="AE1742" s="41"/>
      <c r="AT1742" s="22" t="s">
        <v>467</v>
      </c>
      <c r="AU1742" s="22" t="s">
        <v>101</v>
      </c>
    </row>
    <row r="1743" s="13" customFormat="1">
      <c r="A1743" s="13"/>
      <c r="B1743" s="198"/>
      <c r="C1743" s="13"/>
      <c r="D1743" s="199" t="s">
        <v>469</v>
      </c>
      <c r="E1743" s="200" t="s">
        <v>3</v>
      </c>
      <c r="F1743" s="201" t="s">
        <v>219</v>
      </c>
      <c r="G1743" s="13"/>
      <c r="H1743" s="202">
        <v>48</v>
      </c>
      <c r="I1743" s="203"/>
      <c r="J1743" s="13"/>
      <c r="K1743" s="13"/>
      <c r="L1743" s="198"/>
      <c r="M1743" s="204"/>
      <c r="N1743" s="205"/>
      <c r="O1743" s="205"/>
      <c r="P1743" s="205"/>
      <c r="Q1743" s="205"/>
      <c r="R1743" s="205"/>
      <c r="S1743" s="205"/>
      <c r="T1743" s="206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T1743" s="200" t="s">
        <v>469</v>
      </c>
      <c r="AU1743" s="200" t="s">
        <v>101</v>
      </c>
      <c r="AV1743" s="13" t="s">
        <v>76</v>
      </c>
      <c r="AW1743" s="13" t="s">
        <v>33</v>
      </c>
      <c r="AX1743" s="13" t="s">
        <v>79</v>
      </c>
      <c r="AY1743" s="200" t="s">
        <v>458</v>
      </c>
    </row>
    <row r="1744" s="2" customFormat="1" ht="37.8" customHeight="1">
      <c r="A1744" s="41"/>
      <c r="B1744" s="179"/>
      <c r="C1744" s="223" t="s">
        <v>2972</v>
      </c>
      <c r="D1744" s="223" t="s">
        <v>562</v>
      </c>
      <c r="E1744" s="224" t="s">
        <v>2973</v>
      </c>
      <c r="F1744" s="225" t="s">
        <v>2974</v>
      </c>
      <c r="G1744" s="226" t="s">
        <v>140</v>
      </c>
      <c r="H1744" s="227">
        <v>33.119999999999997</v>
      </c>
      <c r="I1744" s="228"/>
      <c r="J1744" s="229">
        <f>ROUND(I1744*H1744,2)</f>
        <v>0</v>
      </c>
      <c r="K1744" s="225" t="s">
        <v>465</v>
      </c>
      <c r="L1744" s="230"/>
      <c r="M1744" s="231" t="s">
        <v>3</v>
      </c>
      <c r="N1744" s="232" t="s">
        <v>43</v>
      </c>
      <c r="O1744" s="75"/>
      <c r="P1744" s="189">
        <f>O1744*H1744</f>
        <v>0</v>
      </c>
      <c r="Q1744" s="189">
        <v>0.021999999999999999</v>
      </c>
      <c r="R1744" s="189">
        <f>Q1744*H1744</f>
        <v>0.72863999999999995</v>
      </c>
      <c r="S1744" s="189">
        <v>0</v>
      </c>
      <c r="T1744" s="190">
        <f>S1744*H1744</f>
        <v>0</v>
      </c>
      <c r="U1744" s="41"/>
      <c r="V1744" s="41"/>
      <c r="W1744" s="41"/>
      <c r="X1744" s="41"/>
      <c r="Y1744" s="41"/>
      <c r="Z1744" s="41"/>
      <c r="AA1744" s="41"/>
      <c r="AB1744" s="41"/>
      <c r="AC1744" s="41"/>
      <c r="AD1744" s="41"/>
      <c r="AE1744" s="41"/>
      <c r="AR1744" s="191" t="s">
        <v>667</v>
      </c>
      <c r="AT1744" s="191" t="s">
        <v>562</v>
      </c>
      <c r="AU1744" s="191" t="s">
        <v>101</v>
      </c>
      <c r="AY1744" s="22" t="s">
        <v>458</v>
      </c>
      <c r="BE1744" s="192">
        <f>IF(N1744="základní",J1744,0)</f>
        <v>0</v>
      </c>
      <c r="BF1744" s="192">
        <f>IF(N1744="snížená",J1744,0)</f>
        <v>0</v>
      </c>
      <c r="BG1744" s="192">
        <f>IF(N1744="zákl. přenesená",J1744,0)</f>
        <v>0</v>
      </c>
      <c r="BH1744" s="192">
        <f>IF(N1744="sníž. přenesená",J1744,0)</f>
        <v>0</v>
      </c>
      <c r="BI1744" s="192">
        <f>IF(N1744="nulová",J1744,0)</f>
        <v>0</v>
      </c>
      <c r="BJ1744" s="22" t="s">
        <v>79</v>
      </c>
      <c r="BK1744" s="192">
        <f>ROUND(I1744*H1744,2)</f>
        <v>0</v>
      </c>
      <c r="BL1744" s="22" t="s">
        <v>567</v>
      </c>
      <c r="BM1744" s="191" t="s">
        <v>2975</v>
      </c>
    </row>
    <row r="1745" s="14" customFormat="1">
      <c r="A1745" s="14"/>
      <c r="B1745" s="208"/>
      <c r="C1745" s="14"/>
      <c r="D1745" s="199" t="s">
        <v>469</v>
      </c>
      <c r="E1745" s="209" t="s">
        <v>3</v>
      </c>
      <c r="F1745" s="210" t="s">
        <v>2976</v>
      </c>
      <c r="G1745" s="14"/>
      <c r="H1745" s="209" t="s">
        <v>3</v>
      </c>
      <c r="I1745" s="211"/>
      <c r="J1745" s="14"/>
      <c r="K1745" s="14"/>
      <c r="L1745" s="208"/>
      <c r="M1745" s="212"/>
      <c r="N1745" s="213"/>
      <c r="O1745" s="213"/>
      <c r="P1745" s="213"/>
      <c r="Q1745" s="213"/>
      <c r="R1745" s="213"/>
      <c r="S1745" s="213"/>
      <c r="T1745" s="2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T1745" s="209" t="s">
        <v>469</v>
      </c>
      <c r="AU1745" s="209" t="s">
        <v>101</v>
      </c>
      <c r="AV1745" s="14" t="s">
        <v>79</v>
      </c>
      <c r="AW1745" s="14" t="s">
        <v>33</v>
      </c>
      <c r="AX1745" s="14" t="s">
        <v>72</v>
      </c>
      <c r="AY1745" s="209" t="s">
        <v>458</v>
      </c>
    </row>
    <row r="1746" s="13" customFormat="1">
      <c r="A1746" s="13"/>
      <c r="B1746" s="198"/>
      <c r="C1746" s="13"/>
      <c r="D1746" s="199" t="s">
        <v>469</v>
      </c>
      <c r="E1746" s="200" t="s">
        <v>3</v>
      </c>
      <c r="F1746" s="201" t="s">
        <v>2977</v>
      </c>
      <c r="G1746" s="13"/>
      <c r="H1746" s="202">
        <v>14.4</v>
      </c>
      <c r="I1746" s="203"/>
      <c r="J1746" s="13"/>
      <c r="K1746" s="13"/>
      <c r="L1746" s="198"/>
      <c r="M1746" s="204"/>
      <c r="N1746" s="205"/>
      <c r="O1746" s="205"/>
      <c r="P1746" s="205"/>
      <c r="Q1746" s="205"/>
      <c r="R1746" s="205"/>
      <c r="S1746" s="205"/>
      <c r="T1746" s="206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T1746" s="200" t="s">
        <v>469</v>
      </c>
      <c r="AU1746" s="200" t="s">
        <v>101</v>
      </c>
      <c r="AV1746" s="13" t="s">
        <v>76</v>
      </c>
      <c r="AW1746" s="13" t="s">
        <v>33</v>
      </c>
      <c r="AX1746" s="13" t="s">
        <v>72</v>
      </c>
      <c r="AY1746" s="200" t="s">
        <v>458</v>
      </c>
    </row>
    <row r="1747" s="13" customFormat="1">
      <c r="A1747" s="13"/>
      <c r="B1747" s="198"/>
      <c r="C1747" s="13"/>
      <c r="D1747" s="199" t="s">
        <v>469</v>
      </c>
      <c r="E1747" s="200" t="s">
        <v>3</v>
      </c>
      <c r="F1747" s="201" t="s">
        <v>2978</v>
      </c>
      <c r="G1747" s="13"/>
      <c r="H1747" s="202">
        <v>14.4</v>
      </c>
      <c r="I1747" s="203"/>
      <c r="J1747" s="13"/>
      <c r="K1747" s="13"/>
      <c r="L1747" s="198"/>
      <c r="M1747" s="204"/>
      <c r="N1747" s="205"/>
      <c r="O1747" s="205"/>
      <c r="P1747" s="205"/>
      <c r="Q1747" s="205"/>
      <c r="R1747" s="205"/>
      <c r="S1747" s="205"/>
      <c r="T1747" s="206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T1747" s="200" t="s">
        <v>469</v>
      </c>
      <c r="AU1747" s="200" t="s">
        <v>101</v>
      </c>
      <c r="AV1747" s="13" t="s">
        <v>76</v>
      </c>
      <c r="AW1747" s="13" t="s">
        <v>33</v>
      </c>
      <c r="AX1747" s="13" t="s">
        <v>72</v>
      </c>
      <c r="AY1747" s="200" t="s">
        <v>458</v>
      </c>
    </row>
    <row r="1748" s="15" customFormat="1">
      <c r="A1748" s="15"/>
      <c r="B1748" s="215"/>
      <c r="C1748" s="15"/>
      <c r="D1748" s="199" t="s">
        <v>469</v>
      </c>
      <c r="E1748" s="216" t="s">
        <v>3</v>
      </c>
      <c r="F1748" s="217" t="s">
        <v>497</v>
      </c>
      <c r="G1748" s="15"/>
      <c r="H1748" s="218">
        <v>28.800000000000001</v>
      </c>
      <c r="I1748" s="219"/>
      <c r="J1748" s="15"/>
      <c r="K1748" s="15"/>
      <c r="L1748" s="215"/>
      <c r="M1748" s="220"/>
      <c r="N1748" s="221"/>
      <c r="O1748" s="221"/>
      <c r="P1748" s="221"/>
      <c r="Q1748" s="221"/>
      <c r="R1748" s="221"/>
      <c r="S1748" s="221"/>
      <c r="T1748" s="222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T1748" s="216" t="s">
        <v>469</v>
      </c>
      <c r="AU1748" s="216" t="s">
        <v>101</v>
      </c>
      <c r="AV1748" s="15" t="s">
        <v>104</v>
      </c>
      <c r="AW1748" s="15" t="s">
        <v>33</v>
      </c>
      <c r="AX1748" s="15" t="s">
        <v>79</v>
      </c>
      <c r="AY1748" s="216" t="s">
        <v>458</v>
      </c>
    </row>
    <row r="1749" s="13" customFormat="1">
      <c r="A1749" s="13"/>
      <c r="B1749" s="198"/>
      <c r="C1749" s="13"/>
      <c r="D1749" s="199" t="s">
        <v>469</v>
      </c>
      <c r="E1749" s="13"/>
      <c r="F1749" s="201" t="s">
        <v>2979</v>
      </c>
      <c r="G1749" s="13"/>
      <c r="H1749" s="202">
        <v>33.119999999999997</v>
      </c>
      <c r="I1749" s="203"/>
      <c r="J1749" s="13"/>
      <c r="K1749" s="13"/>
      <c r="L1749" s="198"/>
      <c r="M1749" s="204"/>
      <c r="N1749" s="205"/>
      <c r="O1749" s="205"/>
      <c r="P1749" s="205"/>
      <c r="Q1749" s="205"/>
      <c r="R1749" s="205"/>
      <c r="S1749" s="205"/>
      <c r="T1749" s="206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T1749" s="200" t="s">
        <v>469</v>
      </c>
      <c r="AU1749" s="200" t="s">
        <v>101</v>
      </c>
      <c r="AV1749" s="13" t="s">
        <v>76</v>
      </c>
      <c r="AW1749" s="13" t="s">
        <v>4</v>
      </c>
      <c r="AX1749" s="13" t="s">
        <v>79</v>
      </c>
      <c r="AY1749" s="200" t="s">
        <v>458</v>
      </c>
    </row>
    <row r="1750" s="2" customFormat="1" ht="37.8" customHeight="1">
      <c r="A1750" s="41"/>
      <c r="B1750" s="179"/>
      <c r="C1750" s="180" t="s">
        <v>2980</v>
      </c>
      <c r="D1750" s="180" t="s">
        <v>462</v>
      </c>
      <c r="E1750" s="181" t="s">
        <v>2981</v>
      </c>
      <c r="F1750" s="182" t="s">
        <v>2982</v>
      </c>
      <c r="G1750" s="183" t="s">
        <v>694</v>
      </c>
      <c r="H1750" s="184">
        <v>48</v>
      </c>
      <c r="I1750" s="185"/>
      <c r="J1750" s="186">
        <f>ROUND(I1750*H1750,2)</f>
        <v>0</v>
      </c>
      <c r="K1750" s="182" t="s">
        <v>465</v>
      </c>
      <c r="L1750" s="42"/>
      <c r="M1750" s="187" t="s">
        <v>3</v>
      </c>
      <c r="N1750" s="188" t="s">
        <v>43</v>
      </c>
      <c r="O1750" s="75"/>
      <c r="P1750" s="189">
        <f>O1750*H1750</f>
        <v>0</v>
      </c>
      <c r="Q1750" s="189">
        <v>0.0010200000000000001</v>
      </c>
      <c r="R1750" s="189">
        <f>Q1750*H1750</f>
        <v>0.048960000000000004</v>
      </c>
      <c r="S1750" s="189">
        <v>0</v>
      </c>
      <c r="T1750" s="190">
        <f>S1750*H1750</f>
        <v>0</v>
      </c>
      <c r="U1750" s="41"/>
      <c r="V1750" s="41"/>
      <c r="W1750" s="41"/>
      <c r="X1750" s="41"/>
      <c r="Y1750" s="41"/>
      <c r="Z1750" s="41"/>
      <c r="AA1750" s="41"/>
      <c r="AB1750" s="41"/>
      <c r="AC1750" s="41"/>
      <c r="AD1750" s="41"/>
      <c r="AE1750" s="41"/>
      <c r="AR1750" s="191" t="s">
        <v>567</v>
      </c>
      <c r="AT1750" s="191" t="s">
        <v>462</v>
      </c>
      <c r="AU1750" s="191" t="s">
        <v>101</v>
      </c>
      <c r="AY1750" s="22" t="s">
        <v>458</v>
      </c>
      <c r="BE1750" s="192">
        <f>IF(N1750="základní",J1750,0)</f>
        <v>0</v>
      </c>
      <c r="BF1750" s="192">
        <f>IF(N1750="snížená",J1750,0)</f>
        <v>0</v>
      </c>
      <c r="BG1750" s="192">
        <f>IF(N1750="zákl. přenesená",J1750,0)</f>
        <v>0</v>
      </c>
      <c r="BH1750" s="192">
        <f>IF(N1750="sníž. přenesená",J1750,0)</f>
        <v>0</v>
      </c>
      <c r="BI1750" s="192">
        <f>IF(N1750="nulová",J1750,0)</f>
        <v>0</v>
      </c>
      <c r="BJ1750" s="22" t="s">
        <v>79</v>
      </c>
      <c r="BK1750" s="192">
        <f>ROUND(I1750*H1750,2)</f>
        <v>0</v>
      </c>
      <c r="BL1750" s="22" t="s">
        <v>567</v>
      </c>
      <c r="BM1750" s="191" t="s">
        <v>2983</v>
      </c>
    </row>
    <row r="1751" s="2" customFormat="1">
      <c r="A1751" s="41"/>
      <c r="B1751" s="42"/>
      <c r="C1751" s="41"/>
      <c r="D1751" s="193" t="s">
        <v>467</v>
      </c>
      <c r="E1751" s="41"/>
      <c r="F1751" s="194" t="s">
        <v>2984</v>
      </c>
      <c r="G1751" s="41"/>
      <c r="H1751" s="41"/>
      <c r="I1751" s="195"/>
      <c r="J1751" s="41"/>
      <c r="K1751" s="41"/>
      <c r="L1751" s="42"/>
      <c r="M1751" s="196"/>
      <c r="N1751" s="197"/>
      <c r="O1751" s="75"/>
      <c r="P1751" s="75"/>
      <c r="Q1751" s="75"/>
      <c r="R1751" s="75"/>
      <c r="S1751" s="75"/>
      <c r="T1751" s="76"/>
      <c r="U1751" s="41"/>
      <c r="V1751" s="41"/>
      <c r="W1751" s="41"/>
      <c r="X1751" s="41"/>
      <c r="Y1751" s="41"/>
      <c r="Z1751" s="41"/>
      <c r="AA1751" s="41"/>
      <c r="AB1751" s="41"/>
      <c r="AC1751" s="41"/>
      <c r="AD1751" s="41"/>
      <c r="AE1751" s="41"/>
      <c r="AT1751" s="22" t="s">
        <v>467</v>
      </c>
      <c r="AU1751" s="22" t="s">
        <v>101</v>
      </c>
    </row>
    <row r="1752" s="13" customFormat="1">
      <c r="A1752" s="13"/>
      <c r="B1752" s="198"/>
      <c r="C1752" s="13"/>
      <c r="D1752" s="199" t="s">
        <v>469</v>
      </c>
      <c r="E1752" s="200" t="s">
        <v>3</v>
      </c>
      <c r="F1752" s="201" t="s">
        <v>219</v>
      </c>
      <c r="G1752" s="13"/>
      <c r="H1752" s="202">
        <v>48</v>
      </c>
      <c r="I1752" s="203"/>
      <c r="J1752" s="13"/>
      <c r="K1752" s="13"/>
      <c r="L1752" s="198"/>
      <c r="M1752" s="204"/>
      <c r="N1752" s="205"/>
      <c r="O1752" s="205"/>
      <c r="P1752" s="205"/>
      <c r="Q1752" s="205"/>
      <c r="R1752" s="205"/>
      <c r="S1752" s="205"/>
      <c r="T1752" s="206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T1752" s="200" t="s">
        <v>469</v>
      </c>
      <c r="AU1752" s="200" t="s">
        <v>101</v>
      </c>
      <c r="AV1752" s="13" t="s">
        <v>76</v>
      </c>
      <c r="AW1752" s="13" t="s">
        <v>33</v>
      </c>
      <c r="AX1752" s="13" t="s">
        <v>79</v>
      </c>
      <c r="AY1752" s="200" t="s">
        <v>458</v>
      </c>
    </row>
    <row r="1753" s="2" customFormat="1" ht="37.8" customHeight="1">
      <c r="A1753" s="41"/>
      <c r="B1753" s="179"/>
      <c r="C1753" s="180" t="s">
        <v>2985</v>
      </c>
      <c r="D1753" s="180" t="s">
        <v>462</v>
      </c>
      <c r="E1753" s="181" t="s">
        <v>2986</v>
      </c>
      <c r="F1753" s="182" t="s">
        <v>2987</v>
      </c>
      <c r="G1753" s="183" t="s">
        <v>694</v>
      </c>
      <c r="H1753" s="184">
        <v>17</v>
      </c>
      <c r="I1753" s="185"/>
      <c r="J1753" s="186">
        <f>ROUND(I1753*H1753,2)</f>
        <v>0</v>
      </c>
      <c r="K1753" s="182" t="s">
        <v>465</v>
      </c>
      <c r="L1753" s="42"/>
      <c r="M1753" s="187" t="s">
        <v>3</v>
      </c>
      <c r="N1753" s="188" t="s">
        <v>43</v>
      </c>
      <c r="O1753" s="75"/>
      <c r="P1753" s="189">
        <f>O1753*H1753</f>
        <v>0</v>
      </c>
      <c r="Q1753" s="189">
        <v>0.00030299999999999999</v>
      </c>
      <c r="R1753" s="189">
        <f>Q1753*H1753</f>
        <v>0.0051510000000000002</v>
      </c>
      <c r="S1753" s="189">
        <v>0</v>
      </c>
      <c r="T1753" s="190">
        <f>S1753*H1753</f>
        <v>0</v>
      </c>
      <c r="U1753" s="41"/>
      <c r="V1753" s="41"/>
      <c r="W1753" s="41"/>
      <c r="X1753" s="41"/>
      <c r="Y1753" s="41"/>
      <c r="Z1753" s="41"/>
      <c r="AA1753" s="41"/>
      <c r="AB1753" s="41"/>
      <c r="AC1753" s="41"/>
      <c r="AD1753" s="41"/>
      <c r="AE1753" s="41"/>
      <c r="AR1753" s="191" t="s">
        <v>567</v>
      </c>
      <c r="AT1753" s="191" t="s">
        <v>462</v>
      </c>
      <c r="AU1753" s="191" t="s">
        <v>101</v>
      </c>
      <c r="AY1753" s="22" t="s">
        <v>458</v>
      </c>
      <c r="BE1753" s="192">
        <f>IF(N1753="základní",J1753,0)</f>
        <v>0</v>
      </c>
      <c r="BF1753" s="192">
        <f>IF(N1753="snížená",J1753,0)</f>
        <v>0</v>
      </c>
      <c r="BG1753" s="192">
        <f>IF(N1753="zákl. přenesená",J1753,0)</f>
        <v>0</v>
      </c>
      <c r="BH1753" s="192">
        <f>IF(N1753="sníž. přenesená",J1753,0)</f>
        <v>0</v>
      </c>
      <c r="BI1753" s="192">
        <f>IF(N1753="nulová",J1753,0)</f>
        <v>0</v>
      </c>
      <c r="BJ1753" s="22" t="s">
        <v>79</v>
      </c>
      <c r="BK1753" s="192">
        <f>ROUND(I1753*H1753,2)</f>
        <v>0</v>
      </c>
      <c r="BL1753" s="22" t="s">
        <v>567</v>
      </c>
      <c r="BM1753" s="191" t="s">
        <v>2988</v>
      </c>
    </row>
    <row r="1754" s="2" customFormat="1">
      <c r="A1754" s="41"/>
      <c r="B1754" s="42"/>
      <c r="C1754" s="41"/>
      <c r="D1754" s="193" t="s">
        <v>467</v>
      </c>
      <c r="E1754" s="41"/>
      <c r="F1754" s="194" t="s">
        <v>2989</v>
      </c>
      <c r="G1754" s="41"/>
      <c r="H1754" s="41"/>
      <c r="I1754" s="195"/>
      <c r="J1754" s="41"/>
      <c r="K1754" s="41"/>
      <c r="L1754" s="42"/>
      <c r="M1754" s="196"/>
      <c r="N1754" s="197"/>
      <c r="O1754" s="75"/>
      <c r="P1754" s="75"/>
      <c r="Q1754" s="75"/>
      <c r="R1754" s="75"/>
      <c r="S1754" s="75"/>
      <c r="T1754" s="76"/>
      <c r="U1754" s="41"/>
      <c r="V1754" s="41"/>
      <c r="W1754" s="41"/>
      <c r="X1754" s="41"/>
      <c r="Y1754" s="41"/>
      <c r="Z1754" s="41"/>
      <c r="AA1754" s="41"/>
      <c r="AB1754" s="41"/>
      <c r="AC1754" s="41"/>
      <c r="AD1754" s="41"/>
      <c r="AE1754" s="41"/>
      <c r="AT1754" s="22" t="s">
        <v>467</v>
      </c>
      <c r="AU1754" s="22" t="s">
        <v>101</v>
      </c>
    </row>
    <row r="1755" s="13" customFormat="1">
      <c r="A1755" s="13"/>
      <c r="B1755" s="198"/>
      <c r="C1755" s="13"/>
      <c r="D1755" s="199" t="s">
        <v>469</v>
      </c>
      <c r="E1755" s="200" t="s">
        <v>3</v>
      </c>
      <c r="F1755" s="201" t="s">
        <v>2990</v>
      </c>
      <c r="G1755" s="13"/>
      <c r="H1755" s="202">
        <v>17</v>
      </c>
      <c r="I1755" s="203"/>
      <c r="J1755" s="13"/>
      <c r="K1755" s="13"/>
      <c r="L1755" s="198"/>
      <c r="M1755" s="204"/>
      <c r="N1755" s="205"/>
      <c r="O1755" s="205"/>
      <c r="P1755" s="205"/>
      <c r="Q1755" s="205"/>
      <c r="R1755" s="205"/>
      <c r="S1755" s="205"/>
      <c r="T1755" s="206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00" t="s">
        <v>469</v>
      </c>
      <c r="AU1755" s="200" t="s">
        <v>101</v>
      </c>
      <c r="AV1755" s="13" t="s">
        <v>76</v>
      </c>
      <c r="AW1755" s="13" t="s">
        <v>33</v>
      </c>
      <c r="AX1755" s="13" t="s">
        <v>72</v>
      </c>
      <c r="AY1755" s="200" t="s">
        <v>458</v>
      </c>
    </row>
    <row r="1756" s="15" customFormat="1">
      <c r="A1756" s="15"/>
      <c r="B1756" s="215"/>
      <c r="C1756" s="15"/>
      <c r="D1756" s="199" t="s">
        <v>469</v>
      </c>
      <c r="E1756" s="216" t="s">
        <v>3</v>
      </c>
      <c r="F1756" s="217" t="s">
        <v>497</v>
      </c>
      <c r="G1756" s="15"/>
      <c r="H1756" s="218">
        <v>17</v>
      </c>
      <c r="I1756" s="219"/>
      <c r="J1756" s="15"/>
      <c r="K1756" s="15"/>
      <c r="L1756" s="215"/>
      <c r="M1756" s="220"/>
      <c r="N1756" s="221"/>
      <c r="O1756" s="221"/>
      <c r="P1756" s="221"/>
      <c r="Q1756" s="221"/>
      <c r="R1756" s="221"/>
      <c r="S1756" s="221"/>
      <c r="T1756" s="222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5"/>
      <c r="AT1756" s="216" t="s">
        <v>469</v>
      </c>
      <c r="AU1756" s="216" t="s">
        <v>101</v>
      </c>
      <c r="AV1756" s="15" t="s">
        <v>104</v>
      </c>
      <c r="AW1756" s="15" t="s">
        <v>33</v>
      </c>
      <c r="AX1756" s="15" t="s">
        <v>79</v>
      </c>
      <c r="AY1756" s="216" t="s">
        <v>458</v>
      </c>
    </row>
    <row r="1757" s="2" customFormat="1" ht="33" customHeight="1">
      <c r="A1757" s="41"/>
      <c r="B1757" s="179"/>
      <c r="C1757" s="223" t="s">
        <v>2991</v>
      </c>
      <c r="D1757" s="223" t="s">
        <v>562</v>
      </c>
      <c r="E1757" s="224" t="s">
        <v>2992</v>
      </c>
      <c r="F1757" s="225" t="s">
        <v>2993</v>
      </c>
      <c r="G1757" s="226" t="s">
        <v>694</v>
      </c>
      <c r="H1757" s="227">
        <v>18.699999999999999</v>
      </c>
      <c r="I1757" s="228"/>
      <c r="J1757" s="229">
        <f>ROUND(I1757*H1757,2)</f>
        <v>0</v>
      </c>
      <c r="K1757" s="225" t="s">
        <v>465</v>
      </c>
      <c r="L1757" s="230"/>
      <c r="M1757" s="231" t="s">
        <v>3</v>
      </c>
      <c r="N1757" s="232" t="s">
        <v>43</v>
      </c>
      <c r="O1757" s="75"/>
      <c r="P1757" s="189">
        <f>O1757*H1757</f>
        <v>0</v>
      </c>
      <c r="Q1757" s="189">
        <v>0.00198</v>
      </c>
      <c r="R1757" s="189">
        <f>Q1757*H1757</f>
        <v>0.037025999999999996</v>
      </c>
      <c r="S1757" s="189">
        <v>0</v>
      </c>
      <c r="T1757" s="190">
        <f>S1757*H1757</f>
        <v>0</v>
      </c>
      <c r="U1757" s="41"/>
      <c r="V1757" s="41"/>
      <c r="W1757" s="41"/>
      <c r="X1757" s="41"/>
      <c r="Y1757" s="41"/>
      <c r="Z1757" s="41"/>
      <c r="AA1757" s="41"/>
      <c r="AB1757" s="41"/>
      <c r="AC1757" s="41"/>
      <c r="AD1757" s="41"/>
      <c r="AE1757" s="41"/>
      <c r="AR1757" s="191" t="s">
        <v>667</v>
      </c>
      <c r="AT1757" s="191" t="s">
        <v>562</v>
      </c>
      <c r="AU1757" s="191" t="s">
        <v>101</v>
      </c>
      <c r="AY1757" s="22" t="s">
        <v>458</v>
      </c>
      <c r="BE1757" s="192">
        <f>IF(N1757="základní",J1757,0)</f>
        <v>0</v>
      </c>
      <c r="BF1757" s="192">
        <f>IF(N1757="snížená",J1757,0)</f>
        <v>0</v>
      </c>
      <c r="BG1757" s="192">
        <f>IF(N1757="zákl. přenesená",J1757,0)</f>
        <v>0</v>
      </c>
      <c r="BH1757" s="192">
        <f>IF(N1757="sníž. přenesená",J1757,0)</f>
        <v>0</v>
      </c>
      <c r="BI1757" s="192">
        <f>IF(N1757="nulová",J1757,0)</f>
        <v>0</v>
      </c>
      <c r="BJ1757" s="22" t="s">
        <v>79</v>
      </c>
      <c r="BK1757" s="192">
        <f>ROUND(I1757*H1757,2)</f>
        <v>0</v>
      </c>
      <c r="BL1757" s="22" t="s">
        <v>567</v>
      </c>
      <c r="BM1757" s="191" t="s">
        <v>2994</v>
      </c>
    </row>
    <row r="1758" s="13" customFormat="1">
      <c r="A1758" s="13"/>
      <c r="B1758" s="198"/>
      <c r="C1758" s="13"/>
      <c r="D1758" s="199" t="s">
        <v>469</v>
      </c>
      <c r="E1758" s="13"/>
      <c r="F1758" s="201" t="s">
        <v>2995</v>
      </c>
      <c r="G1758" s="13"/>
      <c r="H1758" s="202">
        <v>18.699999999999999</v>
      </c>
      <c r="I1758" s="203"/>
      <c r="J1758" s="13"/>
      <c r="K1758" s="13"/>
      <c r="L1758" s="198"/>
      <c r="M1758" s="204"/>
      <c r="N1758" s="205"/>
      <c r="O1758" s="205"/>
      <c r="P1758" s="205"/>
      <c r="Q1758" s="205"/>
      <c r="R1758" s="205"/>
      <c r="S1758" s="205"/>
      <c r="T1758" s="206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T1758" s="200" t="s">
        <v>469</v>
      </c>
      <c r="AU1758" s="200" t="s">
        <v>101</v>
      </c>
      <c r="AV1758" s="13" t="s">
        <v>76</v>
      </c>
      <c r="AW1758" s="13" t="s">
        <v>4</v>
      </c>
      <c r="AX1758" s="13" t="s">
        <v>79</v>
      </c>
      <c r="AY1758" s="200" t="s">
        <v>458</v>
      </c>
    </row>
    <row r="1759" s="2" customFormat="1" ht="16.5" customHeight="1">
      <c r="A1759" s="41"/>
      <c r="B1759" s="179"/>
      <c r="C1759" s="180" t="s">
        <v>2996</v>
      </c>
      <c r="D1759" s="180" t="s">
        <v>462</v>
      </c>
      <c r="E1759" s="181" t="s">
        <v>2886</v>
      </c>
      <c r="F1759" s="182" t="s">
        <v>2887</v>
      </c>
      <c r="G1759" s="183" t="s">
        <v>694</v>
      </c>
      <c r="H1759" s="184">
        <v>17</v>
      </c>
      <c r="I1759" s="185"/>
      <c r="J1759" s="186">
        <f>ROUND(I1759*H1759,2)</f>
        <v>0</v>
      </c>
      <c r="K1759" s="182" t="s">
        <v>465</v>
      </c>
      <c r="L1759" s="42"/>
      <c r="M1759" s="187" t="s">
        <v>3</v>
      </c>
      <c r="N1759" s="188" t="s">
        <v>43</v>
      </c>
      <c r="O1759" s="75"/>
      <c r="P1759" s="189">
        <f>O1759*H1759</f>
        <v>0</v>
      </c>
      <c r="Q1759" s="189">
        <v>9.0000000000000006E-05</v>
      </c>
      <c r="R1759" s="189">
        <f>Q1759*H1759</f>
        <v>0.0015300000000000001</v>
      </c>
      <c r="S1759" s="189">
        <v>0</v>
      </c>
      <c r="T1759" s="190">
        <f>S1759*H1759</f>
        <v>0</v>
      </c>
      <c r="U1759" s="41"/>
      <c r="V1759" s="41"/>
      <c r="W1759" s="41"/>
      <c r="X1759" s="41"/>
      <c r="Y1759" s="41"/>
      <c r="Z1759" s="41"/>
      <c r="AA1759" s="41"/>
      <c r="AB1759" s="41"/>
      <c r="AC1759" s="41"/>
      <c r="AD1759" s="41"/>
      <c r="AE1759" s="41"/>
      <c r="AR1759" s="191" t="s">
        <v>567</v>
      </c>
      <c r="AT1759" s="191" t="s">
        <v>462</v>
      </c>
      <c r="AU1759" s="191" t="s">
        <v>101</v>
      </c>
      <c r="AY1759" s="22" t="s">
        <v>458</v>
      </c>
      <c r="BE1759" s="192">
        <f>IF(N1759="základní",J1759,0)</f>
        <v>0</v>
      </c>
      <c r="BF1759" s="192">
        <f>IF(N1759="snížená",J1759,0)</f>
        <v>0</v>
      </c>
      <c r="BG1759" s="192">
        <f>IF(N1759="zákl. přenesená",J1759,0)</f>
        <v>0</v>
      </c>
      <c r="BH1759" s="192">
        <f>IF(N1759="sníž. přenesená",J1759,0)</f>
        <v>0</v>
      </c>
      <c r="BI1759" s="192">
        <f>IF(N1759="nulová",J1759,0)</f>
        <v>0</v>
      </c>
      <c r="BJ1759" s="22" t="s">
        <v>79</v>
      </c>
      <c r="BK1759" s="192">
        <f>ROUND(I1759*H1759,2)</f>
        <v>0</v>
      </c>
      <c r="BL1759" s="22" t="s">
        <v>567</v>
      </c>
      <c r="BM1759" s="191" t="s">
        <v>2997</v>
      </c>
    </row>
    <row r="1760" s="2" customFormat="1">
      <c r="A1760" s="41"/>
      <c r="B1760" s="42"/>
      <c r="C1760" s="41"/>
      <c r="D1760" s="193" t="s">
        <v>467</v>
      </c>
      <c r="E1760" s="41"/>
      <c r="F1760" s="194" t="s">
        <v>2889</v>
      </c>
      <c r="G1760" s="41"/>
      <c r="H1760" s="41"/>
      <c r="I1760" s="195"/>
      <c r="J1760" s="41"/>
      <c r="K1760" s="41"/>
      <c r="L1760" s="42"/>
      <c r="M1760" s="196"/>
      <c r="N1760" s="197"/>
      <c r="O1760" s="75"/>
      <c r="P1760" s="75"/>
      <c r="Q1760" s="75"/>
      <c r="R1760" s="75"/>
      <c r="S1760" s="75"/>
      <c r="T1760" s="76"/>
      <c r="U1760" s="41"/>
      <c r="V1760" s="41"/>
      <c r="W1760" s="41"/>
      <c r="X1760" s="41"/>
      <c r="Y1760" s="41"/>
      <c r="Z1760" s="41"/>
      <c r="AA1760" s="41"/>
      <c r="AB1760" s="41"/>
      <c r="AC1760" s="41"/>
      <c r="AD1760" s="41"/>
      <c r="AE1760" s="41"/>
      <c r="AT1760" s="22" t="s">
        <v>467</v>
      </c>
      <c r="AU1760" s="22" t="s">
        <v>101</v>
      </c>
    </row>
    <row r="1761" s="2" customFormat="1" ht="16.5" customHeight="1">
      <c r="A1761" s="41"/>
      <c r="B1761" s="179"/>
      <c r="C1761" s="180" t="s">
        <v>2998</v>
      </c>
      <c r="D1761" s="180" t="s">
        <v>462</v>
      </c>
      <c r="E1761" s="181" t="s">
        <v>2891</v>
      </c>
      <c r="F1761" s="182" t="s">
        <v>2892</v>
      </c>
      <c r="G1761" s="183" t="s">
        <v>694</v>
      </c>
      <c r="H1761" s="184">
        <v>17</v>
      </c>
      <c r="I1761" s="185"/>
      <c r="J1761" s="186">
        <f>ROUND(I1761*H1761,2)</f>
        <v>0</v>
      </c>
      <c r="K1761" s="182" t="s">
        <v>465</v>
      </c>
      <c r="L1761" s="42"/>
      <c r="M1761" s="187" t="s">
        <v>3</v>
      </c>
      <c r="N1761" s="188" t="s">
        <v>43</v>
      </c>
      <c r="O1761" s="75"/>
      <c r="P1761" s="189">
        <f>O1761*H1761</f>
        <v>0</v>
      </c>
      <c r="Q1761" s="189">
        <v>0.00024899999999999998</v>
      </c>
      <c r="R1761" s="189">
        <f>Q1761*H1761</f>
        <v>0.0042329999999999998</v>
      </c>
      <c r="S1761" s="189">
        <v>0</v>
      </c>
      <c r="T1761" s="190">
        <f>S1761*H1761</f>
        <v>0</v>
      </c>
      <c r="U1761" s="41"/>
      <c r="V1761" s="41"/>
      <c r="W1761" s="41"/>
      <c r="X1761" s="41"/>
      <c r="Y1761" s="41"/>
      <c r="Z1761" s="41"/>
      <c r="AA1761" s="41"/>
      <c r="AB1761" s="41"/>
      <c r="AC1761" s="41"/>
      <c r="AD1761" s="41"/>
      <c r="AE1761" s="41"/>
      <c r="AR1761" s="191" t="s">
        <v>567</v>
      </c>
      <c r="AT1761" s="191" t="s">
        <v>462</v>
      </c>
      <c r="AU1761" s="191" t="s">
        <v>101</v>
      </c>
      <c r="AY1761" s="22" t="s">
        <v>458</v>
      </c>
      <c r="BE1761" s="192">
        <f>IF(N1761="základní",J1761,0)</f>
        <v>0</v>
      </c>
      <c r="BF1761" s="192">
        <f>IF(N1761="snížená",J1761,0)</f>
        <v>0</v>
      </c>
      <c r="BG1761" s="192">
        <f>IF(N1761="zákl. přenesená",J1761,0)</f>
        <v>0</v>
      </c>
      <c r="BH1761" s="192">
        <f>IF(N1761="sníž. přenesená",J1761,0)</f>
        <v>0</v>
      </c>
      <c r="BI1761" s="192">
        <f>IF(N1761="nulová",J1761,0)</f>
        <v>0</v>
      </c>
      <c r="BJ1761" s="22" t="s">
        <v>79</v>
      </c>
      <c r="BK1761" s="192">
        <f>ROUND(I1761*H1761,2)</f>
        <v>0</v>
      </c>
      <c r="BL1761" s="22" t="s">
        <v>567</v>
      </c>
      <c r="BM1761" s="191" t="s">
        <v>2999</v>
      </c>
    </row>
    <row r="1762" s="2" customFormat="1">
      <c r="A1762" s="41"/>
      <c r="B1762" s="42"/>
      <c r="C1762" s="41"/>
      <c r="D1762" s="193" t="s">
        <v>467</v>
      </c>
      <c r="E1762" s="41"/>
      <c r="F1762" s="194" t="s">
        <v>2894</v>
      </c>
      <c r="G1762" s="41"/>
      <c r="H1762" s="41"/>
      <c r="I1762" s="195"/>
      <c r="J1762" s="41"/>
      <c r="K1762" s="41"/>
      <c r="L1762" s="42"/>
      <c r="M1762" s="196"/>
      <c r="N1762" s="197"/>
      <c r="O1762" s="75"/>
      <c r="P1762" s="75"/>
      <c r="Q1762" s="75"/>
      <c r="R1762" s="75"/>
      <c r="S1762" s="75"/>
      <c r="T1762" s="76"/>
      <c r="U1762" s="41"/>
      <c r="V1762" s="41"/>
      <c r="W1762" s="41"/>
      <c r="X1762" s="41"/>
      <c r="Y1762" s="41"/>
      <c r="Z1762" s="41"/>
      <c r="AA1762" s="41"/>
      <c r="AB1762" s="41"/>
      <c r="AC1762" s="41"/>
      <c r="AD1762" s="41"/>
      <c r="AE1762" s="41"/>
      <c r="AT1762" s="22" t="s">
        <v>467</v>
      </c>
      <c r="AU1762" s="22" t="s">
        <v>101</v>
      </c>
    </row>
    <row r="1763" s="12" customFormat="1" ht="22.8" customHeight="1">
      <c r="A1763" s="12"/>
      <c r="B1763" s="166"/>
      <c r="C1763" s="12"/>
      <c r="D1763" s="167" t="s">
        <v>71</v>
      </c>
      <c r="E1763" s="177" t="s">
        <v>3000</v>
      </c>
      <c r="F1763" s="177" t="s">
        <v>3001</v>
      </c>
      <c r="G1763" s="12"/>
      <c r="H1763" s="12"/>
      <c r="I1763" s="169"/>
      <c r="J1763" s="178">
        <f>BK1763</f>
        <v>0</v>
      </c>
      <c r="K1763" s="12"/>
      <c r="L1763" s="166"/>
      <c r="M1763" s="171"/>
      <c r="N1763" s="172"/>
      <c r="O1763" s="172"/>
      <c r="P1763" s="173">
        <f>SUM(P1764:P1794)</f>
        <v>0</v>
      </c>
      <c r="Q1763" s="172"/>
      <c r="R1763" s="173">
        <f>SUM(R1764:R1794)</f>
        <v>0.28028483111200003</v>
      </c>
      <c r="S1763" s="172"/>
      <c r="T1763" s="174">
        <f>SUM(T1764:T1794)</f>
        <v>0</v>
      </c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R1763" s="167" t="s">
        <v>76</v>
      </c>
      <c r="AT1763" s="175" t="s">
        <v>71</v>
      </c>
      <c r="AU1763" s="175" t="s">
        <v>79</v>
      </c>
      <c r="AY1763" s="167" t="s">
        <v>458</v>
      </c>
      <c r="BK1763" s="176">
        <f>SUM(BK1764:BK1794)</f>
        <v>0</v>
      </c>
    </row>
    <row r="1764" s="2" customFormat="1" ht="24.15" customHeight="1">
      <c r="A1764" s="41"/>
      <c r="B1764" s="179"/>
      <c r="C1764" s="180" t="s">
        <v>3002</v>
      </c>
      <c r="D1764" s="180" t="s">
        <v>462</v>
      </c>
      <c r="E1764" s="181" t="s">
        <v>3003</v>
      </c>
      <c r="F1764" s="182" t="s">
        <v>3004</v>
      </c>
      <c r="G1764" s="183" t="s">
        <v>140</v>
      </c>
      <c r="H1764" s="184">
        <v>315.33699999999999</v>
      </c>
      <c r="I1764" s="185"/>
      <c r="J1764" s="186">
        <f>ROUND(I1764*H1764,2)</f>
        <v>0</v>
      </c>
      <c r="K1764" s="182" t="s">
        <v>465</v>
      </c>
      <c r="L1764" s="42"/>
      <c r="M1764" s="187" t="s">
        <v>3</v>
      </c>
      <c r="N1764" s="188" t="s">
        <v>43</v>
      </c>
      <c r="O1764" s="75"/>
      <c r="P1764" s="189">
        <f>O1764*H1764</f>
        <v>0</v>
      </c>
      <c r="Q1764" s="189">
        <v>5.7599999999999997E-07</v>
      </c>
      <c r="R1764" s="189">
        <f>Q1764*H1764</f>
        <v>0.00018163411199999998</v>
      </c>
      <c r="S1764" s="189">
        <v>0</v>
      </c>
      <c r="T1764" s="190">
        <f>S1764*H1764</f>
        <v>0</v>
      </c>
      <c r="U1764" s="41"/>
      <c r="V1764" s="41"/>
      <c r="W1764" s="41"/>
      <c r="X1764" s="41"/>
      <c r="Y1764" s="41"/>
      <c r="Z1764" s="41"/>
      <c r="AA1764" s="41"/>
      <c r="AB1764" s="41"/>
      <c r="AC1764" s="41"/>
      <c r="AD1764" s="41"/>
      <c r="AE1764" s="41"/>
      <c r="AR1764" s="191" t="s">
        <v>567</v>
      </c>
      <c r="AT1764" s="191" t="s">
        <v>462</v>
      </c>
      <c r="AU1764" s="191" t="s">
        <v>76</v>
      </c>
      <c r="AY1764" s="22" t="s">
        <v>458</v>
      </c>
      <c r="BE1764" s="192">
        <f>IF(N1764="základní",J1764,0)</f>
        <v>0</v>
      </c>
      <c r="BF1764" s="192">
        <f>IF(N1764="snížená",J1764,0)</f>
        <v>0</v>
      </c>
      <c r="BG1764" s="192">
        <f>IF(N1764="zákl. přenesená",J1764,0)</f>
        <v>0</v>
      </c>
      <c r="BH1764" s="192">
        <f>IF(N1764="sníž. přenesená",J1764,0)</f>
        <v>0</v>
      </c>
      <c r="BI1764" s="192">
        <f>IF(N1764="nulová",J1764,0)</f>
        <v>0</v>
      </c>
      <c r="BJ1764" s="22" t="s">
        <v>79</v>
      </c>
      <c r="BK1764" s="192">
        <f>ROUND(I1764*H1764,2)</f>
        <v>0</v>
      </c>
      <c r="BL1764" s="22" t="s">
        <v>567</v>
      </c>
      <c r="BM1764" s="191" t="s">
        <v>3005</v>
      </c>
    </row>
    <row r="1765" s="2" customFormat="1">
      <c r="A1765" s="41"/>
      <c r="B1765" s="42"/>
      <c r="C1765" s="41"/>
      <c r="D1765" s="193" t="s">
        <v>467</v>
      </c>
      <c r="E1765" s="41"/>
      <c r="F1765" s="194" t="s">
        <v>3006</v>
      </c>
      <c r="G1765" s="41"/>
      <c r="H1765" s="41"/>
      <c r="I1765" s="195"/>
      <c r="J1765" s="41"/>
      <c r="K1765" s="41"/>
      <c r="L1765" s="42"/>
      <c r="M1765" s="196"/>
      <c r="N1765" s="197"/>
      <c r="O1765" s="75"/>
      <c r="P1765" s="75"/>
      <c r="Q1765" s="75"/>
      <c r="R1765" s="75"/>
      <c r="S1765" s="75"/>
      <c r="T1765" s="76"/>
      <c r="U1765" s="41"/>
      <c r="V1765" s="41"/>
      <c r="W1765" s="41"/>
      <c r="X1765" s="41"/>
      <c r="Y1765" s="41"/>
      <c r="Z1765" s="41"/>
      <c r="AA1765" s="41"/>
      <c r="AB1765" s="41"/>
      <c r="AC1765" s="41"/>
      <c r="AD1765" s="41"/>
      <c r="AE1765" s="41"/>
      <c r="AT1765" s="22" t="s">
        <v>467</v>
      </c>
      <c r="AU1765" s="22" t="s">
        <v>76</v>
      </c>
    </row>
    <row r="1766" s="13" customFormat="1">
      <c r="A1766" s="13"/>
      <c r="B1766" s="198"/>
      <c r="C1766" s="13"/>
      <c r="D1766" s="199" t="s">
        <v>469</v>
      </c>
      <c r="E1766" s="200" t="s">
        <v>3</v>
      </c>
      <c r="F1766" s="201" t="s">
        <v>3007</v>
      </c>
      <c r="G1766" s="13"/>
      <c r="H1766" s="202">
        <v>315.33699999999999</v>
      </c>
      <c r="I1766" s="203"/>
      <c r="J1766" s="13"/>
      <c r="K1766" s="13"/>
      <c r="L1766" s="198"/>
      <c r="M1766" s="204"/>
      <c r="N1766" s="205"/>
      <c r="O1766" s="205"/>
      <c r="P1766" s="205"/>
      <c r="Q1766" s="205"/>
      <c r="R1766" s="205"/>
      <c r="S1766" s="205"/>
      <c r="T1766" s="206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T1766" s="200" t="s">
        <v>469</v>
      </c>
      <c r="AU1766" s="200" t="s">
        <v>76</v>
      </c>
      <c r="AV1766" s="13" t="s">
        <v>76</v>
      </c>
      <c r="AW1766" s="13" t="s">
        <v>33</v>
      </c>
      <c r="AX1766" s="13" t="s">
        <v>79</v>
      </c>
      <c r="AY1766" s="200" t="s">
        <v>458</v>
      </c>
    </row>
    <row r="1767" s="2" customFormat="1" ht="24.15" customHeight="1">
      <c r="A1767" s="41"/>
      <c r="B1767" s="179"/>
      <c r="C1767" s="180" t="s">
        <v>3008</v>
      </c>
      <c r="D1767" s="180" t="s">
        <v>462</v>
      </c>
      <c r="E1767" s="181" t="s">
        <v>3009</v>
      </c>
      <c r="F1767" s="182" t="s">
        <v>3010</v>
      </c>
      <c r="G1767" s="183" t="s">
        <v>140</v>
      </c>
      <c r="H1767" s="184">
        <v>315.33699999999999</v>
      </c>
      <c r="I1767" s="185"/>
      <c r="J1767" s="186">
        <f>ROUND(I1767*H1767,2)</f>
        <v>0</v>
      </c>
      <c r="K1767" s="182" t="s">
        <v>465</v>
      </c>
      <c r="L1767" s="42"/>
      <c r="M1767" s="187" t="s">
        <v>3</v>
      </c>
      <c r="N1767" s="188" t="s">
        <v>43</v>
      </c>
      <c r="O1767" s="75"/>
      <c r="P1767" s="189">
        <f>O1767*H1767</f>
        <v>0</v>
      </c>
      <c r="Q1767" s="189">
        <v>0</v>
      </c>
      <c r="R1767" s="189">
        <f>Q1767*H1767</f>
        <v>0</v>
      </c>
      <c r="S1767" s="189">
        <v>0</v>
      </c>
      <c r="T1767" s="190">
        <f>S1767*H1767</f>
        <v>0</v>
      </c>
      <c r="U1767" s="41"/>
      <c r="V1767" s="41"/>
      <c r="W1767" s="41"/>
      <c r="X1767" s="41"/>
      <c r="Y1767" s="41"/>
      <c r="Z1767" s="41"/>
      <c r="AA1767" s="41"/>
      <c r="AB1767" s="41"/>
      <c r="AC1767" s="41"/>
      <c r="AD1767" s="41"/>
      <c r="AE1767" s="41"/>
      <c r="AR1767" s="191" t="s">
        <v>567</v>
      </c>
      <c r="AT1767" s="191" t="s">
        <v>462</v>
      </c>
      <c r="AU1767" s="191" t="s">
        <v>76</v>
      </c>
      <c r="AY1767" s="22" t="s">
        <v>458</v>
      </c>
      <c r="BE1767" s="192">
        <f>IF(N1767="základní",J1767,0)</f>
        <v>0</v>
      </c>
      <c r="BF1767" s="192">
        <f>IF(N1767="snížená",J1767,0)</f>
        <v>0</v>
      </c>
      <c r="BG1767" s="192">
        <f>IF(N1767="zákl. přenesená",J1767,0)</f>
        <v>0</v>
      </c>
      <c r="BH1767" s="192">
        <f>IF(N1767="sníž. přenesená",J1767,0)</f>
        <v>0</v>
      </c>
      <c r="BI1767" s="192">
        <f>IF(N1767="nulová",J1767,0)</f>
        <v>0</v>
      </c>
      <c r="BJ1767" s="22" t="s">
        <v>79</v>
      </c>
      <c r="BK1767" s="192">
        <f>ROUND(I1767*H1767,2)</f>
        <v>0</v>
      </c>
      <c r="BL1767" s="22" t="s">
        <v>567</v>
      </c>
      <c r="BM1767" s="191" t="s">
        <v>3011</v>
      </c>
    </row>
    <row r="1768" s="2" customFormat="1">
      <c r="A1768" s="41"/>
      <c r="B1768" s="42"/>
      <c r="C1768" s="41"/>
      <c r="D1768" s="193" t="s">
        <v>467</v>
      </c>
      <c r="E1768" s="41"/>
      <c r="F1768" s="194" t="s">
        <v>3012</v>
      </c>
      <c r="G1768" s="41"/>
      <c r="H1768" s="41"/>
      <c r="I1768" s="195"/>
      <c r="J1768" s="41"/>
      <c r="K1768" s="41"/>
      <c r="L1768" s="42"/>
      <c r="M1768" s="196"/>
      <c r="N1768" s="197"/>
      <c r="O1768" s="75"/>
      <c r="P1768" s="75"/>
      <c r="Q1768" s="75"/>
      <c r="R1768" s="75"/>
      <c r="S1768" s="75"/>
      <c r="T1768" s="76"/>
      <c r="U1768" s="41"/>
      <c r="V1768" s="41"/>
      <c r="W1768" s="41"/>
      <c r="X1768" s="41"/>
      <c r="Y1768" s="41"/>
      <c r="Z1768" s="41"/>
      <c r="AA1768" s="41"/>
      <c r="AB1768" s="41"/>
      <c r="AC1768" s="41"/>
      <c r="AD1768" s="41"/>
      <c r="AE1768" s="41"/>
      <c r="AT1768" s="22" t="s">
        <v>467</v>
      </c>
      <c r="AU1768" s="22" t="s">
        <v>76</v>
      </c>
    </row>
    <row r="1769" s="2" customFormat="1" ht="24.15" customHeight="1">
      <c r="A1769" s="41"/>
      <c r="B1769" s="179"/>
      <c r="C1769" s="180" t="s">
        <v>3013</v>
      </c>
      <c r="D1769" s="180" t="s">
        <v>462</v>
      </c>
      <c r="E1769" s="181" t="s">
        <v>3014</v>
      </c>
      <c r="F1769" s="182" t="s">
        <v>3015</v>
      </c>
      <c r="G1769" s="183" t="s">
        <v>140</v>
      </c>
      <c r="H1769" s="184">
        <v>315.33699999999999</v>
      </c>
      <c r="I1769" s="185"/>
      <c r="J1769" s="186">
        <f>ROUND(I1769*H1769,2)</f>
        <v>0</v>
      </c>
      <c r="K1769" s="182" t="s">
        <v>465</v>
      </c>
      <c r="L1769" s="42"/>
      <c r="M1769" s="187" t="s">
        <v>3</v>
      </c>
      <c r="N1769" s="188" t="s">
        <v>43</v>
      </c>
      <c r="O1769" s="75"/>
      <c r="P1769" s="189">
        <f>O1769*H1769</f>
        <v>0</v>
      </c>
      <c r="Q1769" s="189">
        <v>3.3000000000000003E-05</v>
      </c>
      <c r="R1769" s="189">
        <f>Q1769*H1769</f>
        <v>0.010406121000000001</v>
      </c>
      <c r="S1769" s="189">
        <v>0</v>
      </c>
      <c r="T1769" s="190">
        <f>S1769*H1769</f>
        <v>0</v>
      </c>
      <c r="U1769" s="41"/>
      <c r="V1769" s="41"/>
      <c r="W1769" s="41"/>
      <c r="X1769" s="41"/>
      <c r="Y1769" s="41"/>
      <c r="Z1769" s="41"/>
      <c r="AA1769" s="41"/>
      <c r="AB1769" s="41"/>
      <c r="AC1769" s="41"/>
      <c r="AD1769" s="41"/>
      <c r="AE1769" s="41"/>
      <c r="AR1769" s="191" t="s">
        <v>567</v>
      </c>
      <c r="AT1769" s="191" t="s">
        <v>462</v>
      </c>
      <c r="AU1769" s="191" t="s">
        <v>76</v>
      </c>
      <c r="AY1769" s="22" t="s">
        <v>458</v>
      </c>
      <c r="BE1769" s="192">
        <f>IF(N1769="základní",J1769,0)</f>
        <v>0</v>
      </c>
      <c r="BF1769" s="192">
        <f>IF(N1769="snížená",J1769,0)</f>
        <v>0</v>
      </c>
      <c r="BG1769" s="192">
        <f>IF(N1769="zákl. přenesená",J1769,0)</f>
        <v>0</v>
      </c>
      <c r="BH1769" s="192">
        <f>IF(N1769="sníž. přenesená",J1769,0)</f>
        <v>0</v>
      </c>
      <c r="BI1769" s="192">
        <f>IF(N1769="nulová",J1769,0)</f>
        <v>0</v>
      </c>
      <c r="BJ1769" s="22" t="s">
        <v>79</v>
      </c>
      <c r="BK1769" s="192">
        <f>ROUND(I1769*H1769,2)</f>
        <v>0</v>
      </c>
      <c r="BL1769" s="22" t="s">
        <v>567</v>
      </c>
      <c r="BM1769" s="191" t="s">
        <v>3016</v>
      </c>
    </row>
    <row r="1770" s="2" customFormat="1">
      <c r="A1770" s="41"/>
      <c r="B1770" s="42"/>
      <c r="C1770" s="41"/>
      <c r="D1770" s="193" t="s">
        <v>467</v>
      </c>
      <c r="E1770" s="41"/>
      <c r="F1770" s="194" t="s">
        <v>3017</v>
      </c>
      <c r="G1770" s="41"/>
      <c r="H1770" s="41"/>
      <c r="I1770" s="195"/>
      <c r="J1770" s="41"/>
      <c r="K1770" s="41"/>
      <c r="L1770" s="42"/>
      <c r="M1770" s="196"/>
      <c r="N1770" s="197"/>
      <c r="O1770" s="75"/>
      <c r="P1770" s="75"/>
      <c r="Q1770" s="75"/>
      <c r="R1770" s="75"/>
      <c r="S1770" s="75"/>
      <c r="T1770" s="76"/>
      <c r="U1770" s="41"/>
      <c r="V1770" s="41"/>
      <c r="W1770" s="41"/>
      <c r="X1770" s="41"/>
      <c r="Y1770" s="41"/>
      <c r="Z1770" s="41"/>
      <c r="AA1770" s="41"/>
      <c r="AB1770" s="41"/>
      <c r="AC1770" s="41"/>
      <c r="AD1770" s="41"/>
      <c r="AE1770" s="41"/>
      <c r="AT1770" s="22" t="s">
        <v>467</v>
      </c>
      <c r="AU1770" s="22" t="s">
        <v>76</v>
      </c>
    </row>
    <row r="1771" s="2" customFormat="1" ht="24.15" customHeight="1">
      <c r="A1771" s="41"/>
      <c r="B1771" s="179"/>
      <c r="C1771" s="180" t="s">
        <v>3018</v>
      </c>
      <c r="D1771" s="180" t="s">
        <v>462</v>
      </c>
      <c r="E1771" s="181" t="s">
        <v>3019</v>
      </c>
      <c r="F1771" s="182" t="s">
        <v>3020</v>
      </c>
      <c r="G1771" s="183" t="s">
        <v>140</v>
      </c>
      <c r="H1771" s="184">
        <v>315.33699999999999</v>
      </c>
      <c r="I1771" s="185"/>
      <c r="J1771" s="186">
        <f>ROUND(I1771*H1771,2)</f>
        <v>0</v>
      </c>
      <c r="K1771" s="182" t="s">
        <v>465</v>
      </c>
      <c r="L1771" s="42"/>
      <c r="M1771" s="187" t="s">
        <v>3</v>
      </c>
      <c r="N1771" s="188" t="s">
        <v>43</v>
      </c>
      <c r="O1771" s="75"/>
      <c r="P1771" s="189">
        <f>O1771*H1771</f>
        <v>0</v>
      </c>
      <c r="Q1771" s="189">
        <v>0.00029999999999999997</v>
      </c>
      <c r="R1771" s="189">
        <f>Q1771*H1771</f>
        <v>0.094601099999999994</v>
      </c>
      <c r="S1771" s="189">
        <v>0</v>
      </c>
      <c r="T1771" s="190">
        <f>S1771*H1771</f>
        <v>0</v>
      </c>
      <c r="U1771" s="41"/>
      <c r="V1771" s="41"/>
      <c r="W1771" s="41"/>
      <c r="X1771" s="41"/>
      <c r="Y1771" s="41"/>
      <c r="Z1771" s="41"/>
      <c r="AA1771" s="41"/>
      <c r="AB1771" s="41"/>
      <c r="AC1771" s="41"/>
      <c r="AD1771" s="41"/>
      <c r="AE1771" s="41"/>
      <c r="AR1771" s="191" t="s">
        <v>567</v>
      </c>
      <c r="AT1771" s="191" t="s">
        <v>462</v>
      </c>
      <c r="AU1771" s="191" t="s">
        <v>76</v>
      </c>
      <c r="AY1771" s="22" t="s">
        <v>458</v>
      </c>
      <c r="BE1771" s="192">
        <f>IF(N1771="základní",J1771,0)</f>
        <v>0</v>
      </c>
      <c r="BF1771" s="192">
        <f>IF(N1771="snížená",J1771,0)</f>
        <v>0</v>
      </c>
      <c r="BG1771" s="192">
        <f>IF(N1771="zákl. přenesená",J1771,0)</f>
        <v>0</v>
      </c>
      <c r="BH1771" s="192">
        <f>IF(N1771="sníž. přenesená",J1771,0)</f>
        <v>0</v>
      </c>
      <c r="BI1771" s="192">
        <f>IF(N1771="nulová",J1771,0)</f>
        <v>0</v>
      </c>
      <c r="BJ1771" s="22" t="s">
        <v>79</v>
      </c>
      <c r="BK1771" s="192">
        <f>ROUND(I1771*H1771,2)</f>
        <v>0</v>
      </c>
      <c r="BL1771" s="22" t="s">
        <v>567</v>
      </c>
      <c r="BM1771" s="191" t="s">
        <v>3021</v>
      </c>
    </row>
    <row r="1772" s="2" customFormat="1">
      <c r="A1772" s="41"/>
      <c r="B1772" s="42"/>
      <c r="C1772" s="41"/>
      <c r="D1772" s="193" t="s">
        <v>467</v>
      </c>
      <c r="E1772" s="41"/>
      <c r="F1772" s="194" t="s">
        <v>3022</v>
      </c>
      <c r="G1772" s="41"/>
      <c r="H1772" s="41"/>
      <c r="I1772" s="195"/>
      <c r="J1772" s="41"/>
      <c r="K1772" s="41"/>
      <c r="L1772" s="42"/>
      <c r="M1772" s="196"/>
      <c r="N1772" s="197"/>
      <c r="O1772" s="75"/>
      <c r="P1772" s="75"/>
      <c r="Q1772" s="75"/>
      <c r="R1772" s="75"/>
      <c r="S1772" s="75"/>
      <c r="T1772" s="76"/>
      <c r="U1772" s="41"/>
      <c r="V1772" s="41"/>
      <c r="W1772" s="41"/>
      <c r="X1772" s="41"/>
      <c r="Y1772" s="41"/>
      <c r="Z1772" s="41"/>
      <c r="AA1772" s="41"/>
      <c r="AB1772" s="41"/>
      <c r="AC1772" s="41"/>
      <c r="AD1772" s="41"/>
      <c r="AE1772" s="41"/>
      <c r="AT1772" s="22" t="s">
        <v>467</v>
      </c>
      <c r="AU1772" s="22" t="s">
        <v>76</v>
      </c>
    </row>
    <row r="1773" s="2" customFormat="1" ht="16.5" customHeight="1">
      <c r="A1773" s="41"/>
      <c r="B1773" s="179"/>
      <c r="C1773" s="223" t="s">
        <v>3023</v>
      </c>
      <c r="D1773" s="223" t="s">
        <v>562</v>
      </c>
      <c r="E1773" s="224" t="s">
        <v>3024</v>
      </c>
      <c r="F1773" s="225" t="s">
        <v>3025</v>
      </c>
      <c r="G1773" s="226" t="s">
        <v>140</v>
      </c>
      <c r="H1773" s="227">
        <v>257.83999999999997</v>
      </c>
      <c r="I1773" s="228"/>
      <c r="J1773" s="229">
        <f>ROUND(I1773*H1773,2)</f>
        <v>0</v>
      </c>
      <c r="K1773" s="225" t="s">
        <v>1553</v>
      </c>
      <c r="L1773" s="230"/>
      <c r="M1773" s="231" t="s">
        <v>3</v>
      </c>
      <c r="N1773" s="232" t="s">
        <v>43</v>
      </c>
      <c r="O1773" s="75"/>
      <c r="P1773" s="189">
        <f>O1773*H1773</f>
        <v>0</v>
      </c>
      <c r="Q1773" s="189">
        <v>0</v>
      </c>
      <c r="R1773" s="189">
        <f>Q1773*H1773</f>
        <v>0</v>
      </c>
      <c r="S1773" s="189">
        <v>0</v>
      </c>
      <c r="T1773" s="190">
        <f>S1773*H1773</f>
        <v>0</v>
      </c>
      <c r="U1773" s="41"/>
      <c r="V1773" s="41"/>
      <c r="W1773" s="41"/>
      <c r="X1773" s="41"/>
      <c r="Y1773" s="41"/>
      <c r="Z1773" s="41"/>
      <c r="AA1773" s="41"/>
      <c r="AB1773" s="41"/>
      <c r="AC1773" s="41"/>
      <c r="AD1773" s="41"/>
      <c r="AE1773" s="41"/>
      <c r="AR1773" s="191" t="s">
        <v>667</v>
      </c>
      <c r="AT1773" s="191" t="s">
        <v>562</v>
      </c>
      <c r="AU1773" s="191" t="s">
        <v>76</v>
      </c>
      <c r="AY1773" s="22" t="s">
        <v>458</v>
      </c>
      <c r="BE1773" s="192">
        <f>IF(N1773="základní",J1773,0)</f>
        <v>0</v>
      </c>
      <c r="BF1773" s="192">
        <f>IF(N1773="snížená",J1773,0)</f>
        <v>0</v>
      </c>
      <c r="BG1773" s="192">
        <f>IF(N1773="zákl. přenesená",J1773,0)</f>
        <v>0</v>
      </c>
      <c r="BH1773" s="192">
        <f>IF(N1773="sníž. přenesená",J1773,0)</f>
        <v>0</v>
      </c>
      <c r="BI1773" s="192">
        <f>IF(N1773="nulová",J1773,0)</f>
        <v>0</v>
      </c>
      <c r="BJ1773" s="22" t="s">
        <v>79</v>
      </c>
      <c r="BK1773" s="192">
        <f>ROUND(I1773*H1773,2)</f>
        <v>0</v>
      </c>
      <c r="BL1773" s="22" t="s">
        <v>567</v>
      </c>
      <c r="BM1773" s="191" t="s">
        <v>3026</v>
      </c>
    </row>
    <row r="1774" s="2" customFormat="1">
      <c r="A1774" s="41"/>
      <c r="B1774" s="42"/>
      <c r="C1774" s="41"/>
      <c r="D1774" s="199" t="s">
        <v>475</v>
      </c>
      <c r="E1774" s="41"/>
      <c r="F1774" s="207" t="s">
        <v>3027</v>
      </c>
      <c r="G1774" s="41"/>
      <c r="H1774" s="41"/>
      <c r="I1774" s="195"/>
      <c r="J1774" s="41"/>
      <c r="K1774" s="41"/>
      <c r="L1774" s="42"/>
      <c r="M1774" s="196"/>
      <c r="N1774" s="197"/>
      <c r="O1774" s="75"/>
      <c r="P1774" s="75"/>
      <c r="Q1774" s="75"/>
      <c r="R1774" s="75"/>
      <c r="S1774" s="75"/>
      <c r="T1774" s="76"/>
      <c r="U1774" s="41"/>
      <c r="V1774" s="41"/>
      <c r="W1774" s="41"/>
      <c r="X1774" s="41"/>
      <c r="Y1774" s="41"/>
      <c r="Z1774" s="41"/>
      <c r="AA1774" s="41"/>
      <c r="AB1774" s="41"/>
      <c r="AC1774" s="41"/>
      <c r="AD1774" s="41"/>
      <c r="AE1774" s="41"/>
      <c r="AT1774" s="22" t="s">
        <v>475</v>
      </c>
      <c r="AU1774" s="22" t="s">
        <v>76</v>
      </c>
    </row>
    <row r="1775" s="13" customFormat="1">
      <c r="A1775" s="13"/>
      <c r="B1775" s="198"/>
      <c r="C1775" s="13"/>
      <c r="D1775" s="199" t="s">
        <v>469</v>
      </c>
      <c r="E1775" s="13"/>
      <c r="F1775" s="201" t="s">
        <v>3028</v>
      </c>
      <c r="G1775" s="13"/>
      <c r="H1775" s="202">
        <v>257.83999999999997</v>
      </c>
      <c r="I1775" s="203"/>
      <c r="J1775" s="13"/>
      <c r="K1775" s="13"/>
      <c r="L1775" s="198"/>
      <c r="M1775" s="204"/>
      <c r="N1775" s="205"/>
      <c r="O1775" s="205"/>
      <c r="P1775" s="205"/>
      <c r="Q1775" s="205"/>
      <c r="R1775" s="205"/>
      <c r="S1775" s="205"/>
      <c r="T1775" s="206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T1775" s="200" t="s">
        <v>469</v>
      </c>
      <c r="AU1775" s="200" t="s">
        <v>76</v>
      </c>
      <c r="AV1775" s="13" t="s">
        <v>76</v>
      </c>
      <c r="AW1775" s="13" t="s">
        <v>4</v>
      </c>
      <c r="AX1775" s="13" t="s">
        <v>79</v>
      </c>
      <c r="AY1775" s="200" t="s">
        <v>458</v>
      </c>
    </row>
    <row r="1776" s="2" customFormat="1" ht="16.5" customHeight="1">
      <c r="A1776" s="41"/>
      <c r="B1776" s="179"/>
      <c r="C1776" s="223" t="s">
        <v>3029</v>
      </c>
      <c r="D1776" s="223" t="s">
        <v>562</v>
      </c>
      <c r="E1776" s="224" t="s">
        <v>3030</v>
      </c>
      <c r="F1776" s="225" t="s">
        <v>3031</v>
      </c>
      <c r="G1776" s="226" t="s">
        <v>140</v>
      </c>
      <c r="H1776" s="227">
        <v>40.149999999999999</v>
      </c>
      <c r="I1776" s="228"/>
      <c r="J1776" s="229">
        <f>ROUND(I1776*H1776,2)</f>
        <v>0</v>
      </c>
      <c r="K1776" s="225" t="s">
        <v>1553</v>
      </c>
      <c r="L1776" s="230"/>
      <c r="M1776" s="231" t="s">
        <v>3</v>
      </c>
      <c r="N1776" s="232" t="s">
        <v>43</v>
      </c>
      <c r="O1776" s="75"/>
      <c r="P1776" s="189">
        <f>O1776*H1776</f>
        <v>0</v>
      </c>
      <c r="Q1776" s="189">
        <v>0</v>
      </c>
      <c r="R1776" s="189">
        <f>Q1776*H1776</f>
        <v>0</v>
      </c>
      <c r="S1776" s="189">
        <v>0</v>
      </c>
      <c r="T1776" s="190">
        <f>S1776*H1776</f>
        <v>0</v>
      </c>
      <c r="U1776" s="41"/>
      <c r="V1776" s="41"/>
      <c r="W1776" s="41"/>
      <c r="X1776" s="41"/>
      <c r="Y1776" s="41"/>
      <c r="Z1776" s="41"/>
      <c r="AA1776" s="41"/>
      <c r="AB1776" s="41"/>
      <c r="AC1776" s="41"/>
      <c r="AD1776" s="41"/>
      <c r="AE1776" s="41"/>
      <c r="AR1776" s="191" t="s">
        <v>667</v>
      </c>
      <c r="AT1776" s="191" t="s">
        <v>562</v>
      </c>
      <c r="AU1776" s="191" t="s">
        <v>76</v>
      </c>
      <c r="AY1776" s="22" t="s">
        <v>458</v>
      </c>
      <c r="BE1776" s="192">
        <f>IF(N1776="základní",J1776,0)</f>
        <v>0</v>
      </c>
      <c r="BF1776" s="192">
        <f>IF(N1776="snížená",J1776,0)</f>
        <v>0</v>
      </c>
      <c r="BG1776" s="192">
        <f>IF(N1776="zákl. přenesená",J1776,0)</f>
        <v>0</v>
      </c>
      <c r="BH1776" s="192">
        <f>IF(N1776="sníž. přenesená",J1776,0)</f>
        <v>0</v>
      </c>
      <c r="BI1776" s="192">
        <f>IF(N1776="nulová",J1776,0)</f>
        <v>0</v>
      </c>
      <c r="BJ1776" s="22" t="s">
        <v>79</v>
      </c>
      <c r="BK1776" s="192">
        <f>ROUND(I1776*H1776,2)</f>
        <v>0</v>
      </c>
      <c r="BL1776" s="22" t="s">
        <v>567</v>
      </c>
      <c r="BM1776" s="191" t="s">
        <v>3032</v>
      </c>
    </row>
    <row r="1777" s="2" customFormat="1">
      <c r="A1777" s="41"/>
      <c r="B1777" s="42"/>
      <c r="C1777" s="41"/>
      <c r="D1777" s="199" t="s">
        <v>475</v>
      </c>
      <c r="E1777" s="41"/>
      <c r="F1777" s="207" t="s">
        <v>3033</v>
      </c>
      <c r="G1777" s="41"/>
      <c r="H1777" s="41"/>
      <c r="I1777" s="195"/>
      <c r="J1777" s="41"/>
      <c r="K1777" s="41"/>
      <c r="L1777" s="42"/>
      <c r="M1777" s="196"/>
      <c r="N1777" s="197"/>
      <c r="O1777" s="75"/>
      <c r="P1777" s="75"/>
      <c r="Q1777" s="75"/>
      <c r="R1777" s="75"/>
      <c r="S1777" s="75"/>
      <c r="T1777" s="76"/>
      <c r="U1777" s="41"/>
      <c r="V1777" s="41"/>
      <c r="W1777" s="41"/>
      <c r="X1777" s="41"/>
      <c r="Y1777" s="41"/>
      <c r="Z1777" s="41"/>
      <c r="AA1777" s="41"/>
      <c r="AB1777" s="41"/>
      <c r="AC1777" s="41"/>
      <c r="AD1777" s="41"/>
      <c r="AE1777" s="41"/>
      <c r="AT1777" s="22" t="s">
        <v>475</v>
      </c>
      <c r="AU1777" s="22" t="s">
        <v>76</v>
      </c>
    </row>
    <row r="1778" s="13" customFormat="1">
      <c r="A1778" s="13"/>
      <c r="B1778" s="198"/>
      <c r="C1778" s="13"/>
      <c r="D1778" s="199" t="s">
        <v>469</v>
      </c>
      <c r="E1778" s="13"/>
      <c r="F1778" s="201" t="s">
        <v>3034</v>
      </c>
      <c r="G1778" s="13"/>
      <c r="H1778" s="202">
        <v>40.149999999999999</v>
      </c>
      <c r="I1778" s="203"/>
      <c r="J1778" s="13"/>
      <c r="K1778" s="13"/>
      <c r="L1778" s="198"/>
      <c r="M1778" s="204"/>
      <c r="N1778" s="205"/>
      <c r="O1778" s="205"/>
      <c r="P1778" s="205"/>
      <c r="Q1778" s="205"/>
      <c r="R1778" s="205"/>
      <c r="S1778" s="205"/>
      <c r="T1778" s="206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T1778" s="200" t="s">
        <v>469</v>
      </c>
      <c r="AU1778" s="200" t="s">
        <v>76</v>
      </c>
      <c r="AV1778" s="13" t="s">
        <v>76</v>
      </c>
      <c r="AW1778" s="13" t="s">
        <v>4</v>
      </c>
      <c r="AX1778" s="13" t="s">
        <v>79</v>
      </c>
      <c r="AY1778" s="200" t="s">
        <v>458</v>
      </c>
    </row>
    <row r="1779" s="2" customFormat="1" ht="16.5" customHeight="1">
      <c r="A1779" s="41"/>
      <c r="B1779" s="179"/>
      <c r="C1779" s="223" t="s">
        <v>3035</v>
      </c>
      <c r="D1779" s="223" t="s">
        <v>562</v>
      </c>
      <c r="E1779" s="224" t="s">
        <v>3036</v>
      </c>
      <c r="F1779" s="225" t="s">
        <v>3037</v>
      </c>
      <c r="G1779" s="226" t="s">
        <v>140</v>
      </c>
      <c r="H1779" s="227">
        <v>44.219999999999999</v>
      </c>
      <c r="I1779" s="228"/>
      <c r="J1779" s="229">
        <f>ROUND(I1779*H1779,2)</f>
        <v>0</v>
      </c>
      <c r="K1779" s="225" t="s">
        <v>1553</v>
      </c>
      <c r="L1779" s="230"/>
      <c r="M1779" s="231" t="s">
        <v>3</v>
      </c>
      <c r="N1779" s="232" t="s">
        <v>43</v>
      </c>
      <c r="O1779" s="75"/>
      <c r="P1779" s="189">
        <f>O1779*H1779</f>
        <v>0</v>
      </c>
      <c r="Q1779" s="189">
        <v>0</v>
      </c>
      <c r="R1779" s="189">
        <f>Q1779*H1779</f>
        <v>0</v>
      </c>
      <c r="S1779" s="189">
        <v>0</v>
      </c>
      <c r="T1779" s="190">
        <f>S1779*H1779</f>
        <v>0</v>
      </c>
      <c r="U1779" s="41"/>
      <c r="V1779" s="41"/>
      <c r="W1779" s="41"/>
      <c r="X1779" s="41"/>
      <c r="Y1779" s="41"/>
      <c r="Z1779" s="41"/>
      <c r="AA1779" s="41"/>
      <c r="AB1779" s="41"/>
      <c r="AC1779" s="41"/>
      <c r="AD1779" s="41"/>
      <c r="AE1779" s="41"/>
      <c r="AR1779" s="191" t="s">
        <v>667</v>
      </c>
      <c r="AT1779" s="191" t="s">
        <v>562</v>
      </c>
      <c r="AU1779" s="191" t="s">
        <v>76</v>
      </c>
      <c r="AY1779" s="22" t="s">
        <v>458</v>
      </c>
      <c r="BE1779" s="192">
        <f>IF(N1779="základní",J1779,0)</f>
        <v>0</v>
      </c>
      <c r="BF1779" s="192">
        <f>IF(N1779="snížená",J1779,0)</f>
        <v>0</v>
      </c>
      <c r="BG1779" s="192">
        <f>IF(N1779="zákl. přenesená",J1779,0)</f>
        <v>0</v>
      </c>
      <c r="BH1779" s="192">
        <f>IF(N1779="sníž. přenesená",J1779,0)</f>
        <v>0</v>
      </c>
      <c r="BI1779" s="192">
        <f>IF(N1779="nulová",J1779,0)</f>
        <v>0</v>
      </c>
      <c r="BJ1779" s="22" t="s">
        <v>79</v>
      </c>
      <c r="BK1779" s="192">
        <f>ROUND(I1779*H1779,2)</f>
        <v>0</v>
      </c>
      <c r="BL1779" s="22" t="s">
        <v>567</v>
      </c>
      <c r="BM1779" s="191" t="s">
        <v>3038</v>
      </c>
    </row>
    <row r="1780" s="2" customFormat="1">
      <c r="A1780" s="41"/>
      <c r="B1780" s="42"/>
      <c r="C1780" s="41"/>
      <c r="D1780" s="199" t="s">
        <v>475</v>
      </c>
      <c r="E1780" s="41"/>
      <c r="F1780" s="207" t="s">
        <v>3033</v>
      </c>
      <c r="G1780" s="41"/>
      <c r="H1780" s="41"/>
      <c r="I1780" s="195"/>
      <c r="J1780" s="41"/>
      <c r="K1780" s="41"/>
      <c r="L1780" s="42"/>
      <c r="M1780" s="196"/>
      <c r="N1780" s="197"/>
      <c r="O1780" s="75"/>
      <c r="P1780" s="75"/>
      <c r="Q1780" s="75"/>
      <c r="R1780" s="75"/>
      <c r="S1780" s="75"/>
      <c r="T1780" s="76"/>
      <c r="U1780" s="41"/>
      <c r="V1780" s="41"/>
      <c r="W1780" s="41"/>
      <c r="X1780" s="41"/>
      <c r="Y1780" s="41"/>
      <c r="Z1780" s="41"/>
      <c r="AA1780" s="41"/>
      <c r="AB1780" s="41"/>
      <c r="AC1780" s="41"/>
      <c r="AD1780" s="41"/>
      <c r="AE1780" s="41"/>
      <c r="AT1780" s="22" t="s">
        <v>475</v>
      </c>
      <c r="AU1780" s="22" t="s">
        <v>76</v>
      </c>
    </row>
    <row r="1781" s="13" customFormat="1">
      <c r="A1781" s="13"/>
      <c r="B1781" s="198"/>
      <c r="C1781" s="13"/>
      <c r="D1781" s="199" t="s">
        <v>469</v>
      </c>
      <c r="E1781" s="13"/>
      <c r="F1781" s="201" t="s">
        <v>3039</v>
      </c>
      <c r="G1781" s="13"/>
      <c r="H1781" s="202">
        <v>44.219999999999999</v>
      </c>
      <c r="I1781" s="203"/>
      <c r="J1781" s="13"/>
      <c r="K1781" s="13"/>
      <c r="L1781" s="198"/>
      <c r="M1781" s="204"/>
      <c r="N1781" s="205"/>
      <c r="O1781" s="205"/>
      <c r="P1781" s="205"/>
      <c r="Q1781" s="205"/>
      <c r="R1781" s="205"/>
      <c r="S1781" s="205"/>
      <c r="T1781" s="206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T1781" s="200" t="s">
        <v>469</v>
      </c>
      <c r="AU1781" s="200" t="s">
        <v>76</v>
      </c>
      <c r="AV1781" s="13" t="s">
        <v>76</v>
      </c>
      <c r="AW1781" s="13" t="s">
        <v>4</v>
      </c>
      <c r="AX1781" s="13" t="s">
        <v>79</v>
      </c>
      <c r="AY1781" s="200" t="s">
        <v>458</v>
      </c>
    </row>
    <row r="1782" s="2" customFormat="1" ht="16.5" customHeight="1">
      <c r="A1782" s="41"/>
      <c r="B1782" s="179"/>
      <c r="C1782" s="180" t="s">
        <v>3040</v>
      </c>
      <c r="D1782" s="180" t="s">
        <v>462</v>
      </c>
      <c r="E1782" s="181" t="s">
        <v>3041</v>
      </c>
      <c r="F1782" s="182" t="s">
        <v>3042</v>
      </c>
      <c r="G1782" s="183" t="s">
        <v>694</v>
      </c>
      <c r="H1782" s="184">
        <v>308.22000000000003</v>
      </c>
      <c r="I1782" s="185"/>
      <c r="J1782" s="186">
        <f>ROUND(I1782*H1782,2)</f>
        <v>0</v>
      </c>
      <c r="K1782" s="182" t="s">
        <v>465</v>
      </c>
      <c r="L1782" s="42"/>
      <c r="M1782" s="187" t="s">
        <v>3</v>
      </c>
      <c r="N1782" s="188" t="s">
        <v>43</v>
      </c>
      <c r="O1782" s="75"/>
      <c r="P1782" s="189">
        <f>O1782*H1782</f>
        <v>0</v>
      </c>
      <c r="Q1782" s="189">
        <v>7.9999999999999996E-07</v>
      </c>
      <c r="R1782" s="189">
        <f>Q1782*H1782</f>
        <v>0.00024657600000000003</v>
      </c>
      <c r="S1782" s="189">
        <v>0</v>
      </c>
      <c r="T1782" s="190">
        <f>S1782*H1782</f>
        <v>0</v>
      </c>
      <c r="U1782" s="41"/>
      <c r="V1782" s="41"/>
      <c r="W1782" s="41"/>
      <c r="X1782" s="41"/>
      <c r="Y1782" s="41"/>
      <c r="Z1782" s="41"/>
      <c r="AA1782" s="41"/>
      <c r="AB1782" s="41"/>
      <c r="AC1782" s="41"/>
      <c r="AD1782" s="41"/>
      <c r="AE1782" s="41"/>
      <c r="AR1782" s="191" t="s">
        <v>567</v>
      </c>
      <c r="AT1782" s="191" t="s">
        <v>462</v>
      </c>
      <c r="AU1782" s="191" t="s">
        <v>76</v>
      </c>
      <c r="AY1782" s="22" t="s">
        <v>458</v>
      </c>
      <c r="BE1782" s="192">
        <f>IF(N1782="základní",J1782,0)</f>
        <v>0</v>
      </c>
      <c r="BF1782" s="192">
        <f>IF(N1782="snížená",J1782,0)</f>
        <v>0</v>
      </c>
      <c r="BG1782" s="192">
        <f>IF(N1782="zákl. přenesená",J1782,0)</f>
        <v>0</v>
      </c>
      <c r="BH1782" s="192">
        <f>IF(N1782="sníž. přenesená",J1782,0)</f>
        <v>0</v>
      </c>
      <c r="BI1782" s="192">
        <f>IF(N1782="nulová",J1782,0)</f>
        <v>0</v>
      </c>
      <c r="BJ1782" s="22" t="s">
        <v>79</v>
      </c>
      <c r="BK1782" s="192">
        <f>ROUND(I1782*H1782,2)</f>
        <v>0</v>
      </c>
      <c r="BL1782" s="22" t="s">
        <v>567</v>
      </c>
      <c r="BM1782" s="191" t="s">
        <v>3043</v>
      </c>
    </row>
    <row r="1783" s="2" customFormat="1">
      <c r="A1783" s="41"/>
      <c r="B1783" s="42"/>
      <c r="C1783" s="41"/>
      <c r="D1783" s="193" t="s">
        <v>467</v>
      </c>
      <c r="E1783" s="41"/>
      <c r="F1783" s="194" t="s">
        <v>3044</v>
      </c>
      <c r="G1783" s="41"/>
      <c r="H1783" s="41"/>
      <c r="I1783" s="195"/>
      <c r="J1783" s="41"/>
      <c r="K1783" s="41"/>
      <c r="L1783" s="42"/>
      <c r="M1783" s="196"/>
      <c r="N1783" s="197"/>
      <c r="O1783" s="75"/>
      <c r="P1783" s="75"/>
      <c r="Q1783" s="75"/>
      <c r="R1783" s="75"/>
      <c r="S1783" s="75"/>
      <c r="T1783" s="76"/>
      <c r="U1783" s="41"/>
      <c r="V1783" s="41"/>
      <c r="W1783" s="41"/>
      <c r="X1783" s="41"/>
      <c r="Y1783" s="41"/>
      <c r="Z1783" s="41"/>
      <c r="AA1783" s="41"/>
      <c r="AB1783" s="41"/>
      <c r="AC1783" s="41"/>
      <c r="AD1783" s="41"/>
      <c r="AE1783" s="41"/>
      <c r="AT1783" s="22" t="s">
        <v>467</v>
      </c>
      <c r="AU1783" s="22" t="s">
        <v>76</v>
      </c>
    </row>
    <row r="1784" s="13" customFormat="1">
      <c r="A1784" s="13"/>
      <c r="B1784" s="198"/>
      <c r="C1784" s="13"/>
      <c r="D1784" s="199" t="s">
        <v>469</v>
      </c>
      <c r="E1784" s="200" t="s">
        <v>3</v>
      </c>
      <c r="F1784" s="201" t="s">
        <v>3045</v>
      </c>
      <c r="G1784" s="13"/>
      <c r="H1784" s="202">
        <v>337.51999999999998</v>
      </c>
      <c r="I1784" s="203"/>
      <c r="J1784" s="13"/>
      <c r="K1784" s="13"/>
      <c r="L1784" s="198"/>
      <c r="M1784" s="204"/>
      <c r="N1784" s="205"/>
      <c r="O1784" s="205"/>
      <c r="P1784" s="205"/>
      <c r="Q1784" s="205"/>
      <c r="R1784" s="205"/>
      <c r="S1784" s="205"/>
      <c r="T1784" s="206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T1784" s="200" t="s">
        <v>469</v>
      </c>
      <c r="AU1784" s="200" t="s">
        <v>76</v>
      </c>
      <c r="AV1784" s="13" t="s">
        <v>76</v>
      </c>
      <c r="AW1784" s="13" t="s">
        <v>33</v>
      </c>
      <c r="AX1784" s="13" t="s">
        <v>72</v>
      </c>
      <c r="AY1784" s="200" t="s">
        <v>458</v>
      </c>
    </row>
    <row r="1785" s="13" customFormat="1">
      <c r="A1785" s="13"/>
      <c r="B1785" s="198"/>
      <c r="C1785" s="13"/>
      <c r="D1785" s="199" t="s">
        <v>469</v>
      </c>
      <c r="E1785" s="200" t="s">
        <v>3</v>
      </c>
      <c r="F1785" s="201" t="s">
        <v>3046</v>
      </c>
      <c r="G1785" s="13"/>
      <c r="H1785" s="202">
        <v>-30.800000000000001</v>
      </c>
      <c r="I1785" s="203"/>
      <c r="J1785" s="13"/>
      <c r="K1785" s="13"/>
      <c r="L1785" s="198"/>
      <c r="M1785" s="204"/>
      <c r="N1785" s="205"/>
      <c r="O1785" s="205"/>
      <c r="P1785" s="205"/>
      <c r="Q1785" s="205"/>
      <c r="R1785" s="205"/>
      <c r="S1785" s="205"/>
      <c r="T1785" s="206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T1785" s="200" t="s">
        <v>469</v>
      </c>
      <c r="AU1785" s="200" t="s">
        <v>76</v>
      </c>
      <c r="AV1785" s="13" t="s">
        <v>76</v>
      </c>
      <c r="AW1785" s="13" t="s">
        <v>33</v>
      </c>
      <c r="AX1785" s="13" t="s">
        <v>72</v>
      </c>
      <c r="AY1785" s="200" t="s">
        <v>458</v>
      </c>
    </row>
    <row r="1786" s="13" customFormat="1">
      <c r="A1786" s="13"/>
      <c r="B1786" s="198"/>
      <c r="C1786" s="13"/>
      <c r="D1786" s="199" t="s">
        <v>469</v>
      </c>
      <c r="E1786" s="200" t="s">
        <v>3</v>
      </c>
      <c r="F1786" s="201" t="s">
        <v>3047</v>
      </c>
      <c r="G1786" s="13"/>
      <c r="H1786" s="202">
        <v>1.5</v>
      </c>
      <c r="I1786" s="203"/>
      <c r="J1786" s="13"/>
      <c r="K1786" s="13"/>
      <c r="L1786" s="198"/>
      <c r="M1786" s="204"/>
      <c r="N1786" s="205"/>
      <c r="O1786" s="205"/>
      <c r="P1786" s="205"/>
      <c r="Q1786" s="205"/>
      <c r="R1786" s="205"/>
      <c r="S1786" s="205"/>
      <c r="T1786" s="206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T1786" s="200" t="s">
        <v>469</v>
      </c>
      <c r="AU1786" s="200" t="s">
        <v>76</v>
      </c>
      <c r="AV1786" s="13" t="s">
        <v>76</v>
      </c>
      <c r="AW1786" s="13" t="s">
        <v>33</v>
      </c>
      <c r="AX1786" s="13" t="s">
        <v>72</v>
      </c>
      <c r="AY1786" s="200" t="s">
        <v>458</v>
      </c>
    </row>
    <row r="1787" s="15" customFormat="1">
      <c r="A1787" s="15"/>
      <c r="B1787" s="215"/>
      <c r="C1787" s="15"/>
      <c r="D1787" s="199" t="s">
        <v>469</v>
      </c>
      <c r="E1787" s="216" t="s">
        <v>3</v>
      </c>
      <c r="F1787" s="217" t="s">
        <v>497</v>
      </c>
      <c r="G1787" s="15"/>
      <c r="H1787" s="218">
        <v>308.22000000000003</v>
      </c>
      <c r="I1787" s="219"/>
      <c r="J1787" s="15"/>
      <c r="K1787" s="15"/>
      <c r="L1787" s="215"/>
      <c r="M1787" s="220"/>
      <c r="N1787" s="221"/>
      <c r="O1787" s="221"/>
      <c r="P1787" s="221"/>
      <c r="Q1787" s="221"/>
      <c r="R1787" s="221"/>
      <c r="S1787" s="221"/>
      <c r="T1787" s="222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T1787" s="216" t="s">
        <v>469</v>
      </c>
      <c r="AU1787" s="216" t="s">
        <v>76</v>
      </c>
      <c r="AV1787" s="15" t="s">
        <v>104</v>
      </c>
      <c r="AW1787" s="15" t="s">
        <v>33</v>
      </c>
      <c r="AX1787" s="15" t="s">
        <v>79</v>
      </c>
      <c r="AY1787" s="216" t="s">
        <v>458</v>
      </c>
    </row>
    <row r="1788" s="2" customFormat="1" ht="16.5" customHeight="1">
      <c r="A1788" s="41"/>
      <c r="B1788" s="179"/>
      <c r="C1788" s="223" t="s">
        <v>3048</v>
      </c>
      <c r="D1788" s="223" t="s">
        <v>562</v>
      </c>
      <c r="E1788" s="224" t="s">
        <v>3049</v>
      </c>
      <c r="F1788" s="225" t="s">
        <v>3050</v>
      </c>
      <c r="G1788" s="226" t="s">
        <v>694</v>
      </c>
      <c r="H1788" s="227">
        <v>74.030000000000001</v>
      </c>
      <c r="I1788" s="228"/>
      <c r="J1788" s="229">
        <f>ROUND(I1788*H1788,2)</f>
        <v>0</v>
      </c>
      <c r="K1788" s="225" t="s">
        <v>3051</v>
      </c>
      <c r="L1788" s="230"/>
      <c r="M1788" s="231" t="s">
        <v>3</v>
      </c>
      <c r="N1788" s="232" t="s">
        <v>43</v>
      </c>
      <c r="O1788" s="75"/>
      <c r="P1788" s="189">
        <f>O1788*H1788</f>
        <v>0</v>
      </c>
      <c r="Q1788" s="189">
        <v>0.00038000000000000002</v>
      </c>
      <c r="R1788" s="189">
        <f>Q1788*H1788</f>
        <v>0.028131400000000001</v>
      </c>
      <c r="S1788" s="189">
        <v>0</v>
      </c>
      <c r="T1788" s="190">
        <f>S1788*H1788</f>
        <v>0</v>
      </c>
      <c r="U1788" s="41"/>
      <c r="V1788" s="41"/>
      <c r="W1788" s="41"/>
      <c r="X1788" s="41"/>
      <c r="Y1788" s="41"/>
      <c r="Z1788" s="41"/>
      <c r="AA1788" s="41"/>
      <c r="AB1788" s="41"/>
      <c r="AC1788" s="41"/>
      <c r="AD1788" s="41"/>
      <c r="AE1788" s="41"/>
      <c r="AR1788" s="191" t="s">
        <v>667</v>
      </c>
      <c r="AT1788" s="191" t="s">
        <v>562</v>
      </c>
      <c r="AU1788" s="191" t="s">
        <v>76</v>
      </c>
      <c r="AY1788" s="22" t="s">
        <v>458</v>
      </c>
      <c r="BE1788" s="192">
        <f>IF(N1788="základní",J1788,0)</f>
        <v>0</v>
      </c>
      <c r="BF1788" s="192">
        <f>IF(N1788="snížená",J1788,0)</f>
        <v>0</v>
      </c>
      <c r="BG1788" s="192">
        <f>IF(N1788="zákl. přenesená",J1788,0)</f>
        <v>0</v>
      </c>
      <c r="BH1788" s="192">
        <f>IF(N1788="sníž. přenesená",J1788,0)</f>
        <v>0</v>
      </c>
      <c r="BI1788" s="192">
        <f>IF(N1788="nulová",J1788,0)</f>
        <v>0</v>
      </c>
      <c r="BJ1788" s="22" t="s">
        <v>79</v>
      </c>
      <c r="BK1788" s="192">
        <f>ROUND(I1788*H1788,2)</f>
        <v>0</v>
      </c>
      <c r="BL1788" s="22" t="s">
        <v>567</v>
      </c>
      <c r="BM1788" s="191" t="s">
        <v>3052</v>
      </c>
    </row>
    <row r="1789" s="13" customFormat="1">
      <c r="A1789" s="13"/>
      <c r="B1789" s="198"/>
      <c r="C1789" s="13"/>
      <c r="D1789" s="199" t="s">
        <v>469</v>
      </c>
      <c r="E1789" s="200" t="s">
        <v>3</v>
      </c>
      <c r="F1789" s="201" t="s">
        <v>3053</v>
      </c>
      <c r="G1789" s="13"/>
      <c r="H1789" s="202">
        <v>67.299999999999997</v>
      </c>
      <c r="I1789" s="203"/>
      <c r="J1789" s="13"/>
      <c r="K1789" s="13"/>
      <c r="L1789" s="198"/>
      <c r="M1789" s="204"/>
      <c r="N1789" s="205"/>
      <c r="O1789" s="205"/>
      <c r="P1789" s="205"/>
      <c r="Q1789" s="205"/>
      <c r="R1789" s="205"/>
      <c r="S1789" s="205"/>
      <c r="T1789" s="206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T1789" s="200" t="s">
        <v>469</v>
      </c>
      <c r="AU1789" s="200" t="s">
        <v>76</v>
      </c>
      <c r="AV1789" s="13" t="s">
        <v>76</v>
      </c>
      <c r="AW1789" s="13" t="s">
        <v>33</v>
      </c>
      <c r="AX1789" s="13" t="s">
        <v>79</v>
      </c>
      <c r="AY1789" s="200" t="s">
        <v>458</v>
      </c>
    </row>
    <row r="1790" s="13" customFormat="1">
      <c r="A1790" s="13"/>
      <c r="B1790" s="198"/>
      <c r="C1790" s="13"/>
      <c r="D1790" s="199" t="s">
        <v>469</v>
      </c>
      <c r="E1790" s="13"/>
      <c r="F1790" s="201" t="s">
        <v>3054</v>
      </c>
      <c r="G1790" s="13"/>
      <c r="H1790" s="202">
        <v>74.030000000000001</v>
      </c>
      <c r="I1790" s="203"/>
      <c r="J1790" s="13"/>
      <c r="K1790" s="13"/>
      <c r="L1790" s="198"/>
      <c r="M1790" s="204"/>
      <c r="N1790" s="205"/>
      <c r="O1790" s="205"/>
      <c r="P1790" s="205"/>
      <c r="Q1790" s="205"/>
      <c r="R1790" s="205"/>
      <c r="S1790" s="205"/>
      <c r="T1790" s="206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T1790" s="200" t="s">
        <v>469</v>
      </c>
      <c r="AU1790" s="200" t="s">
        <v>76</v>
      </c>
      <c r="AV1790" s="13" t="s">
        <v>76</v>
      </c>
      <c r="AW1790" s="13" t="s">
        <v>4</v>
      </c>
      <c r="AX1790" s="13" t="s">
        <v>79</v>
      </c>
      <c r="AY1790" s="200" t="s">
        <v>458</v>
      </c>
    </row>
    <row r="1791" s="2" customFormat="1" ht="16.5" customHeight="1">
      <c r="A1791" s="41"/>
      <c r="B1791" s="179"/>
      <c r="C1791" s="223" t="s">
        <v>3055</v>
      </c>
      <c r="D1791" s="223" t="s">
        <v>562</v>
      </c>
      <c r="E1791" s="224" t="s">
        <v>3056</v>
      </c>
      <c r="F1791" s="225" t="s">
        <v>3057</v>
      </c>
      <c r="G1791" s="226" t="s">
        <v>694</v>
      </c>
      <c r="H1791" s="227">
        <v>386.10000000000002</v>
      </c>
      <c r="I1791" s="228"/>
      <c r="J1791" s="229">
        <f>ROUND(I1791*H1791,2)</f>
        <v>0</v>
      </c>
      <c r="K1791" s="225" t="s">
        <v>465</v>
      </c>
      <c r="L1791" s="230"/>
      <c r="M1791" s="231" t="s">
        <v>3</v>
      </c>
      <c r="N1791" s="232" t="s">
        <v>43</v>
      </c>
      <c r="O1791" s="75"/>
      <c r="P1791" s="189">
        <f>O1791*H1791</f>
        <v>0</v>
      </c>
      <c r="Q1791" s="189">
        <v>0.00038000000000000002</v>
      </c>
      <c r="R1791" s="189">
        <f>Q1791*H1791</f>
        <v>0.14671800000000002</v>
      </c>
      <c r="S1791" s="189">
        <v>0</v>
      </c>
      <c r="T1791" s="190">
        <f>S1791*H1791</f>
        <v>0</v>
      </c>
      <c r="U1791" s="41"/>
      <c r="V1791" s="41"/>
      <c r="W1791" s="41"/>
      <c r="X1791" s="41"/>
      <c r="Y1791" s="41"/>
      <c r="Z1791" s="41"/>
      <c r="AA1791" s="41"/>
      <c r="AB1791" s="41"/>
      <c r="AC1791" s="41"/>
      <c r="AD1791" s="41"/>
      <c r="AE1791" s="41"/>
      <c r="AR1791" s="191" t="s">
        <v>667</v>
      </c>
      <c r="AT1791" s="191" t="s">
        <v>562</v>
      </c>
      <c r="AU1791" s="191" t="s">
        <v>76</v>
      </c>
      <c r="AY1791" s="22" t="s">
        <v>458</v>
      </c>
      <c r="BE1791" s="192">
        <f>IF(N1791="základní",J1791,0)</f>
        <v>0</v>
      </c>
      <c r="BF1791" s="192">
        <f>IF(N1791="snížená",J1791,0)</f>
        <v>0</v>
      </c>
      <c r="BG1791" s="192">
        <f>IF(N1791="zákl. přenesená",J1791,0)</f>
        <v>0</v>
      </c>
      <c r="BH1791" s="192">
        <f>IF(N1791="sníž. přenesená",J1791,0)</f>
        <v>0</v>
      </c>
      <c r="BI1791" s="192">
        <f>IF(N1791="nulová",J1791,0)</f>
        <v>0</v>
      </c>
      <c r="BJ1791" s="22" t="s">
        <v>79</v>
      </c>
      <c r="BK1791" s="192">
        <f>ROUND(I1791*H1791,2)</f>
        <v>0</v>
      </c>
      <c r="BL1791" s="22" t="s">
        <v>567</v>
      </c>
      <c r="BM1791" s="191" t="s">
        <v>3058</v>
      </c>
    </row>
    <row r="1792" s="13" customFormat="1">
      <c r="A1792" s="13"/>
      <c r="B1792" s="198"/>
      <c r="C1792" s="13"/>
      <c r="D1792" s="199" t="s">
        <v>469</v>
      </c>
      <c r="E1792" s="13"/>
      <c r="F1792" s="201" t="s">
        <v>3059</v>
      </c>
      <c r="G1792" s="13"/>
      <c r="H1792" s="202">
        <v>386.10000000000002</v>
      </c>
      <c r="I1792" s="203"/>
      <c r="J1792" s="13"/>
      <c r="K1792" s="13"/>
      <c r="L1792" s="198"/>
      <c r="M1792" s="204"/>
      <c r="N1792" s="205"/>
      <c r="O1792" s="205"/>
      <c r="P1792" s="205"/>
      <c r="Q1792" s="205"/>
      <c r="R1792" s="205"/>
      <c r="S1792" s="205"/>
      <c r="T1792" s="206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T1792" s="200" t="s">
        <v>469</v>
      </c>
      <c r="AU1792" s="200" t="s">
        <v>76</v>
      </c>
      <c r="AV1792" s="13" t="s">
        <v>76</v>
      </c>
      <c r="AW1792" s="13" t="s">
        <v>4</v>
      </c>
      <c r="AX1792" s="13" t="s">
        <v>79</v>
      </c>
      <c r="AY1792" s="200" t="s">
        <v>458</v>
      </c>
    </row>
    <row r="1793" s="2" customFormat="1" ht="49.05" customHeight="1">
      <c r="A1793" s="41"/>
      <c r="B1793" s="179"/>
      <c r="C1793" s="180" t="s">
        <v>3060</v>
      </c>
      <c r="D1793" s="180" t="s">
        <v>462</v>
      </c>
      <c r="E1793" s="181" t="s">
        <v>3061</v>
      </c>
      <c r="F1793" s="182" t="s">
        <v>3062</v>
      </c>
      <c r="G1793" s="183" t="s">
        <v>548</v>
      </c>
      <c r="H1793" s="184">
        <v>0.28000000000000003</v>
      </c>
      <c r="I1793" s="185"/>
      <c r="J1793" s="186">
        <f>ROUND(I1793*H1793,2)</f>
        <v>0</v>
      </c>
      <c r="K1793" s="182" t="s">
        <v>465</v>
      </c>
      <c r="L1793" s="42"/>
      <c r="M1793" s="187" t="s">
        <v>3</v>
      </c>
      <c r="N1793" s="188" t="s">
        <v>43</v>
      </c>
      <c r="O1793" s="75"/>
      <c r="P1793" s="189">
        <f>O1793*H1793</f>
        <v>0</v>
      </c>
      <c r="Q1793" s="189">
        <v>0</v>
      </c>
      <c r="R1793" s="189">
        <f>Q1793*H1793</f>
        <v>0</v>
      </c>
      <c r="S1793" s="189">
        <v>0</v>
      </c>
      <c r="T1793" s="190">
        <f>S1793*H1793</f>
        <v>0</v>
      </c>
      <c r="U1793" s="41"/>
      <c r="V1793" s="41"/>
      <c r="W1793" s="41"/>
      <c r="X1793" s="41"/>
      <c r="Y1793" s="41"/>
      <c r="Z1793" s="41"/>
      <c r="AA1793" s="41"/>
      <c r="AB1793" s="41"/>
      <c r="AC1793" s="41"/>
      <c r="AD1793" s="41"/>
      <c r="AE1793" s="41"/>
      <c r="AR1793" s="191" t="s">
        <v>567</v>
      </c>
      <c r="AT1793" s="191" t="s">
        <v>462</v>
      </c>
      <c r="AU1793" s="191" t="s">
        <v>76</v>
      </c>
      <c r="AY1793" s="22" t="s">
        <v>458</v>
      </c>
      <c r="BE1793" s="192">
        <f>IF(N1793="základní",J1793,0)</f>
        <v>0</v>
      </c>
      <c r="BF1793" s="192">
        <f>IF(N1793="snížená",J1793,0)</f>
        <v>0</v>
      </c>
      <c r="BG1793" s="192">
        <f>IF(N1793="zákl. přenesená",J1793,0)</f>
        <v>0</v>
      </c>
      <c r="BH1793" s="192">
        <f>IF(N1793="sníž. přenesená",J1793,0)</f>
        <v>0</v>
      </c>
      <c r="BI1793" s="192">
        <f>IF(N1793="nulová",J1793,0)</f>
        <v>0</v>
      </c>
      <c r="BJ1793" s="22" t="s">
        <v>79</v>
      </c>
      <c r="BK1793" s="192">
        <f>ROUND(I1793*H1793,2)</f>
        <v>0</v>
      </c>
      <c r="BL1793" s="22" t="s">
        <v>567</v>
      </c>
      <c r="BM1793" s="191" t="s">
        <v>3063</v>
      </c>
    </row>
    <row r="1794" s="2" customFormat="1">
      <c r="A1794" s="41"/>
      <c r="B1794" s="42"/>
      <c r="C1794" s="41"/>
      <c r="D1794" s="193" t="s">
        <v>467</v>
      </c>
      <c r="E1794" s="41"/>
      <c r="F1794" s="194" t="s">
        <v>3064</v>
      </c>
      <c r="G1794" s="41"/>
      <c r="H1794" s="41"/>
      <c r="I1794" s="195"/>
      <c r="J1794" s="41"/>
      <c r="K1794" s="41"/>
      <c r="L1794" s="42"/>
      <c r="M1794" s="196"/>
      <c r="N1794" s="197"/>
      <c r="O1794" s="75"/>
      <c r="P1794" s="75"/>
      <c r="Q1794" s="75"/>
      <c r="R1794" s="75"/>
      <c r="S1794" s="75"/>
      <c r="T1794" s="76"/>
      <c r="U1794" s="41"/>
      <c r="V1794" s="41"/>
      <c r="W1794" s="41"/>
      <c r="X1794" s="41"/>
      <c r="Y1794" s="41"/>
      <c r="Z1794" s="41"/>
      <c r="AA1794" s="41"/>
      <c r="AB1794" s="41"/>
      <c r="AC1794" s="41"/>
      <c r="AD1794" s="41"/>
      <c r="AE1794" s="41"/>
      <c r="AT1794" s="22" t="s">
        <v>467</v>
      </c>
      <c r="AU1794" s="22" t="s">
        <v>76</v>
      </c>
    </row>
    <row r="1795" s="12" customFormat="1" ht="22.8" customHeight="1">
      <c r="A1795" s="12"/>
      <c r="B1795" s="166"/>
      <c r="C1795" s="12"/>
      <c r="D1795" s="167" t="s">
        <v>71</v>
      </c>
      <c r="E1795" s="177" t="s">
        <v>3065</v>
      </c>
      <c r="F1795" s="177" t="s">
        <v>3066</v>
      </c>
      <c r="G1795" s="12"/>
      <c r="H1795" s="12"/>
      <c r="I1795" s="169"/>
      <c r="J1795" s="178">
        <f>BK1795</f>
        <v>0</v>
      </c>
      <c r="K1795" s="12"/>
      <c r="L1795" s="166"/>
      <c r="M1795" s="171"/>
      <c r="N1795" s="172"/>
      <c r="O1795" s="172"/>
      <c r="P1795" s="173">
        <f>P1796+SUM(P1797:P1849)</f>
        <v>0</v>
      </c>
      <c r="Q1795" s="172"/>
      <c r="R1795" s="173">
        <f>R1796+SUM(R1797:R1849)</f>
        <v>8.8386223300000015</v>
      </c>
      <c r="S1795" s="172"/>
      <c r="T1795" s="174">
        <f>T1796+SUM(T1797:T1849)</f>
        <v>0</v>
      </c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R1795" s="167" t="s">
        <v>76</v>
      </c>
      <c r="AT1795" s="175" t="s">
        <v>71</v>
      </c>
      <c r="AU1795" s="175" t="s">
        <v>79</v>
      </c>
      <c r="AY1795" s="167" t="s">
        <v>458</v>
      </c>
      <c r="BK1795" s="176">
        <f>BK1796+SUM(BK1797:BK1849)</f>
        <v>0</v>
      </c>
    </row>
    <row r="1796" s="2" customFormat="1" ht="24.15" customHeight="1">
      <c r="A1796" s="41"/>
      <c r="B1796" s="179"/>
      <c r="C1796" s="180" t="s">
        <v>3067</v>
      </c>
      <c r="D1796" s="180" t="s">
        <v>462</v>
      </c>
      <c r="E1796" s="181" t="s">
        <v>3068</v>
      </c>
      <c r="F1796" s="182" t="s">
        <v>3069</v>
      </c>
      <c r="G1796" s="183" t="s">
        <v>140</v>
      </c>
      <c r="H1796" s="184">
        <v>286.42000000000002</v>
      </c>
      <c r="I1796" s="185"/>
      <c r="J1796" s="186">
        <f>ROUND(I1796*H1796,2)</f>
        <v>0</v>
      </c>
      <c r="K1796" s="182" t="s">
        <v>465</v>
      </c>
      <c r="L1796" s="42"/>
      <c r="M1796" s="187" t="s">
        <v>3</v>
      </c>
      <c r="N1796" s="188" t="s">
        <v>43</v>
      </c>
      <c r="O1796" s="75"/>
      <c r="P1796" s="189">
        <f>O1796*H1796</f>
        <v>0</v>
      </c>
      <c r="Q1796" s="189">
        <v>0.00029999999999999997</v>
      </c>
      <c r="R1796" s="189">
        <f>Q1796*H1796</f>
        <v>0.085926000000000002</v>
      </c>
      <c r="S1796" s="189">
        <v>0</v>
      </c>
      <c r="T1796" s="190">
        <f>S1796*H1796</f>
        <v>0</v>
      </c>
      <c r="U1796" s="41"/>
      <c r="V1796" s="41"/>
      <c r="W1796" s="41"/>
      <c r="X1796" s="41"/>
      <c r="Y1796" s="41"/>
      <c r="Z1796" s="41"/>
      <c r="AA1796" s="41"/>
      <c r="AB1796" s="41"/>
      <c r="AC1796" s="41"/>
      <c r="AD1796" s="41"/>
      <c r="AE1796" s="41"/>
      <c r="AR1796" s="191" t="s">
        <v>567</v>
      </c>
      <c r="AT1796" s="191" t="s">
        <v>462</v>
      </c>
      <c r="AU1796" s="191" t="s">
        <v>76</v>
      </c>
      <c r="AY1796" s="22" t="s">
        <v>458</v>
      </c>
      <c r="BE1796" s="192">
        <f>IF(N1796="základní",J1796,0)</f>
        <v>0</v>
      </c>
      <c r="BF1796" s="192">
        <f>IF(N1796="snížená",J1796,0)</f>
        <v>0</v>
      </c>
      <c r="BG1796" s="192">
        <f>IF(N1796="zákl. přenesená",J1796,0)</f>
        <v>0</v>
      </c>
      <c r="BH1796" s="192">
        <f>IF(N1796="sníž. přenesená",J1796,0)</f>
        <v>0</v>
      </c>
      <c r="BI1796" s="192">
        <f>IF(N1796="nulová",J1796,0)</f>
        <v>0</v>
      </c>
      <c r="BJ1796" s="22" t="s">
        <v>79</v>
      </c>
      <c r="BK1796" s="192">
        <f>ROUND(I1796*H1796,2)</f>
        <v>0</v>
      </c>
      <c r="BL1796" s="22" t="s">
        <v>567</v>
      </c>
      <c r="BM1796" s="191" t="s">
        <v>3070</v>
      </c>
    </row>
    <row r="1797" s="2" customFormat="1">
      <c r="A1797" s="41"/>
      <c r="B1797" s="42"/>
      <c r="C1797" s="41"/>
      <c r="D1797" s="193" t="s">
        <v>467</v>
      </c>
      <c r="E1797" s="41"/>
      <c r="F1797" s="194" t="s">
        <v>3071</v>
      </c>
      <c r="G1797" s="41"/>
      <c r="H1797" s="41"/>
      <c r="I1797" s="195"/>
      <c r="J1797" s="41"/>
      <c r="K1797" s="41"/>
      <c r="L1797" s="42"/>
      <c r="M1797" s="196"/>
      <c r="N1797" s="197"/>
      <c r="O1797" s="75"/>
      <c r="P1797" s="75"/>
      <c r="Q1797" s="75"/>
      <c r="R1797" s="75"/>
      <c r="S1797" s="75"/>
      <c r="T1797" s="76"/>
      <c r="U1797" s="41"/>
      <c r="V1797" s="41"/>
      <c r="W1797" s="41"/>
      <c r="X1797" s="41"/>
      <c r="Y1797" s="41"/>
      <c r="Z1797" s="41"/>
      <c r="AA1797" s="41"/>
      <c r="AB1797" s="41"/>
      <c r="AC1797" s="41"/>
      <c r="AD1797" s="41"/>
      <c r="AE1797" s="41"/>
      <c r="AT1797" s="22" t="s">
        <v>467</v>
      </c>
      <c r="AU1797" s="22" t="s">
        <v>76</v>
      </c>
    </row>
    <row r="1798" s="13" customFormat="1">
      <c r="A1798" s="13"/>
      <c r="B1798" s="198"/>
      <c r="C1798" s="13"/>
      <c r="D1798" s="199" t="s">
        <v>469</v>
      </c>
      <c r="E1798" s="200" t="s">
        <v>3</v>
      </c>
      <c r="F1798" s="201" t="s">
        <v>244</v>
      </c>
      <c r="G1798" s="13"/>
      <c r="H1798" s="202">
        <v>248.06</v>
      </c>
      <c r="I1798" s="203"/>
      <c r="J1798" s="13"/>
      <c r="K1798" s="13"/>
      <c r="L1798" s="198"/>
      <c r="M1798" s="204"/>
      <c r="N1798" s="205"/>
      <c r="O1798" s="205"/>
      <c r="P1798" s="205"/>
      <c r="Q1798" s="205"/>
      <c r="R1798" s="205"/>
      <c r="S1798" s="205"/>
      <c r="T1798" s="206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T1798" s="200" t="s">
        <v>469</v>
      </c>
      <c r="AU1798" s="200" t="s">
        <v>76</v>
      </c>
      <c r="AV1798" s="13" t="s">
        <v>76</v>
      </c>
      <c r="AW1798" s="13" t="s">
        <v>33</v>
      </c>
      <c r="AX1798" s="13" t="s">
        <v>72</v>
      </c>
      <c r="AY1798" s="200" t="s">
        <v>458</v>
      </c>
    </row>
    <row r="1799" s="13" customFormat="1">
      <c r="A1799" s="13"/>
      <c r="B1799" s="198"/>
      <c r="C1799" s="13"/>
      <c r="D1799" s="199" t="s">
        <v>469</v>
      </c>
      <c r="E1799" s="200" t="s">
        <v>3</v>
      </c>
      <c r="F1799" s="201" t="s">
        <v>3072</v>
      </c>
      <c r="G1799" s="13"/>
      <c r="H1799" s="202">
        <v>38.359999999999999</v>
      </c>
      <c r="I1799" s="203"/>
      <c r="J1799" s="13"/>
      <c r="K1799" s="13"/>
      <c r="L1799" s="198"/>
      <c r="M1799" s="204"/>
      <c r="N1799" s="205"/>
      <c r="O1799" s="205"/>
      <c r="P1799" s="205"/>
      <c r="Q1799" s="205"/>
      <c r="R1799" s="205"/>
      <c r="S1799" s="205"/>
      <c r="T1799" s="206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T1799" s="200" t="s">
        <v>469</v>
      </c>
      <c r="AU1799" s="200" t="s">
        <v>76</v>
      </c>
      <c r="AV1799" s="13" t="s">
        <v>76</v>
      </c>
      <c r="AW1799" s="13" t="s">
        <v>33</v>
      </c>
      <c r="AX1799" s="13" t="s">
        <v>72</v>
      </c>
      <c r="AY1799" s="200" t="s">
        <v>458</v>
      </c>
    </row>
    <row r="1800" s="15" customFormat="1">
      <c r="A1800" s="15"/>
      <c r="B1800" s="215"/>
      <c r="C1800" s="15"/>
      <c r="D1800" s="199" t="s">
        <v>469</v>
      </c>
      <c r="E1800" s="216" t="s">
        <v>3</v>
      </c>
      <c r="F1800" s="217" t="s">
        <v>497</v>
      </c>
      <c r="G1800" s="15"/>
      <c r="H1800" s="218">
        <v>286.42000000000002</v>
      </c>
      <c r="I1800" s="219"/>
      <c r="J1800" s="15"/>
      <c r="K1800" s="15"/>
      <c r="L1800" s="215"/>
      <c r="M1800" s="220"/>
      <c r="N1800" s="221"/>
      <c r="O1800" s="221"/>
      <c r="P1800" s="221"/>
      <c r="Q1800" s="221"/>
      <c r="R1800" s="221"/>
      <c r="S1800" s="221"/>
      <c r="T1800" s="222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T1800" s="216" t="s">
        <v>469</v>
      </c>
      <c r="AU1800" s="216" t="s">
        <v>76</v>
      </c>
      <c r="AV1800" s="15" t="s">
        <v>104</v>
      </c>
      <c r="AW1800" s="15" t="s">
        <v>33</v>
      </c>
      <c r="AX1800" s="15" t="s">
        <v>79</v>
      </c>
      <c r="AY1800" s="216" t="s">
        <v>458</v>
      </c>
    </row>
    <row r="1801" s="2" customFormat="1" ht="44.25" customHeight="1">
      <c r="A1801" s="41"/>
      <c r="B1801" s="179"/>
      <c r="C1801" s="180" t="s">
        <v>3073</v>
      </c>
      <c r="D1801" s="180" t="s">
        <v>462</v>
      </c>
      <c r="E1801" s="181" t="s">
        <v>3074</v>
      </c>
      <c r="F1801" s="182" t="s">
        <v>3075</v>
      </c>
      <c r="G1801" s="183" t="s">
        <v>140</v>
      </c>
      <c r="H1801" s="184">
        <v>38.359999999999999</v>
      </c>
      <c r="I1801" s="185"/>
      <c r="J1801" s="186">
        <f>ROUND(I1801*H1801,2)</f>
        <v>0</v>
      </c>
      <c r="K1801" s="182" t="s">
        <v>465</v>
      </c>
      <c r="L1801" s="42"/>
      <c r="M1801" s="187" t="s">
        <v>3</v>
      </c>
      <c r="N1801" s="188" t="s">
        <v>43</v>
      </c>
      <c r="O1801" s="75"/>
      <c r="P1801" s="189">
        <f>O1801*H1801</f>
        <v>0</v>
      </c>
      <c r="Q1801" s="189">
        <v>0.0089700000000000005</v>
      </c>
      <c r="R1801" s="189">
        <f>Q1801*H1801</f>
        <v>0.34408920000000004</v>
      </c>
      <c r="S1801" s="189">
        <v>0</v>
      </c>
      <c r="T1801" s="190">
        <f>S1801*H1801</f>
        <v>0</v>
      </c>
      <c r="U1801" s="41"/>
      <c r="V1801" s="41"/>
      <c r="W1801" s="41"/>
      <c r="X1801" s="41"/>
      <c r="Y1801" s="41"/>
      <c r="Z1801" s="41"/>
      <c r="AA1801" s="41"/>
      <c r="AB1801" s="41"/>
      <c r="AC1801" s="41"/>
      <c r="AD1801" s="41"/>
      <c r="AE1801" s="41"/>
      <c r="AR1801" s="191" t="s">
        <v>567</v>
      </c>
      <c r="AT1801" s="191" t="s">
        <v>462</v>
      </c>
      <c r="AU1801" s="191" t="s">
        <v>76</v>
      </c>
      <c r="AY1801" s="22" t="s">
        <v>458</v>
      </c>
      <c r="BE1801" s="192">
        <f>IF(N1801="základní",J1801,0)</f>
        <v>0</v>
      </c>
      <c r="BF1801" s="192">
        <f>IF(N1801="snížená",J1801,0)</f>
        <v>0</v>
      </c>
      <c r="BG1801" s="192">
        <f>IF(N1801="zákl. přenesená",J1801,0)</f>
        <v>0</v>
      </c>
      <c r="BH1801" s="192">
        <f>IF(N1801="sníž. přenesená",J1801,0)</f>
        <v>0</v>
      </c>
      <c r="BI1801" s="192">
        <f>IF(N1801="nulová",J1801,0)</f>
        <v>0</v>
      </c>
      <c r="BJ1801" s="22" t="s">
        <v>79</v>
      </c>
      <c r="BK1801" s="192">
        <f>ROUND(I1801*H1801,2)</f>
        <v>0</v>
      </c>
      <c r="BL1801" s="22" t="s">
        <v>567</v>
      </c>
      <c r="BM1801" s="191" t="s">
        <v>3076</v>
      </c>
    </row>
    <row r="1802" s="2" customFormat="1">
      <c r="A1802" s="41"/>
      <c r="B1802" s="42"/>
      <c r="C1802" s="41"/>
      <c r="D1802" s="193" t="s">
        <v>467</v>
      </c>
      <c r="E1802" s="41"/>
      <c r="F1802" s="194" t="s">
        <v>3077</v>
      </c>
      <c r="G1802" s="41"/>
      <c r="H1802" s="41"/>
      <c r="I1802" s="195"/>
      <c r="J1802" s="41"/>
      <c r="K1802" s="41"/>
      <c r="L1802" s="42"/>
      <c r="M1802" s="196"/>
      <c r="N1802" s="197"/>
      <c r="O1802" s="75"/>
      <c r="P1802" s="75"/>
      <c r="Q1802" s="75"/>
      <c r="R1802" s="75"/>
      <c r="S1802" s="75"/>
      <c r="T1802" s="76"/>
      <c r="U1802" s="41"/>
      <c r="V1802" s="41"/>
      <c r="W1802" s="41"/>
      <c r="X1802" s="41"/>
      <c r="Y1802" s="41"/>
      <c r="Z1802" s="41"/>
      <c r="AA1802" s="41"/>
      <c r="AB1802" s="41"/>
      <c r="AC1802" s="41"/>
      <c r="AD1802" s="41"/>
      <c r="AE1802" s="41"/>
      <c r="AT1802" s="22" t="s">
        <v>467</v>
      </c>
      <c r="AU1802" s="22" t="s">
        <v>76</v>
      </c>
    </row>
    <row r="1803" s="13" customFormat="1">
      <c r="A1803" s="13"/>
      <c r="B1803" s="198"/>
      <c r="C1803" s="13"/>
      <c r="D1803" s="199" t="s">
        <v>469</v>
      </c>
      <c r="E1803" s="200" t="s">
        <v>3</v>
      </c>
      <c r="F1803" s="201" t="s">
        <v>3072</v>
      </c>
      <c r="G1803" s="13"/>
      <c r="H1803" s="202">
        <v>38.359999999999999</v>
      </c>
      <c r="I1803" s="203"/>
      <c r="J1803" s="13"/>
      <c r="K1803" s="13"/>
      <c r="L1803" s="198"/>
      <c r="M1803" s="204"/>
      <c r="N1803" s="205"/>
      <c r="O1803" s="205"/>
      <c r="P1803" s="205"/>
      <c r="Q1803" s="205"/>
      <c r="R1803" s="205"/>
      <c r="S1803" s="205"/>
      <c r="T1803" s="206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T1803" s="200" t="s">
        <v>469</v>
      </c>
      <c r="AU1803" s="200" t="s">
        <v>76</v>
      </c>
      <c r="AV1803" s="13" t="s">
        <v>76</v>
      </c>
      <c r="AW1803" s="13" t="s">
        <v>33</v>
      </c>
      <c r="AX1803" s="13" t="s">
        <v>79</v>
      </c>
      <c r="AY1803" s="200" t="s">
        <v>458</v>
      </c>
    </row>
    <row r="1804" s="2" customFormat="1" ht="24.15" customHeight="1">
      <c r="A1804" s="41"/>
      <c r="B1804" s="179"/>
      <c r="C1804" s="223" t="s">
        <v>3078</v>
      </c>
      <c r="D1804" s="223" t="s">
        <v>562</v>
      </c>
      <c r="E1804" s="224" t="s">
        <v>3079</v>
      </c>
      <c r="F1804" s="225" t="s">
        <v>3080</v>
      </c>
      <c r="G1804" s="226" t="s">
        <v>140</v>
      </c>
      <c r="H1804" s="227">
        <v>42.963000000000001</v>
      </c>
      <c r="I1804" s="228"/>
      <c r="J1804" s="229">
        <f>ROUND(I1804*H1804,2)</f>
        <v>0</v>
      </c>
      <c r="K1804" s="225" t="s">
        <v>3081</v>
      </c>
      <c r="L1804" s="230"/>
      <c r="M1804" s="231" t="s">
        <v>3</v>
      </c>
      <c r="N1804" s="232" t="s">
        <v>43</v>
      </c>
      <c r="O1804" s="75"/>
      <c r="P1804" s="189">
        <f>O1804*H1804</f>
        <v>0</v>
      </c>
      <c r="Q1804" s="189">
        <v>0.02</v>
      </c>
      <c r="R1804" s="189">
        <f>Q1804*H1804</f>
        <v>0.85926000000000002</v>
      </c>
      <c r="S1804" s="189">
        <v>0</v>
      </c>
      <c r="T1804" s="190">
        <f>S1804*H1804</f>
        <v>0</v>
      </c>
      <c r="U1804" s="41"/>
      <c r="V1804" s="41"/>
      <c r="W1804" s="41"/>
      <c r="X1804" s="41"/>
      <c r="Y1804" s="41"/>
      <c r="Z1804" s="41"/>
      <c r="AA1804" s="41"/>
      <c r="AB1804" s="41"/>
      <c r="AC1804" s="41"/>
      <c r="AD1804" s="41"/>
      <c r="AE1804" s="41"/>
      <c r="AR1804" s="191" t="s">
        <v>667</v>
      </c>
      <c r="AT1804" s="191" t="s">
        <v>562</v>
      </c>
      <c r="AU1804" s="191" t="s">
        <v>76</v>
      </c>
      <c r="AY1804" s="22" t="s">
        <v>458</v>
      </c>
      <c r="BE1804" s="192">
        <f>IF(N1804="základní",J1804,0)</f>
        <v>0</v>
      </c>
      <c r="BF1804" s="192">
        <f>IF(N1804="snížená",J1804,0)</f>
        <v>0</v>
      </c>
      <c r="BG1804" s="192">
        <f>IF(N1804="zákl. přenesená",J1804,0)</f>
        <v>0</v>
      </c>
      <c r="BH1804" s="192">
        <f>IF(N1804="sníž. přenesená",J1804,0)</f>
        <v>0</v>
      </c>
      <c r="BI1804" s="192">
        <f>IF(N1804="nulová",J1804,0)</f>
        <v>0</v>
      </c>
      <c r="BJ1804" s="22" t="s">
        <v>79</v>
      </c>
      <c r="BK1804" s="192">
        <f>ROUND(I1804*H1804,2)</f>
        <v>0</v>
      </c>
      <c r="BL1804" s="22" t="s">
        <v>567</v>
      </c>
      <c r="BM1804" s="191" t="s">
        <v>3082</v>
      </c>
    </row>
    <row r="1805" s="13" customFormat="1">
      <c r="A1805" s="13"/>
      <c r="B1805" s="198"/>
      <c r="C1805" s="13"/>
      <c r="D1805" s="199" t="s">
        <v>469</v>
      </c>
      <c r="E1805" s="13"/>
      <c r="F1805" s="201" t="s">
        <v>3083</v>
      </c>
      <c r="G1805" s="13"/>
      <c r="H1805" s="202">
        <v>42.963000000000001</v>
      </c>
      <c r="I1805" s="203"/>
      <c r="J1805" s="13"/>
      <c r="K1805" s="13"/>
      <c r="L1805" s="198"/>
      <c r="M1805" s="204"/>
      <c r="N1805" s="205"/>
      <c r="O1805" s="205"/>
      <c r="P1805" s="205"/>
      <c r="Q1805" s="205"/>
      <c r="R1805" s="205"/>
      <c r="S1805" s="205"/>
      <c r="T1805" s="206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T1805" s="200" t="s">
        <v>469</v>
      </c>
      <c r="AU1805" s="200" t="s">
        <v>76</v>
      </c>
      <c r="AV1805" s="13" t="s">
        <v>76</v>
      </c>
      <c r="AW1805" s="13" t="s">
        <v>4</v>
      </c>
      <c r="AX1805" s="13" t="s">
        <v>79</v>
      </c>
      <c r="AY1805" s="200" t="s">
        <v>458</v>
      </c>
    </row>
    <row r="1806" s="2" customFormat="1" ht="37.8" customHeight="1">
      <c r="A1806" s="41"/>
      <c r="B1806" s="179"/>
      <c r="C1806" s="180" t="s">
        <v>3084</v>
      </c>
      <c r="D1806" s="180" t="s">
        <v>462</v>
      </c>
      <c r="E1806" s="181" t="s">
        <v>3085</v>
      </c>
      <c r="F1806" s="182" t="s">
        <v>3086</v>
      </c>
      <c r="G1806" s="183" t="s">
        <v>140</v>
      </c>
      <c r="H1806" s="184">
        <v>248.06</v>
      </c>
      <c r="I1806" s="185"/>
      <c r="J1806" s="186">
        <f>ROUND(I1806*H1806,2)</f>
        <v>0</v>
      </c>
      <c r="K1806" s="182" t="s">
        <v>465</v>
      </c>
      <c r="L1806" s="42"/>
      <c r="M1806" s="187" t="s">
        <v>3</v>
      </c>
      <c r="N1806" s="188" t="s">
        <v>43</v>
      </c>
      <c r="O1806" s="75"/>
      <c r="P1806" s="189">
        <f>O1806*H1806</f>
        <v>0</v>
      </c>
      <c r="Q1806" s="189">
        <v>0.0090880000000000006</v>
      </c>
      <c r="R1806" s="189">
        <f>Q1806*H1806</f>
        <v>2.2543692800000001</v>
      </c>
      <c r="S1806" s="189">
        <v>0</v>
      </c>
      <c r="T1806" s="190">
        <f>S1806*H1806</f>
        <v>0</v>
      </c>
      <c r="U1806" s="41"/>
      <c r="V1806" s="41"/>
      <c r="W1806" s="41"/>
      <c r="X1806" s="41"/>
      <c r="Y1806" s="41"/>
      <c r="Z1806" s="41"/>
      <c r="AA1806" s="41"/>
      <c r="AB1806" s="41"/>
      <c r="AC1806" s="41"/>
      <c r="AD1806" s="41"/>
      <c r="AE1806" s="41"/>
      <c r="AR1806" s="191" t="s">
        <v>567</v>
      </c>
      <c r="AT1806" s="191" t="s">
        <v>462</v>
      </c>
      <c r="AU1806" s="191" t="s">
        <v>76</v>
      </c>
      <c r="AY1806" s="22" t="s">
        <v>458</v>
      </c>
      <c r="BE1806" s="192">
        <f>IF(N1806="základní",J1806,0)</f>
        <v>0</v>
      </c>
      <c r="BF1806" s="192">
        <f>IF(N1806="snížená",J1806,0)</f>
        <v>0</v>
      </c>
      <c r="BG1806" s="192">
        <f>IF(N1806="zákl. přenesená",J1806,0)</f>
        <v>0</v>
      </c>
      <c r="BH1806" s="192">
        <f>IF(N1806="sníž. přenesená",J1806,0)</f>
        <v>0</v>
      </c>
      <c r="BI1806" s="192">
        <f>IF(N1806="nulová",J1806,0)</f>
        <v>0</v>
      </c>
      <c r="BJ1806" s="22" t="s">
        <v>79</v>
      </c>
      <c r="BK1806" s="192">
        <f>ROUND(I1806*H1806,2)</f>
        <v>0</v>
      </c>
      <c r="BL1806" s="22" t="s">
        <v>567</v>
      </c>
      <c r="BM1806" s="191" t="s">
        <v>3087</v>
      </c>
    </row>
    <row r="1807" s="2" customFormat="1">
      <c r="A1807" s="41"/>
      <c r="B1807" s="42"/>
      <c r="C1807" s="41"/>
      <c r="D1807" s="193" t="s">
        <v>467</v>
      </c>
      <c r="E1807" s="41"/>
      <c r="F1807" s="194" t="s">
        <v>3088</v>
      </c>
      <c r="G1807" s="41"/>
      <c r="H1807" s="41"/>
      <c r="I1807" s="195"/>
      <c r="J1807" s="41"/>
      <c r="K1807" s="41"/>
      <c r="L1807" s="42"/>
      <c r="M1807" s="196"/>
      <c r="N1807" s="197"/>
      <c r="O1807" s="75"/>
      <c r="P1807" s="75"/>
      <c r="Q1807" s="75"/>
      <c r="R1807" s="75"/>
      <c r="S1807" s="75"/>
      <c r="T1807" s="76"/>
      <c r="U1807" s="41"/>
      <c r="V1807" s="41"/>
      <c r="W1807" s="41"/>
      <c r="X1807" s="41"/>
      <c r="Y1807" s="41"/>
      <c r="Z1807" s="41"/>
      <c r="AA1807" s="41"/>
      <c r="AB1807" s="41"/>
      <c r="AC1807" s="41"/>
      <c r="AD1807" s="41"/>
      <c r="AE1807" s="41"/>
      <c r="AT1807" s="22" t="s">
        <v>467</v>
      </c>
      <c r="AU1807" s="22" t="s">
        <v>76</v>
      </c>
    </row>
    <row r="1808" s="13" customFormat="1">
      <c r="A1808" s="13"/>
      <c r="B1808" s="198"/>
      <c r="C1808" s="13"/>
      <c r="D1808" s="199" t="s">
        <v>469</v>
      </c>
      <c r="E1808" s="200" t="s">
        <v>3</v>
      </c>
      <c r="F1808" s="201" t="s">
        <v>244</v>
      </c>
      <c r="G1808" s="13"/>
      <c r="H1808" s="202">
        <v>248.06</v>
      </c>
      <c r="I1808" s="203"/>
      <c r="J1808" s="13"/>
      <c r="K1808" s="13"/>
      <c r="L1808" s="198"/>
      <c r="M1808" s="204"/>
      <c r="N1808" s="205"/>
      <c r="O1808" s="205"/>
      <c r="P1808" s="205"/>
      <c r="Q1808" s="205"/>
      <c r="R1808" s="205"/>
      <c r="S1808" s="205"/>
      <c r="T1808" s="206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T1808" s="200" t="s">
        <v>469</v>
      </c>
      <c r="AU1808" s="200" t="s">
        <v>76</v>
      </c>
      <c r="AV1808" s="13" t="s">
        <v>76</v>
      </c>
      <c r="AW1808" s="13" t="s">
        <v>33</v>
      </c>
      <c r="AX1808" s="13" t="s">
        <v>79</v>
      </c>
      <c r="AY1808" s="200" t="s">
        <v>458</v>
      </c>
    </row>
    <row r="1809" s="2" customFormat="1" ht="33" customHeight="1">
      <c r="A1809" s="41"/>
      <c r="B1809" s="179"/>
      <c r="C1809" s="223" t="s">
        <v>3089</v>
      </c>
      <c r="D1809" s="223" t="s">
        <v>562</v>
      </c>
      <c r="E1809" s="224" t="s">
        <v>3090</v>
      </c>
      <c r="F1809" s="225" t="s">
        <v>3091</v>
      </c>
      <c r="G1809" s="226" t="s">
        <v>140</v>
      </c>
      <c r="H1809" s="227">
        <v>272.86599999999999</v>
      </c>
      <c r="I1809" s="228"/>
      <c r="J1809" s="229">
        <f>ROUND(I1809*H1809,2)</f>
        <v>0</v>
      </c>
      <c r="K1809" s="225" t="s">
        <v>465</v>
      </c>
      <c r="L1809" s="230"/>
      <c r="M1809" s="231" t="s">
        <v>3</v>
      </c>
      <c r="N1809" s="232" t="s">
        <v>43</v>
      </c>
      <c r="O1809" s="75"/>
      <c r="P1809" s="189">
        <f>O1809*H1809</f>
        <v>0</v>
      </c>
      <c r="Q1809" s="189">
        <v>0.019</v>
      </c>
      <c r="R1809" s="189">
        <f>Q1809*H1809</f>
        <v>5.1844539999999997</v>
      </c>
      <c r="S1809" s="189">
        <v>0</v>
      </c>
      <c r="T1809" s="190">
        <f>S1809*H1809</f>
        <v>0</v>
      </c>
      <c r="U1809" s="41"/>
      <c r="V1809" s="41"/>
      <c r="W1809" s="41"/>
      <c r="X1809" s="41"/>
      <c r="Y1809" s="41"/>
      <c r="Z1809" s="41"/>
      <c r="AA1809" s="41"/>
      <c r="AB1809" s="41"/>
      <c r="AC1809" s="41"/>
      <c r="AD1809" s="41"/>
      <c r="AE1809" s="41"/>
      <c r="AR1809" s="191" t="s">
        <v>667</v>
      </c>
      <c r="AT1809" s="191" t="s">
        <v>562</v>
      </c>
      <c r="AU1809" s="191" t="s">
        <v>76</v>
      </c>
      <c r="AY1809" s="22" t="s">
        <v>458</v>
      </c>
      <c r="BE1809" s="192">
        <f>IF(N1809="základní",J1809,0)</f>
        <v>0</v>
      </c>
      <c r="BF1809" s="192">
        <f>IF(N1809="snížená",J1809,0)</f>
        <v>0</v>
      </c>
      <c r="BG1809" s="192">
        <f>IF(N1809="zákl. přenesená",J1809,0)</f>
        <v>0</v>
      </c>
      <c r="BH1809" s="192">
        <f>IF(N1809="sníž. přenesená",J1809,0)</f>
        <v>0</v>
      </c>
      <c r="BI1809" s="192">
        <f>IF(N1809="nulová",J1809,0)</f>
        <v>0</v>
      </c>
      <c r="BJ1809" s="22" t="s">
        <v>79</v>
      </c>
      <c r="BK1809" s="192">
        <f>ROUND(I1809*H1809,2)</f>
        <v>0</v>
      </c>
      <c r="BL1809" s="22" t="s">
        <v>567</v>
      </c>
      <c r="BM1809" s="191" t="s">
        <v>3092</v>
      </c>
    </row>
    <row r="1810" s="13" customFormat="1">
      <c r="A1810" s="13"/>
      <c r="B1810" s="198"/>
      <c r="C1810" s="13"/>
      <c r="D1810" s="199" t="s">
        <v>469</v>
      </c>
      <c r="E1810" s="200" t="s">
        <v>3</v>
      </c>
      <c r="F1810" s="201" t="s">
        <v>246</v>
      </c>
      <c r="G1810" s="13"/>
      <c r="H1810" s="202">
        <v>248.06</v>
      </c>
      <c r="I1810" s="203"/>
      <c r="J1810" s="13"/>
      <c r="K1810" s="13"/>
      <c r="L1810" s="198"/>
      <c r="M1810" s="204"/>
      <c r="N1810" s="205"/>
      <c r="O1810" s="205"/>
      <c r="P1810" s="205"/>
      <c r="Q1810" s="205"/>
      <c r="R1810" s="205"/>
      <c r="S1810" s="205"/>
      <c r="T1810" s="206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T1810" s="200" t="s">
        <v>469</v>
      </c>
      <c r="AU1810" s="200" t="s">
        <v>76</v>
      </c>
      <c r="AV1810" s="13" t="s">
        <v>76</v>
      </c>
      <c r="AW1810" s="13" t="s">
        <v>33</v>
      </c>
      <c r="AX1810" s="13" t="s">
        <v>79</v>
      </c>
      <c r="AY1810" s="200" t="s">
        <v>458</v>
      </c>
    </row>
    <row r="1811" s="13" customFormat="1">
      <c r="A1811" s="13"/>
      <c r="B1811" s="198"/>
      <c r="C1811" s="13"/>
      <c r="D1811" s="199" t="s">
        <v>469</v>
      </c>
      <c r="E1811" s="13"/>
      <c r="F1811" s="201" t="s">
        <v>3093</v>
      </c>
      <c r="G1811" s="13"/>
      <c r="H1811" s="202">
        <v>272.86599999999999</v>
      </c>
      <c r="I1811" s="203"/>
      <c r="J1811" s="13"/>
      <c r="K1811" s="13"/>
      <c r="L1811" s="198"/>
      <c r="M1811" s="204"/>
      <c r="N1811" s="205"/>
      <c r="O1811" s="205"/>
      <c r="P1811" s="205"/>
      <c r="Q1811" s="205"/>
      <c r="R1811" s="205"/>
      <c r="S1811" s="205"/>
      <c r="T1811" s="206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T1811" s="200" t="s">
        <v>469</v>
      </c>
      <c r="AU1811" s="200" t="s">
        <v>76</v>
      </c>
      <c r="AV1811" s="13" t="s">
        <v>76</v>
      </c>
      <c r="AW1811" s="13" t="s">
        <v>4</v>
      </c>
      <c r="AX1811" s="13" t="s">
        <v>79</v>
      </c>
      <c r="AY1811" s="200" t="s">
        <v>458</v>
      </c>
    </row>
    <row r="1812" s="2" customFormat="1" ht="24.15" customHeight="1">
      <c r="A1812" s="41"/>
      <c r="B1812" s="179"/>
      <c r="C1812" s="180" t="s">
        <v>3094</v>
      </c>
      <c r="D1812" s="180" t="s">
        <v>462</v>
      </c>
      <c r="E1812" s="181" t="s">
        <v>3095</v>
      </c>
      <c r="F1812" s="182" t="s">
        <v>3096</v>
      </c>
      <c r="G1812" s="183" t="s">
        <v>694</v>
      </c>
      <c r="H1812" s="184">
        <v>19.739999999999998</v>
      </c>
      <c r="I1812" s="185"/>
      <c r="J1812" s="186">
        <f>ROUND(I1812*H1812,2)</f>
        <v>0</v>
      </c>
      <c r="K1812" s="182" t="s">
        <v>465</v>
      </c>
      <c r="L1812" s="42"/>
      <c r="M1812" s="187" t="s">
        <v>3</v>
      </c>
      <c r="N1812" s="188" t="s">
        <v>43</v>
      </c>
      <c r="O1812" s="75"/>
      <c r="P1812" s="189">
        <f>O1812*H1812</f>
        <v>0</v>
      </c>
      <c r="Q1812" s="189">
        <v>0.00033500000000000001</v>
      </c>
      <c r="R1812" s="189">
        <f>Q1812*H1812</f>
        <v>0.0066128999999999997</v>
      </c>
      <c r="S1812" s="189">
        <v>0</v>
      </c>
      <c r="T1812" s="190">
        <f>S1812*H1812</f>
        <v>0</v>
      </c>
      <c r="U1812" s="41"/>
      <c r="V1812" s="41"/>
      <c r="W1812" s="41"/>
      <c r="X1812" s="41"/>
      <c r="Y1812" s="41"/>
      <c r="Z1812" s="41"/>
      <c r="AA1812" s="41"/>
      <c r="AB1812" s="41"/>
      <c r="AC1812" s="41"/>
      <c r="AD1812" s="41"/>
      <c r="AE1812" s="41"/>
      <c r="AR1812" s="191" t="s">
        <v>567</v>
      </c>
      <c r="AT1812" s="191" t="s">
        <v>462</v>
      </c>
      <c r="AU1812" s="191" t="s">
        <v>76</v>
      </c>
      <c r="AY1812" s="22" t="s">
        <v>458</v>
      </c>
      <c r="BE1812" s="192">
        <f>IF(N1812="základní",J1812,0)</f>
        <v>0</v>
      </c>
      <c r="BF1812" s="192">
        <f>IF(N1812="snížená",J1812,0)</f>
        <v>0</v>
      </c>
      <c r="BG1812" s="192">
        <f>IF(N1812="zákl. přenesená",J1812,0)</f>
        <v>0</v>
      </c>
      <c r="BH1812" s="192">
        <f>IF(N1812="sníž. přenesená",J1812,0)</f>
        <v>0</v>
      </c>
      <c r="BI1812" s="192">
        <f>IF(N1812="nulová",J1812,0)</f>
        <v>0</v>
      </c>
      <c r="BJ1812" s="22" t="s">
        <v>79</v>
      </c>
      <c r="BK1812" s="192">
        <f>ROUND(I1812*H1812,2)</f>
        <v>0</v>
      </c>
      <c r="BL1812" s="22" t="s">
        <v>567</v>
      </c>
      <c r="BM1812" s="191" t="s">
        <v>3097</v>
      </c>
    </row>
    <row r="1813" s="2" customFormat="1">
      <c r="A1813" s="41"/>
      <c r="B1813" s="42"/>
      <c r="C1813" s="41"/>
      <c r="D1813" s="193" t="s">
        <v>467</v>
      </c>
      <c r="E1813" s="41"/>
      <c r="F1813" s="194" t="s">
        <v>3098</v>
      </c>
      <c r="G1813" s="41"/>
      <c r="H1813" s="41"/>
      <c r="I1813" s="195"/>
      <c r="J1813" s="41"/>
      <c r="K1813" s="41"/>
      <c r="L1813" s="42"/>
      <c r="M1813" s="196"/>
      <c r="N1813" s="197"/>
      <c r="O1813" s="75"/>
      <c r="P1813" s="75"/>
      <c r="Q1813" s="75"/>
      <c r="R1813" s="75"/>
      <c r="S1813" s="75"/>
      <c r="T1813" s="76"/>
      <c r="U1813" s="41"/>
      <c r="V1813" s="41"/>
      <c r="W1813" s="41"/>
      <c r="X1813" s="41"/>
      <c r="Y1813" s="41"/>
      <c r="Z1813" s="41"/>
      <c r="AA1813" s="41"/>
      <c r="AB1813" s="41"/>
      <c r="AC1813" s="41"/>
      <c r="AD1813" s="41"/>
      <c r="AE1813" s="41"/>
      <c r="AT1813" s="22" t="s">
        <v>467</v>
      </c>
      <c r="AU1813" s="22" t="s">
        <v>76</v>
      </c>
    </row>
    <row r="1814" s="14" customFormat="1">
      <c r="A1814" s="14"/>
      <c r="B1814" s="208"/>
      <c r="C1814" s="14"/>
      <c r="D1814" s="199" t="s">
        <v>469</v>
      </c>
      <c r="E1814" s="209" t="s">
        <v>3</v>
      </c>
      <c r="F1814" s="210" t="s">
        <v>3099</v>
      </c>
      <c r="G1814" s="14"/>
      <c r="H1814" s="209" t="s">
        <v>3</v>
      </c>
      <c r="I1814" s="211"/>
      <c r="J1814" s="14"/>
      <c r="K1814" s="14"/>
      <c r="L1814" s="208"/>
      <c r="M1814" s="212"/>
      <c r="N1814" s="213"/>
      <c r="O1814" s="213"/>
      <c r="P1814" s="213"/>
      <c r="Q1814" s="213"/>
      <c r="R1814" s="213"/>
      <c r="S1814" s="213"/>
      <c r="T1814" s="2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T1814" s="209" t="s">
        <v>469</v>
      </c>
      <c r="AU1814" s="209" t="s">
        <v>76</v>
      </c>
      <c r="AV1814" s="14" t="s">
        <v>79</v>
      </c>
      <c r="AW1814" s="14" t="s">
        <v>33</v>
      </c>
      <c r="AX1814" s="14" t="s">
        <v>72</v>
      </c>
      <c r="AY1814" s="209" t="s">
        <v>458</v>
      </c>
    </row>
    <row r="1815" s="13" customFormat="1">
      <c r="A1815" s="13"/>
      <c r="B1815" s="198"/>
      <c r="C1815" s="13"/>
      <c r="D1815" s="199" t="s">
        <v>469</v>
      </c>
      <c r="E1815" s="200" t="s">
        <v>3</v>
      </c>
      <c r="F1815" s="201" t="s">
        <v>3100</v>
      </c>
      <c r="G1815" s="13"/>
      <c r="H1815" s="202">
        <v>0</v>
      </c>
      <c r="I1815" s="203"/>
      <c r="J1815" s="13"/>
      <c r="K1815" s="13"/>
      <c r="L1815" s="198"/>
      <c r="M1815" s="204"/>
      <c r="N1815" s="205"/>
      <c r="O1815" s="205"/>
      <c r="P1815" s="205"/>
      <c r="Q1815" s="205"/>
      <c r="R1815" s="205"/>
      <c r="S1815" s="205"/>
      <c r="T1815" s="206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T1815" s="200" t="s">
        <v>469</v>
      </c>
      <c r="AU1815" s="200" t="s">
        <v>76</v>
      </c>
      <c r="AV1815" s="13" t="s">
        <v>76</v>
      </c>
      <c r="AW1815" s="13" t="s">
        <v>33</v>
      </c>
      <c r="AX1815" s="13" t="s">
        <v>72</v>
      </c>
      <c r="AY1815" s="200" t="s">
        <v>458</v>
      </c>
    </row>
    <row r="1816" s="13" customFormat="1">
      <c r="A1816" s="13"/>
      <c r="B1816" s="198"/>
      <c r="C1816" s="13"/>
      <c r="D1816" s="199" t="s">
        <v>469</v>
      </c>
      <c r="E1816" s="200" t="s">
        <v>3</v>
      </c>
      <c r="F1816" s="201" t="s">
        <v>3101</v>
      </c>
      <c r="G1816" s="13"/>
      <c r="H1816" s="202">
        <v>1.1000000000000001</v>
      </c>
      <c r="I1816" s="203"/>
      <c r="J1816" s="13"/>
      <c r="K1816" s="13"/>
      <c r="L1816" s="198"/>
      <c r="M1816" s="204"/>
      <c r="N1816" s="205"/>
      <c r="O1816" s="205"/>
      <c r="P1816" s="205"/>
      <c r="Q1816" s="205"/>
      <c r="R1816" s="205"/>
      <c r="S1816" s="205"/>
      <c r="T1816" s="206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T1816" s="200" t="s">
        <v>469</v>
      </c>
      <c r="AU1816" s="200" t="s">
        <v>76</v>
      </c>
      <c r="AV1816" s="13" t="s">
        <v>76</v>
      </c>
      <c r="AW1816" s="13" t="s">
        <v>33</v>
      </c>
      <c r="AX1816" s="13" t="s">
        <v>72</v>
      </c>
      <c r="AY1816" s="200" t="s">
        <v>458</v>
      </c>
    </row>
    <row r="1817" s="13" customFormat="1">
      <c r="A1817" s="13"/>
      <c r="B1817" s="198"/>
      <c r="C1817" s="13"/>
      <c r="D1817" s="199" t="s">
        <v>469</v>
      </c>
      <c r="E1817" s="200" t="s">
        <v>3</v>
      </c>
      <c r="F1817" s="201" t="s">
        <v>3102</v>
      </c>
      <c r="G1817" s="13"/>
      <c r="H1817" s="202">
        <v>18.640000000000001</v>
      </c>
      <c r="I1817" s="203"/>
      <c r="J1817" s="13"/>
      <c r="K1817" s="13"/>
      <c r="L1817" s="198"/>
      <c r="M1817" s="204"/>
      <c r="N1817" s="205"/>
      <c r="O1817" s="205"/>
      <c r="P1817" s="205"/>
      <c r="Q1817" s="205"/>
      <c r="R1817" s="205"/>
      <c r="S1817" s="205"/>
      <c r="T1817" s="206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T1817" s="200" t="s">
        <v>469</v>
      </c>
      <c r="AU1817" s="200" t="s">
        <v>76</v>
      </c>
      <c r="AV1817" s="13" t="s">
        <v>76</v>
      </c>
      <c r="AW1817" s="13" t="s">
        <v>33</v>
      </c>
      <c r="AX1817" s="13" t="s">
        <v>72</v>
      </c>
      <c r="AY1817" s="200" t="s">
        <v>458</v>
      </c>
    </row>
    <row r="1818" s="15" customFormat="1">
      <c r="A1818" s="15"/>
      <c r="B1818" s="215"/>
      <c r="C1818" s="15"/>
      <c r="D1818" s="199" t="s">
        <v>469</v>
      </c>
      <c r="E1818" s="216" t="s">
        <v>3</v>
      </c>
      <c r="F1818" s="217" t="s">
        <v>497</v>
      </c>
      <c r="G1818" s="15"/>
      <c r="H1818" s="218">
        <v>19.739999999999998</v>
      </c>
      <c r="I1818" s="219"/>
      <c r="J1818" s="15"/>
      <c r="K1818" s="15"/>
      <c r="L1818" s="215"/>
      <c r="M1818" s="220"/>
      <c r="N1818" s="221"/>
      <c r="O1818" s="221"/>
      <c r="P1818" s="221"/>
      <c r="Q1818" s="221"/>
      <c r="R1818" s="221"/>
      <c r="S1818" s="221"/>
      <c r="T1818" s="222"/>
      <c r="U1818" s="15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  <c r="AT1818" s="216" t="s">
        <v>469</v>
      </c>
      <c r="AU1818" s="216" t="s">
        <v>76</v>
      </c>
      <c r="AV1818" s="15" t="s">
        <v>104</v>
      </c>
      <c r="AW1818" s="15" t="s">
        <v>33</v>
      </c>
      <c r="AX1818" s="15" t="s">
        <v>79</v>
      </c>
      <c r="AY1818" s="216" t="s">
        <v>458</v>
      </c>
    </row>
    <row r="1819" s="2" customFormat="1" ht="24.15" customHeight="1">
      <c r="A1819" s="41"/>
      <c r="B1819" s="179"/>
      <c r="C1819" s="223" t="s">
        <v>3103</v>
      </c>
      <c r="D1819" s="223" t="s">
        <v>562</v>
      </c>
      <c r="E1819" s="224" t="s">
        <v>3104</v>
      </c>
      <c r="F1819" s="225" t="s">
        <v>3105</v>
      </c>
      <c r="G1819" s="226" t="s">
        <v>694</v>
      </c>
      <c r="H1819" s="227">
        <v>21.713999999999999</v>
      </c>
      <c r="I1819" s="228"/>
      <c r="J1819" s="229">
        <f>ROUND(I1819*H1819,2)</f>
        <v>0</v>
      </c>
      <c r="K1819" s="225" t="s">
        <v>465</v>
      </c>
      <c r="L1819" s="230"/>
      <c r="M1819" s="231" t="s">
        <v>3</v>
      </c>
      <c r="N1819" s="232" t="s">
        <v>43</v>
      </c>
      <c r="O1819" s="75"/>
      <c r="P1819" s="189">
        <f>O1819*H1819</f>
        <v>0</v>
      </c>
      <c r="Q1819" s="189">
        <v>0.00025999999999999998</v>
      </c>
      <c r="R1819" s="189">
        <f>Q1819*H1819</f>
        <v>0.0056456399999999995</v>
      </c>
      <c r="S1819" s="189">
        <v>0</v>
      </c>
      <c r="T1819" s="190">
        <f>S1819*H1819</f>
        <v>0</v>
      </c>
      <c r="U1819" s="41"/>
      <c r="V1819" s="41"/>
      <c r="W1819" s="41"/>
      <c r="X1819" s="41"/>
      <c r="Y1819" s="41"/>
      <c r="Z1819" s="41"/>
      <c r="AA1819" s="41"/>
      <c r="AB1819" s="41"/>
      <c r="AC1819" s="41"/>
      <c r="AD1819" s="41"/>
      <c r="AE1819" s="41"/>
      <c r="AR1819" s="191" t="s">
        <v>667</v>
      </c>
      <c r="AT1819" s="191" t="s">
        <v>562</v>
      </c>
      <c r="AU1819" s="191" t="s">
        <v>76</v>
      </c>
      <c r="AY1819" s="22" t="s">
        <v>458</v>
      </c>
      <c r="BE1819" s="192">
        <f>IF(N1819="základní",J1819,0)</f>
        <v>0</v>
      </c>
      <c r="BF1819" s="192">
        <f>IF(N1819="snížená",J1819,0)</f>
        <v>0</v>
      </c>
      <c r="BG1819" s="192">
        <f>IF(N1819="zákl. přenesená",J1819,0)</f>
        <v>0</v>
      </c>
      <c r="BH1819" s="192">
        <f>IF(N1819="sníž. přenesená",J1819,0)</f>
        <v>0</v>
      </c>
      <c r="BI1819" s="192">
        <f>IF(N1819="nulová",J1819,0)</f>
        <v>0</v>
      </c>
      <c r="BJ1819" s="22" t="s">
        <v>79</v>
      </c>
      <c r="BK1819" s="192">
        <f>ROUND(I1819*H1819,2)</f>
        <v>0</v>
      </c>
      <c r="BL1819" s="22" t="s">
        <v>567</v>
      </c>
      <c r="BM1819" s="191" t="s">
        <v>3106</v>
      </c>
    </row>
    <row r="1820" s="13" customFormat="1">
      <c r="A1820" s="13"/>
      <c r="B1820" s="198"/>
      <c r="C1820" s="13"/>
      <c r="D1820" s="199" t="s">
        <v>469</v>
      </c>
      <c r="E1820" s="13"/>
      <c r="F1820" s="201" t="s">
        <v>3107</v>
      </c>
      <c r="G1820" s="13"/>
      <c r="H1820" s="202">
        <v>21.713999999999999</v>
      </c>
      <c r="I1820" s="203"/>
      <c r="J1820" s="13"/>
      <c r="K1820" s="13"/>
      <c r="L1820" s="198"/>
      <c r="M1820" s="204"/>
      <c r="N1820" s="205"/>
      <c r="O1820" s="205"/>
      <c r="P1820" s="205"/>
      <c r="Q1820" s="205"/>
      <c r="R1820" s="205"/>
      <c r="S1820" s="205"/>
      <c r="T1820" s="206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T1820" s="200" t="s">
        <v>469</v>
      </c>
      <c r="AU1820" s="200" t="s">
        <v>76</v>
      </c>
      <c r="AV1820" s="13" t="s">
        <v>76</v>
      </c>
      <c r="AW1820" s="13" t="s">
        <v>4</v>
      </c>
      <c r="AX1820" s="13" t="s">
        <v>79</v>
      </c>
      <c r="AY1820" s="200" t="s">
        <v>458</v>
      </c>
    </row>
    <row r="1821" s="2" customFormat="1" ht="24.15" customHeight="1">
      <c r="A1821" s="41"/>
      <c r="B1821" s="179"/>
      <c r="C1821" s="180" t="s">
        <v>3108</v>
      </c>
      <c r="D1821" s="180" t="s">
        <v>462</v>
      </c>
      <c r="E1821" s="181" t="s">
        <v>3109</v>
      </c>
      <c r="F1821" s="182" t="s">
        <v>3110</v>
      </c>
      <c r="G1821" s="183" t="s">
        <v>694</v>
      </c>
      <c r="H1821" s="184">
        <v>243.37200000000001</v>
      </c>
      <c r="I1821" s="185"/>
      <c r="J1821" s="186">
        <f>ROUND(I1821*H1821,2)</f>
        <v>0</v>
      </c>
      <c r="K1821" s="182" t="s">
        <v>465</v>
      </c>
      <c r="L1821" s="42"/>
      <c r="M1821" s="187" t="s">
        <v>3</v>
      </c>
      <c r="N1821" s="188" t="s">
        <v>43</v>
      </c>
      <c r="O1821" s="75"/>
      <c r="P1821" s="189">
        <f>O1821*H1821</f>
        <v>0</v>
      </c>
      <c r="Q1821" s="189">
        <v>9.0000000000000006E-05</v>
      </c>
      <c r="R1821" s="189">
        <f>Q1821*H1821</f>
        <v>0.021903480000000003</v>
      </c>
      <c r="S1821" s="189">
        <v>0</v>
      </c>
      <c r="T1821" s="190">
        <f>S1821*H1821</f>
        <v>0</v>
      </c>
      <c r="U1821" s="41"/>
      <c r="V1821" s="41"/>
      <c r="W1821" s="41"/>
      <c r="X1821" s="41"/>
      <c r="Y1821" s="41"/>
      <c r="Z1821" s="41"/>
      <c r="AA1821" s="41"/>
      <c r="AB1821" s="41"/>
      <c r="AC1821" s="41"/>
      <c r="AD1821" s="41"/>
      <c r="AE1821" s="41"/>
      <c r="AR1821" s="191" t="s">
        <v>567</v>
      </c>
      <c r="AT1821" s="191" t="s">
        <v>462</v>
      </c>
      <c r="AU1821" s="191" t="s">
        <v>76</v>
      </c>
      <c r="AY1821" s="22" t="s">
        <v>458</v>
      </c>
      <c r="BE1821" s="192">
        <f>IF(N1821="základní",J1821,0)</f>
        <v>0</v>
      </c>
      <c r="BF1821" s="192">
        <f>IF(N1821="snížená",J1821,0)</f>
        <v>0</v>
      </c>
      <c r="BG1821" s="192">
        <f>IF(N1821="zákl. přenesená",J1821,0)</f>
        <v>0</v>
      </c>
      <c r="BH1821" s="192">
        <f>IF(N1821="sníž. přenesená",J1821,0)</f>
        <v>0</v>
      </c>
      <c r="BI1821" s="192">
        <f>IF(N1821="nulová",J1821,0)</f>
        <v>0</v>
      </c>
      <c r="BJ1821" s="22" t="s">
        <v>79</v>
      </c>
      <c r="BK1821" s="192">
        <f>ROUND(I1821*H1821,2)</f>
        <v>0</v>
      </c>
      <c r="BL1821" s="22" t="s">
        <v>567</v>
      </c>
      <c r="BM1821" s="191" t="s">
        <v>3111</v>
      </c>
    </row>
    <row r="1822" s="2" customFormat="1">
      <c r="A1822" s="41"/>
      <c r="B1822" s="42"/>
      <c r="C1822" s="41"/>
      <c r="D1822" s="193" t="s">
        <v>467</v>
      </c>
      <c r="E1822" s="41"/>
      <c r="F1822" s="194" t="s">
        <v>3112</v>
      </c>
      <c r="G1822" s="41"/>
      <c r="H1822" s="41"/>
      <c r="I1822" s="195"/>
      <c r="J1822" s="41"/>
      <c r="K1822" s="41"/>
      <c r="L1822" s="42"/>
      <c r="M1822" s="196"/>
      <c r="N1822" s="197"/>
      <c r="O1822" s="75"/>
      <c r="P1822" s="75"/>
      <c r="Q1822" s="75"/>
      <c r="R1822" s="75"/>
      <c r="S1822" s="75"/>
      <c r="T1822" s="76"/>
      <c r="U1822" s="41"/>
      <c r="V1822" s="41"/>
      <c r="W1822" s="41"/>
      <c r="X1822" s="41"/>
      <c r="Y1822" s="41"/>
      <c r="Z1822" s="41"/>
      <c r="AA1822" s="41"/>
      <c r="AB1822" s="41"/>
      <c r="AC1822" s="41"/>
      <c r="AD1822" s="41"/>
      <c r="AE1822" s="41"/>
      <c r="AT1822" s="22" t="s">
        <v>467</v>
      </c>
      <c r="AU1822" s="22" t="s">
        <v>76</v>
      </c>
    </row>
    <row r="1823" s="13" customFormat="1">
      <c r="A1823" s="13"/>
      <c r="B1823" s="198"/>
      <c r="C1823" s="13"/>
      <c r="D1823" s="199" t="s">
        <v>469</v>
      </c>
      <c r="E1823" s="200" t="s">
        <v>3</v>
      </c>
      <c r="F1823" s="201" t="s">
        <v>247</v>
      </c>
      <c r="G1823" s="13"/>
      <c r="H1823" s="202">
        <v>16.379999999999999</v>
      </c>
      <c r="I1823" s="203"/>
      <c r="J1823" s="13"/>
      <c r="K1823" s="13"/>
      <c r="L1823" s="198"/>
      <c r="M1823" s="204"/>
      <c r="N1823" s="205"/>
      <c r="O1823" s="205"/>
      <c r="P1823" s="205"/>
      <c r="Q1823" s="205"/>
      <c r="R1823" s="205"/>
      <c r="S1823" s="205"/>
      <c r="T1823" s="206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T1823" s="200" t="s">
        <v>469</v>
      </c>
      <c r="AU1823" s="200" t="s">
        <v>76</v>
      </c>
      <c r="AV1823" s="13" t="s">
        <v>76</v>
      </c>
      <c r="AW1823" s="13" t="s">
        <v>33</v>
      </c>
      <c r="AX1823" s="13" t="s">
        <v>72</v>
      </c>
      <c r="AY1823" s="200" t="s">
        <v>458</v>
      </c>
    </row>
    <row r="1824" s="13" customFormat="1">
      <c r="A1824" s="13"/>
      <c r="B1824" s="198"/>
      <c r="C1824" s="13"/>
      <c r="D1824" s="199" t="s">
        <v>469</v>
      </c>
      <c r="E1824" s="200" t="s">
        <v>3</v>
      </c>
      <c r="F1824" s="201" t="s">
        <v>250</v>
      </c>
      <c r="G1824" s="13"/>
      <c r="H1824" s="202">
        <v>56.165999999999997</v>
      </c>
      <c r="I1824" s="203"/>
      <c r="J1824" s="13"/>
      <c r="K1824" s="13"/>
      <c r="L1824" s="198"/>
      <c r="M1824" s="204"/>
      <c r="N1824" s="205"/>
      <c r="O1824" s="205"/>
      <c r="P1824" s="205"/>
      <c r="Q1824" s="205"/>
      <c r="R1824" s="205"/>
      <c r="S1824" s="205"/>
      <c r="T1824" s="206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T1824" s="200" t="s">
        <v>469</v>
      </c>
      <c r="AU1824" s="200" t="s">
        <v>76</v>
      </c>
      <c r="AV1824" s="13" t="s">
        <v>76</v>
      </c>
      <c r="AW1824" s="13" t="s">
        <v>33</v>
      </c>
      <c r="AX1824" s="13" t="s">
        <v>72</v>
      </c>
      <c r="AY1824" s="200" t="s">
        <v>458</v>
      </c>
    </row>
    <row r="1825" s="13" customFormat="1">
      <c r="A1825" s="13"/>
      <c r="B1825" s="198"/>
      <c r="C1825" s="13"/>
      <c r="D1825" s="199" t="s">
        <v>469</v>
      </c>
      <c r="E1825" s="200" t="s">
        <v>3</v>
      </c>
      <c r="F1825" s="201" t="s">
        <v>253</v>
      </c>
      <c r="G1825" s="13"/>
      <c r="H1825" s="202">
        <v>29.225999999999999</v>
      </c>
      <c r="I1825" s="203"/>
      <c r="J1825" s="13"/>
      <c r="K1825" s="13"/>
      <c r="L1825" s="198"/>
      <c r="M1825" s="204"/>
      <c r="N1825" s="205"/>
      <c r="O1825" s="205"/>
      <c r="P1825" s="205"/>
      <c r="Q1825" s="205"/>
      <c r="R1825" s="205"/>
      <c r="S1825" s="205"/>
      <c r="T1825" s="206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T1825" s="200" t="s">
        <v>469</v>
      </c>
      <c r="AU1825" s="200" t="s">
        <v>76</v>
      </c>
      <c r="AV1825" s="13" t="s">
        <v>76</v>
      </c>
      <c r="AW1825" s="13" t="s">
        <v>33</v>
      </c>
      <c r="AX1825" s="13" t="s">
        <v>72</v>
      </c>
      <c r="AY1825" s="200" t="s">
        <v>458</v>
      </c>
    </row>
    <row r="1826" s="13" customFormat="1">
      <c r="A1826" s="13"/>
      <c r="B1826" s="198"/>
      <c r="C1826" s="13"/>
      <c r="D1826" s="199" t="s">
        <v>469</v>
      </c>
      <c r="E1826" s="200" t="s">
        <v>3</v>
      </c>
      <c r="F1826" s="201" t="s">
        <v>3113</v>
      </c>
      <c r="G1826" s="13"/>
      <c r="H1826" s="202">
        <v>141.59999999999999</v>
      </c>
      <c r="I1826" s="203"/>
      <c r="J1826" s="13"/>
      <c r="K1826" s="13"/>
      <c r="L1826" s="198"/>
      <c r="M1826" s="204"/>
      <c r="N1826" s="205"/>
      <c r="O1826" s="205"/>
      <c r="P1826" s="205"/>
      <c r="Q1826" s="205"/>
      <c r="R1826" s="205"/>
      <c r="S1826" s="205"/>
      <c r="T1826" s="206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T1826" s="200" t="s">
        <v>469</v>
      </c>
      <c r="AU1826" s="200" t="s">
        <v>76</v>
      </c>
      <c r="AV1826" s="13" t="s">
        <v>76</v>
      </c>
      <c r="AW1826" s="13" t="s">
        <v>33</v>
      </c>
      <c r="AX1826" s="13" t="s">
        <v>72</v>
      </c>
      <c r="AY1826" s="200" t="s">
        <v>458</v>
      </c>
    </row>
    <row r="1827" s="15" customFormat="1">
      <c r="A1827" s="15"/>
      <c r="B1827" s="215"/>
      <c r="C1827" s="15"/>
      <c r="D1827" s="199" t="s">
        <v>469</v>
      </c>
      <c r="E1827" s="216" t="s">
        <v>3</v>
      </c>
      <c r="F1827" s="217" t="s">
        <v>497</v>
      </c>
      <c r="G1827" s="15"/>
      <c r="H1827" s="218">
        <v>243.37200000000001</v>
      </c>
      <c r="I1827" s="219"/>
      <c r="J1827" s="15"/>
      <c r="K1827" s="15"/>
      <c r="L1827" s="215"/>
      <c r="M1827" s="220"/>
      <c r="N1827" s="221"/>
      <c r="O1827" s="221"/>
      <c r="P1827" s="221"/>
      <c r="Q1827" s="221"/>
      <c r="R1827" s="221"/>
      <c r="S1827" s="221"/>
      <c r="T1827" s="222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T1827" s="216" t="s">
        <v>469</v>
      </c>
      <c r="AU1827" s="216" t="s">
        <v>76</v>
      </c>
      <c r="AV1827" s="15" t="s">
        <v>104</v>
      </c>
      <c r="AW1827" s="15" t="s">
        <v>33</v>
      </c>
      <c r="AX1827" s="15" t="s">
        <v>79</v>
      </c>
      <c r="AY1827" s="216" t="s">
        <v>458</v>
      </c>
    </row>
    <row r="1828" s="2" customFormat="1" ht="24.15" customHeight="1">
      <c r="A1828" s="41"/>
      <c r="B1828" s="179"/>
      <c r="C1828" s="180" t="s">
        <v>3114</v>
      </c>
      <c r="D1828" s="180" t="s">
        <v>462</v>
      </c>
      <c r="E1828" s="181" t="s">
        <v>3115</v>
      </c>
      <c r="F1828" s="182" t="s">
        <v>3116</v>
      </c>
      <c r="G1828" s="183" t="s">
        <v>629</v>
      </c>
      <c r="H1828" s="184">
        <v>70</v>
      </c>
      <c r="I1828" s="185"/>
      <c r="J1828" s="186">
        <f>ROUND(I1828*H1828,2)</f>
        <v>0</v>
      </c>
      <c r="K1828" s="182" t="s">
        <v>465</v>
      </c>
      <c r="L1828" s="42"/>
      <c r="M1828" s="187" t="s">
        <v>3</v>
      </c>
      <c r="N1828" s="188" t="s">
        <v>43</v>
      </c>
      <c r="O1828" s="75"/>
      <c r="P1828" s="189">
        <f>O1828*H1828</f>
        <v>0</v>
      </c>
      <c r="Q1828" s="189">
        <v>0</v>
      </c>
      <c r="R1828" s="189">
        <f>Q1828*H1828</f>
        <v>0</v>
      </c>
      <c r="S1828" s="189">
        <v>0</v>
      </c>
      <c r="T1828" s="190">
        <f>S1828*H1828</f>
        <v>0</v>
      </c>
      <c r="U1828" s="41"/>
      <c r="V1828" s="41"/>
      <c r="W1828" s="41"/>
      <c r="X1828" s="41"/>
      <c r="Y1828" s="41"/>
      <c r="Z1828" s="41"/>
      <c r="AA1828" s="41"/>
      <c r="AB1828" s="41"/>
      <c r="AC1828" s="41"/>
      <c r="AD1828" s="41"/>
      <c r="AE1828" s="41"/>
      <c r="AR1828" s="191" t="s">
        <v>567</v>
      </c>
      <c r="AT1828" s="191" t="s">
        <v>462</v>
      </c>
      <c r="AU1828" s="191" t="s">
        <v>76</v>
      </c>
      <c r="AY1828" s="22" t="s">
        <v>458</v>
      </c>
      <c r="BE1828" s="192">
        <f>IF(N1828="základní",J1828,0)</f>
        <v>0</v>
      </c>
      <c r="BF1828" s="192">
        <f>IF(N1828="snížená",J1828,0)</f>
        <v>0</v>
      </c>
      <c r="BG1828" s="192">
        <f>IF(N1828="zákl. přenesená",J1828,0)</f>
        <v>0</v>
      </c>
      <c r="BH1828" s="192">
        <f>IF(N1828="sníž. přenesená",J1828,0)</f>
        <v>0</v>
      </c>
      <c r="BI1828" s="192">
        <f>IF(N1828="nulová",J1828,0)</f>
        <v>0</v>
      </c>
      <c r="BJ1828" s="22" t="s">
        <v>79</v>
      </c>
      <c r="BK1828" s="192">
        <f>ROUND(I1828*H1828,2)</f>
        <v>0</v>
      </c>
      <c r="BL1828" s="22" t="s">
        <v>567</v>
      </c>
      <c r="BM1828" s="191" t="s">
        <v>3117</v>
      </c>
    </row>
    <row r="1829" s="2" customFormat="1">
      <c r="A1829" s="41"/>
      <c r="B1829" s="42"/>
      <c r="C1829" s="41"/>
      <c r="D1829" s="193" t="s">
        <v>467</v>
      </c>
      <c r="E1829" s="41"/>
      <c r="F1829" s="194" t="s">
        <v>3118</v>
      </c>
      <c r="G1829" s="41"/>
      <c r="H1829" s="41"/>
      <c r="I1829" s="195"/>
      <c r="J1829" s="41"/>
      <c r="K1829" s="41"/>
      <c r="L1829" s="42"/>
      <c r="M1829" s="196"/>
      <c r="N1829" s="197"/>
      <c r="O1829" s="75"/>
      <c r="P1829" s="75"/>
      <c r="Q1829" s="75"/>
      <c r="R1829" s="75"/>
      <c r="S1829" s="75"/>
      <c r="T1829" s="76"/>
      <c r="U1829" s="41"/>
      <c r="V1829" s="41"/>
      <c r="W1829" s="41"/>
      <c r="X1829" s="41"/>
      <c r="Y1829" s="41"/>
      <c r="Z1829" s="41"/>
      <c r="AA1829" s="41"/>
      <c r="AB1829" s="41"/>
      <c r="AC1829" s="41"/>
      <c r="AD1829" s="41"/>
      <c r="AE1829" s="41"/>
      <c r="AT1829" s="22" t="s">
        <v>467</v>
      </c>
      <c r="AU1829" s="22" t="s">
        <v>76</v>
      </c>
    </row>
    <row r="1830" s="13" customFormat="1">
      <c r="A1830" s="13"/>
      <c r="B1830" s="198"/>
      <c r="C1830" s="13"/>
      <c r="D1830" s="199" t="s">
        <v>469</v>
      </c>
      <c r="E1830" s="200" t="s">
        <v>3</v>
      </c>
      <c r="F1830" s="201" t="s">
        <v>3119</v>
      </c>
      <c r="G1830" s="13"/>
      <c r="H1830" s="202">
        <v>27</v>
      </c>
      <c r="I1830" s="203"/>
      <c r="J1830" s="13"/>
      <c r="K1830" s="13"/>
      <c r="L1830" s="198"/>
      <c r="M1830" s="204"/>
      <c r="N1830" s="205"/>
      <c r="O1830" s="205"/>
      <c r="P1830" s="205"/>
      <c r="Q1830" s="205"/>
      <c r="R1830" s="205"/>
      <c r="S1830" s="205"/>
      <c r="T1830" s="206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T1830" s="200" t="s">
        <v>469</v>
      </c>
      <c r="AU1830" s="200" t="s">
        <v>76</v>
      </c>
      <c r="AV1830" s="13" t="s">
        <v>76</v>
      </c>
      <c r="AW1830" s="13" t="s">
        <v>33</v>
      </c>
      <c r="AX1830" s="13" t="s">
        <v>72</v>
      </c>
      <c r="AY1830" s="200" t="s">
        <v>458</v>
      </c>
    </row>
    <row r="1831" s="13" customFormat="1">
      <c r="A1831" s="13"/>
      <c r="B1831" s="198"/>
      <c r="C1831" s="13"/>
      <c r="D1831" s="199" t="s">
        <v>469</v>
      </c>
      <c r="E1831" s="200" t="s">
        <v>3</v>
      </c>
      <c r="F1831" s="201" t="s">
        <v>3120</v>
      </c>
      <c r="G1831" s="13"/>
      <c r="H1831" s="202">
        <v>31</v>
      </c>
      <c r="I1831" s="203"/>
      <c r="J1831" s="13"/>
      <c r="K1831" s="13"/>
      <c r="L1831" s="198"/>
      <c r="M1831" s="204"/>
      <c r="N1831" s="205"/>
      <c r="O1831" s="205"/>
      <c r="P1831" s="205"/>
      <c r="Q1831" s="205"/>
      <c r="R1831" s="205"/>
      <c r="S1831" s="205"/>
      <c r="T1831" s="206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T1831" s="200" t="s">
        <v>469</v>
      </c>
      <c r="AU1831" s="200" t="s">
        <v>76</v>
      </c>
      <c r="AV1831" s="13" t="s">
        <v>76</v>
      </c>
      <c r="AW1831" s="13" t="s">
        <v>33</v>
      </c>
      <c r="AX1831" s="13" t="s">
        <v>72</v>
      </c>
      <c r="AY1831" s="200" t="s">
        <v>458</v>
      </c>
    </row>
    <row r="1832" s="13" customFormat="1">
      <c r="A1832" s="13"/>
      <c r="B1832" s="198"/>
      <c r="C1832" s="13"/>
      <c r="D1832" s="199" t="s">
        <v>469</v>
      </c>
      <c r="E1832" s="200" t="s">
        <v>3</v>
      </c>
      <c r="F1832" s="201" t="s">
        <v>3121</v>
      </c>
      <c r="G1832" s="13"/>
      <c r="H1832" s="202">
        <v>4</v>
      </c>
      <c r="I1832" s="203"/>
      <c r="J1832" s="13"/>
      <c r="K1832" s="13"/>
      <c r="L1832" s="198"/>
      <c r="M1832" s="204"/>
      <c r="N1832" s="205"/>
      <c r="O1832" s="205"/>
      <c r="P1832" s="205"/>
      <c r="Q1832" s="205"/>
      <c r="R1832" s="205"/>
      <c r="S1832" s="205"/>
      <c r="T1832" s="206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T1832" s="200" t="s">
        <v>469</v>
      </c>
      <c r="AU1832" s="200" t="s">
        <v>76</v>
      </c>
      <c r="AV1832" s="13" t="s">
        <v>76</v>
      </c>
      <c r="AW1832" s="13" t="s">
        <v>33</v>
      </c>
      <c r="AX1832" s="13" t="s">
        <v>72</v>
      </c>
      <c r="AY1832" s="200" t="s">
        <v>458</v>
      </c>
    </row>
    <row r="1833" s="13" customFormat="1">
      <c r="A1833" s="13"/>
      <c r="B1833" s="198"/>
      <c r="C1833" s="13"/>
      <c r="D1833" s="199" t="s">
        <v>469</v>
      </c>
      <c r="E1833" s="200" t="s">
        <v>3</v>
      </c>
      <c r="F1833" s="201" t="s">
        <v>3122</v>
      </c>
      <c r="G1833" s="13"/>
      <c r="H1833" s="202">
        <v>8</v>
      </c>
      <c r="I1833" s="203"/>
      <c r="J1833" s="13"/>
      <c r="K1833" s="13"/>
      <c r="L1833" s="198"/>
      <c r="M1833" s="204"/>
      <c r="N1833" s="205"/>
      <c r="O1833" s="205"/>
      <c r="P1833" s="205"/>
      <c r="Q1833" s="205"/>
      <c r="R1833" s="205"/>
      <c r="S1833" s="205"/>
      <c r="T1833" s="206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T1833" s="200" t="s">
        <v>469</v>
      </c>
      <c r="AU1833" s="200" t="s">
        <v>76</v>
      </c>
      <c r="AV1833" s="13" t="s">
        <v>76</v>
      </c>
      <c r="AW1833" s="13" t="s">
        <v>33</v>
      </c>
      <c r="AX1833" s="13" t="s">
        <v>72</v>
      </c>
      <c r="AY1833" s="200" t="s">
        <v>458</v>
      </c>
    </row>
    <row r="1834" s="15" customFormat="1">
      <c r="A1834" s="15"/>
      <c r="B1834" s="215"/>
      <c r="C1834" s="15"/>
      <c r="D1834" s="199" t="s">
        <v>469</v>
      </c>
      <c r="E1834" s="216" t="s">
        <v>3</v>
      </c>
      <c r="F1834" s="217" t="s">
        <v>497</v>
      </c>
      <c r="G1834" s="15"/>
      <c r="H1834" s="218">
        <v>70</v>
      </c>
      <c r="I1834" s="219"/>
      <c r="J1834" s="15"/>
      <c r="K1834" s="15"/>
      <c r="L1834" s="215"/>
      <c r="M1834" s="220"/>
      <c r="N1834" s="221"/>
      <c r="O1834" s="221"/>
      <c r="P1834" s="221"/>
      <c r="Q1834" s="221"/>
      <c r="R1834" s="221"/>
      <c r="S1834" s="221"/>
      <c r="T1834" s="222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T1834" s="216" t="s">
        <v>469</v>
      </c>
      <c r="AU1834" s="216" t="s">
        <v>76</v>
      </c>
      <c r="AV1834" s="15" t="s">
        <v>104</v>
      </c>
      <c r="AW1834" s="15" t="s">
        <v>33</v>
      </c>
      <c r="AX1834" s="15" t="s">
        <v>79</v>
      </c>
      <c r="AY1834" s="216" t="s">
        <v>458</v>
      </c>
    </row>
    <row r="1835" s="2" customFormat="1" ht="24.15" customHeight="1">
      <c r="A1835" s="41"/>
      <c r="B1835" s="179"/>
      <c r="C1835" s="180" t="s">
        <v>3123</v>
      </c>
      <c r="D1835" s="180" t="s">
        <v>462</v>
      </c>
      <c r="E1835" s="181" t="s">
        <v>3124</v>
      </c>
      <c r="F1835" s="182" t="s">
        <v>3125</v>
      </c>
      <c r="G1835" s="183" t="s">
        <v>629</v>
      </c>
      <c r="H1835" s="184">
        <v>9</v>
      </c>
      <c r="I1835" s="185"/>
      <c r="J1835" s="186">
        <f>ROUND(I1835*H1835,2)</f>
        <v>0</v>
      </c>
      <c r="K1835" s="182" t="s">
        <v>465</v>
      </c>
      <c r="L1835" s="42"/>
      <c r="M1835" s="187" t="s">
        <v>3</v>
      </c>
      <c r="N1835" s="188" t="s">
        <v>43</v>
      </c>
      <c r="O1835" s="75"/>
      <c r="P1835" s="189">
        <f>O1835*H1835</f>
        <v>0</v>
      </c>
      <c r="Q1835" s="189">
        <v>0</v>
      </c>
      <c r="R1835" s="189">
        <f>Q1835*H1835</f>
        <v>0</v>
      </c>
      <c r="S1835" s="189">
        <v>0</v>
      </c>
      <c r="T1835" s="190">
        <f>S1835*H1835</f>
        <v>0</v>
      </c>
      <c r="U1835" s="41"/>
      <c r="V1835" s="41"/>
      <c r="W1835" s="41"/>
      <c r="X1835" s="41"/>
      <c r="Y1835" s="41"/>
      <c r="Z1835" s="41"/>
      <c r="AA1835" s="41"/>
      <c r="AB1835" s="41"/>
      <c r="AC1835" s="41"/>
      <c r="AD1835" s="41"/>
      <c r="AE1835" s="41"/>
      <c r="AR1835" s="191" t="s">
        <v>567</v>
      </c>
      <c r="AT1835" s="191" t="s">
        <v>462</v>
      </c>
      <c r="AU1835" s="191" t="s">
        <v>76</v>
      </c>
      <c r="AY1835" s="22" t="s">
        <v>458</v>
      </c>
      <c r="BE1835" s="192">
        <f>IF(N1835="základní",J1835,0)</f>
        <v>0</v>
      </c>
      <c r="BF1835" s="192">
        <f>IF(N1835="snížená",J1835,0)</f>
        <v>0</v>
      </c>
      <c r="BG1835" s="192">
        <f>IF(N1835="zákl. přenesená",J1835,0)</f>
        <v>0</v>
      </c>
      <c r="BH1835" s="192">
        <f>IF(N1835="sníž. přenesená",J1835,0)</f>
        <v>0</v>
      </c>
      <c r="BI1835" s="192">
        <f>IF(N1835="nulová",J1835,0)</f>
        <v>0</v>
      </c>
      <c r="BJ1835" s="22" t="s">
        <v>79</v>
      </c>
      <c r="BK1835" s="192">
        <f>ROUND(I1835*H1835,2)</f>
        <v>0</v>
      </c>
      <c r="BL1835" s="22" t="s">
        <v>567</v>
      </c>
      <c r="BM1835" s="191" t="s">
        <v>3126</v>
      </c>
    </row>
    <row r="1836" s="2" customFormat="1">
      <c r="A1836" s="41"/>
      <c r="B1836" s="42"/>
      <c r="C1836" s="41"/>
      <c r="D1836" s="193" t="s">
        <v>467</v>
      </c>
      <c r="E1836" s="41"/>
      <c r="F1836" s="194" t="s">
        <v>3127</v>
      </c>
      <c r="G1836" s="41"/>
      <c r="H1836" s="41"/>
      <c r="I1836" s="195"/>
      <c r="J1836" s="41"/>
      <c r="K1836" s="41"/>
      <c r="L1836" s="42"/>
      <c r="M1836" s="196"/>
      <c r="N1836" s="197"/>
      <c r="O1836" s="75"/>
      <c r="P1836" s="75"/>
      <c r="Q1836" s="75"/>
      <c r="R1836" s="75"/>
      <c r="S1836" s="75"/>
      <c r="T1836" s="76"/>
      <c r="U1836" s="41"/>
      <c r="V1836" s="41"/>
      <c r="W1836" s="41"/>
      <c r="X1836" s="41"/>
      <c r="Y1836" s="41"/>
      <c r="Z1836" s="41"/>
      <c r="AA1836" s="41"/>
      <c r="AB1836" s="41"/>
      <c r="AC1836" s="41"/>
      <c r="AD1836" s="41"/>
      <c r="AE1836" s="41"/>
      <c r="AT1836" s="22" t="s">
        <v>467</v>
      </c>
      <c r="AU1836" s="22" t="s">
        <v>76</v>
      </c>
    </row>
    <row r="1837" s="13" customFormat="1">
      <c r="A1837" s="13"/>
      <c r="B1837" s="198"/>
      <c r="C1837" s="13"/>
      <c r="D1837" s="199" t="s">
        <v>469</v>
      </c>
      <c r="E1837" s="200" t="s">
        <v>3</v>
      </c>
      <c r="F1837" s="201" t="s">
        <v>3128</v>
      </c>
      <c r="G1837" s="13"/>
      <c r="H1837" s="202">
        <v>7</v>
      </c>
      <c r="I1837" s="203"/>
      <c r="J1837" s="13"/>
      <c r="K1837" s="13"/>
      <c r="L1837" s="198"/>
      <c r="M1837" s="204"/>
      <c r="N1837" s="205"/>
      <c r="O1837" s="205"/>
      <c r="P1837" s="205"/>
      <c r="Q1837" s="205"/>
      <c r="R1837" s="205"/>
      <c r="S1837" s="205"/>
      <c r="T1837" s="206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T1837" s="200" t="s">
        <v>469</v>
      </c>
      <c r="AU1837" s="200" t="s">
        <v>76</v>
      </c>
      <c r="AV1837" s="13" t="s">
        <v>76</v>
      </c>
      <c r="AW1837" s="13" t="s">
        <v>33</v>
      </c>
      <c r="AX1837" s="13" t="s">
        <v>72</v>
      </c>
      <c r="AY1837" s="200" t="s">
        <v>458</v>
      </c>
    </row>
    <row r="1838" s="13" customFormat="1">
      <c r="A1838" s="13"/>
      <c r="B1838" s="198"/>
      <c r="C1838" s="13"/>
      <c r="D1838" s="199" t="s">
        <v>469</v>
      </c>
      <c r="E1838" s="200" t="s">
        <v>3</v>
      </c>
      <c r="F1838" s="201" t="s">
        <v>3129</v>
      </c>
      <c r="G1838" s="13"/>
      <c r="H1838" s="202">
        <v>2</v>
      </c>
      <c r="I1838" s="203"/>
      <c r="J1838" s="13"/>
      <c r="K1838" s="13"/>
      <c r="L1838" s="198"/>
      <c r="M1838" s="204"/>
      <c r="N1838" s="205"/>
      <c r="O1838" s="205"/>
      <c r="P1838" s="205"/>
      <c r="Q1838" s="205"/>
      <c r="R1838" s="205"/>
      <c r="S1838" s="205"/>
      <c r="T1838" s="206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T1838" s="200" t="s">
        <v>469</v>
      </c>
      <c r="AU1838" s="200" t="s">
        <v>76</v>
      </c>
      <c r="AV1838" s="13" t="s">
        <v>76</v>
      </c>
      <c r="AW1838" s="13" t="s">
        <v>33</v>
      </c>
      <c r="AX1838" s="13" t="s">
        <v>72</v>
      </c>
      <c r="AY1838" s="200" t="s">
        <v>458</v>
      </c>
    </row>
    <row r="1839" s="15" customFormat="1">
      <c r="A1839" s="15"/>
      <c r="B1839" s="215"/>
      <c r="C1839" s="15"/>
      <c r="D1839" s="199" t="s">
        <v>469</v>
      </c>
      <c r="E1839" s="216" t="s">
        <v>3</v>
      </c>
      <c r="F1839" s="217" t="s">
        <v>497</v>
      </c>
      <c r="G1839" s="15"/>
      <c r="H1839" s="218">
        <v>9</v>
      </c>
      <c r="I1839" s="219"/>
      <c r="J1839" s="15"/>
      <c r="K1839" s="15"/>
      <c r="L1839" s="215"/>
      <c r="M1839" s="220"/>
      <c r="N1839" s="221"/>
      <c r="O1839" s="221"/>
      <c r="P1839" s="221"/>
      <c r="Q1839" s="221"/>
      <c r="R1839" s="221"/>
      <c r="S1839" s="221"/>
      <c r="T1839" s="222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T1839" s="216" t="s">
        <v>469</v>
      </c>
      <c r="AU1839" s="216" t="s">
        <v>76</v>
      </c>
      <c r="AV1839" s="15" t="s">
        <v>104</v>
      </c>
      <c r="AW1839" s="15" t="s">
        <v>33</v>
      </c>
      <c r="AX1839" s="15" t="s">
        <v>79</v>
      </c>
      <c r="AY1839" s="216" t="s">
        <v>458</v>
      </c>
    </row>
    <row r="1840" s="2" customFormat="1" ht="24.15" customHeight="1">
      <c r="A1840" s="41"/>
      <c r="B1840" s="179"/>
      <c r="C1840" s="180" t="s">
        <v>3130</v>
      </c>
      <c r="D1840" s="180" t="s">
        <v>462</v>
      </c>
      <c r="E1840" s="181" t="s">
        <v>3131</v>
      </c>
      <c r="F1840" s="182" t="s">
        <v>3132</v>
      </c>
      <c r="G1840" s="183" t="s">
        <v>694</v>
      </c>
      <c r="H1840" s="184">
        <v>3.8999999999999999</v>
      </c>
      <c r="I1840" s="185"/>
      <c r="J1840" s="186">
        <f>ROUND(I1840*H1840,2)</f>
        <v>0</v>
      </c>
      <c r="K1840" s="182" t="s">
        <v>465</v>
      </c>
      <c r="L1840" s="42"/>
      <c r="M1840" s="187" t="s">
        <v>3</v>
      </c>
      <c r="N1840" s="188" t="s">
        <v>43</v>
      </c>
      <c r="O1840" s="75"/>
      <c r="P1840" s="189">
        <f>O1840*H1840</f>
        <v>0</v>
      </c>
      <c r="Q1840" s="189">
        <v>0.00095200000000000005</v>
      </c>
      <c r="R1840" s="189">
        <f>Q1840*H1840</f>
        <v>0.0037128</v>
      </c>
      <c r="S1840" s="189">
        <v>0</v>
      </c>
      <c r="T1840" s="190">
        <f>S1840*H1840</f>
        <v>0</v>
      </c>
      <c r="U1840" s="41"/>
      <c r="V1840" s="41"/>
      <c r="W1840" s="41"/>
      <c r="X1840" s="41"/>
      <c r="Y1840" s="41"/>
      <c r="Z1840" s="41"/>
      <c r="AA1840" s="41"/>
      <c r="AB1840" s="41"/>
      <c r="AC1840" s="41"/>
      <c r="AD1840" s="41"/>
      <c r="AE1840" s="41"/>
      <c r="AR1840" s="191" t="s">
        <v>567</v>
      </c>
      <c r="AT1840" s="191" t="s">
        <v>462</v>
      </c>
      <c r="AU1840" s="191" t="s">
        <v>76</v>
      </c>
      <c r="AY1840" s="22" t="s">
        <v>458</v>
      </c>
      <c r="BE1840" s="192">
        <f>IF(N1840="základní",J1840,0)</f>
        <v>0</v>
      </c>
      <c r="BF1840" s="192">
        <f>IF(N1840="snížená",J1840,0)</f>
        <v>0</v>
      </c>
      <c r="BG1840" s="192">
        <f>IF(N1840="zákl. přenesená",J1840,0)</f>
        <v>0</v>
      </c>
      <c r="BH1840" s="192">
        <f>IF(N1840="sníž. přenesená",J1840,0)</f>
        <v>0</v>
      </c>
      <c r="BI1840" s="192">
        <f>IF(N1840="nulová",J1840,0)</f>
        <v>0</v>
      </c>
      <c r="BJ1840" s="22" t="s">
        <v>79</v>
      </c>
      <c r="BK1840" s="192">
        <f>ROUND(I1840*H1840,2)</f>
        <v>0</v>
      </c>
      <c r="BL1840" s="22" t="s">
        <v>567</v>
      </c>
      <c r="BM1840" s="191" t="s">
        <v>3133</v>
      </c>
    </row>
    <row r="1841" s="2" customFormat="1">
      <c r="A1841" s="41"/>
      <c r="B1841" s="42"/>
      <c r="C1841" s="41"/>
      <c r="D1841" s="193" t="s">
        <v>467</v>
      </c>
      <c r="E1841" s="41"/>
      <c r="F1841" s="194" t="s">
        <v>3134</v>
      </c>
      <c r="G1841" s="41"/>
      <c r="H1841" s="41"/>
      <c r="I1841" s="195"/>
      <c r="J1841" s="41"/>
      <c r="K1841" s="41"/>
      <c r="L1841" s="42"/>
      <c r="M1841" s="196"/>
      <c r="N1841" s="197"/>
      <c r="O1841" s="75"/>
      <c r="P1841" s="75"/>
      <c r="Q1841" s="75"/>
      <c r="R1841" s="75"/>
      <c r="S1841" s="75"/>
      <c r="T1841" s="76"/>
      <c r="U1841" s="41"/>
      <c r="V1841" s="41"/>
      <c r="W1841" s="41"/>
      <c r="X1841" s="41"/>
      <c r="Y1841" s="41"/>
      <c r="Z1841" s="41"/>
      <c r="AA1841" s="41"/>
      <c r="AB1841" s="41"/>
      <c r="AC1841" s="41"/>
      <c r="AD1841" s="41"/>
      <c r="AE1841" s="41"/>
      <c r="AT1841" s="22" t="s">
        <v>467</v>
      </c>
      <c r="AU1841" s="22" t="s">
        <v>76</v>
      </c>
    </row>
    <row r="1842" s="14" customFormat="1">
      <c r="A1842" s="14"/>
      <c r="B1842" s="208"/>
      <c r="C1842" s="14"/>
      <c r="D1842" s="199" t="s">
        <v>469</v>
      </c>
      <c r="E1842" s="209" t="s">
        <v>3</v>
      </c>
      <c r="F1842" s="210" t="s">
        <v>3099</v>
      </c>
      <c r="G1842" s="14"/>
      <c r="H1842" s="209" t="s">
        <v>3</v>
      </c>
      <c r="I1842" s="211"/>
      <c r="J1842" s="14"/>
      <c r="K1842" s="14"/>
      <c r="L1842" s="208"/>
      <c r="M1842" s="212"/>
      <c r="N1842" s="213"/>
      <c r="O1842" s="213"/>
      <c r="P1842" s="213"/>
      <c r="Q1842" s="213"/>
      <c r="R1842" s="213"/>
      <c r="S1842" s="213"/>
      <c r="T1842" s="2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T1842" s="209" t="s">
        <v>469</v>
      </c>
      <c r="AU1842" s="209" t="s">
        <v>76</v>
      </c>
      <c r="AV1842" s="14" t="s">
        <v>79</v>
      </c>
      <c r="AW1842" s="14" t="s">
        <v>33</v>
      </c>
      <c r="AX1842" s="14" t="s">
        <v>72</v>
      </c>
      <c r="AY1842" s="209" t="s">
        <v>458</v>
      </c>
    </row>
    <row r="1843" s="13" customFormat="1">
      <c r="A1843" s="13"/>
      <c r="B1843" s="198"/>
      <c r="C1843" s="13"/>
      <c r="D1843" s="199" t="s">
        <v>469</v>
      </c>
      <c r="E1843" s="200" t="s">
        <v>3</v>
      </c>
      <c r="F1843" s="201" t="s">
        <v>3135</v>
      </c>
      <c r="G1843" s="13"/>
      <c r="H1843" s="202">
        <v>3.8999999999999999</v>
      </c>
      <c r="I1843" s="203"/>
      <c r="J1843" s="13"/>
      <c r="K1843" s="13"/>
      <c r="L1843" s="198"/>
      <c r="M1843" s="204"/>
      <c r="N1843" s="205"/>
      <c r="O1843" s="205"/>
      <c r="P1843" s="205"/>
      <c r="Q1843" s="205"/>
      <c r="R1843" s="205"/>
      <c r="S1843" s="205"/>
      <c r="T1843" s="206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T1843" s="200" t="s">
        <v>469</v>
      </c>
      <c r="AU1843" s="200" t="s">
        <v>76</v>
      </c>
      <c r="AV1843" s="13" t="s">
        <v>76</v>
      </c>
      <c r="AW1843" s="13" t="s">
        <v>33</v>
      </c>
      <c r="AX1843" s="13" t="s">
        <v>72</v>
      </c>
      <c r="AY1843" s="200" t="s">
        <v>458</v>
      </c>
    </row>
    <row r="1844" s="15" customFormat="1">
      <c r="A1844" s="15"/>
      <c r="B1844" s="215"/>
      <c r="C1844" s="15"/>
      <c r="D1844" s="199" t="s">
        <v>469</v>
      </c>
      <c r="E1844" s="216" t="s">
        <v>3</v>
      </c>
      <c r="F1844" s="217" t="s">
        <v>497</v>
      </c>
      <c r="G1844" s="15"/>
      <c r="H1844" s="218">
        <v>3.8999999999999999</v>
      </c>
      <c r="I1844" s="219"/>
      <c r="J1844" s="15"/>
      <c r="K1844" s="15"/>
      <c r="L1844" s="215"/>
      <c r="M1844" s="220"/>
      <c r="N1844" s="221"/>
      <c r="O1844" s="221"/>
      <c r="P1844" s="221"/>
      <c r="Q1844" s="221"/>
      <c r="R1844" s="221"/>
      <c r="S1844" s="221"/>
      <c r="T1844" s="222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T1844" s="216" t="s">
        <v>469</v>
      </c>
      <c r="AU1844" s="216" t="s">
        <v>76</v>
      </c>
      <c r="AV1844" s="15" t="s">
        <v>104</v>
      </c>
      <c r="AW1844" s="15" t="s">
        <v>33</v>
      </c>
      <c r="AX1844" s="15" t="s">
        <v>79</v>
      </c>
      <c r="AY1844" s="216" t="s">
        <v>458</v>
      </c>
    </row>
    <row r="1845" s="2" customFormat="1" ht="33" customHeight="1">
      <c r="A1845" s="41"/>
      <c r="B1845" s="179"/>
      <c r="C1845" s="223" t="s">
        <v>3136</v>
      </c>
      <c r="D1845" s="223" t="s">
        <v>562</v>
      </c>
      <c r="E1845" s="224" t="s">
        <v>3090</v>
      </c>
      <c r="F1845" s="225" t="s">
        <v>3091</v>
      </c>
      <c r="G1845" s="226" t="s">
        <v>140</v>
      </c>
      <c r="H1845" s="227">
        <v>1.1699999999999999</v>
      </c>
      <c r="I1845" s="228"/>
      <c r="J1845" s="229">
        <f>ROUND(I1845*H1845,2)</f>
        <v>0</v>
      </c>
      <c r="K1845" s="225" t="s">
        <v>465</v>
      </c>
      <c r="L1845" s="230"/>
      <c r="M1845" s="231" t="s">
        <v>3</v>
      </c>
      <c r="N1845" s="232" t="s">
        <v>43</v>
      </c>
      <c r="O1845" s="75"/>
      <c r="P1845" s="189">
        <f>O1845*H1845</f>
        <v>0</v>
      </c>
      <c r="Q1845" s="189">
        <v>0.019</v>
      </c>
      <c r="R1845" s="189">
        <f>Q1845*H1845</f>
        <v>0.02223</v>
      </c>
      <c r="S1845" s="189">
        <v>0</v>
      </c>
      <c r="T1845" s="190">
        <f>S1845*H1845</f>
        <v>0</v>
      </c>
      <c r="U1845" s="41"/>
      <c r="V1845" s="41"/>
      <c r="W1845" s="41"/>
      <c r="X1845" s="41"/>
      <c r="Y1845" s="41"/>
      <c r="Z1845" s="41"/>
      <c r="AA1845" s="41"/>
      <c r="AB1845" s="41"/>
      <c r="AC1845" s="41"/>
      <c r="AD1845" s="41"/>
      <c r="AE1845" s="41"/>
      <c r="AR1845" s="191" t="s">
        <v>667</v>
      </c>
      <c r="AT1845" s="191" t="s">
        <v>562</v>
      </c>
      <c r="AU1845" s="191" t="s">
        <v>76</v>
      </c>
      <c r="AY1845" s="22" t="s">
        <v>458</v>
      </c>
      <c r="BE1845" s="192">
        <f>IF(N1845="základní",J1845,0)</f>
        <v>0</v>
      </c>
      <c r="BF1845" s="192">
        <f>IF(N1845="snížená",J1845,0)</f>
        <v>0</v>
      </c>
      <c r="BG1845" s="192">
        <f>IF(N1845="zákl. přenesená",J1845,0)</f>
        <v>0</v>
      </c>
      <c r="BH1845" s="192">
        <f>IF(N1845="sníž. přenesená",J1845,0)</f>
        <v>0</v>
      </c>
      <c r="BI1845" s="192">
        <f>IF(N1845="nulová",J1845,0)</f>
        <v>0</v>
      </c>
      <c r="BJ1845" s="22" t="s">
        <v>79</v>
      </c>
      <c r="BK1845" s="192">
        <f>ROUND(I1845*H1845,2)</f>
        <v>0</v>
      </c>
      <c r="BL1845" s="22" t="s">
        <v>567</v>
      </c>
      <c r="BM1845" s="191" t="s">
        <v>3137</v>
      </c>
    </row>
    <row r="1846" s="13" customFormat="1">
      <c r="A1846" s="13"/>
      <c r="B1846" s="198"/>
      <c r="C1846" s="13"/>
      <c r="D1846" s="199" t="s">
        <v>469</v>
      </c>
      <c r="E1846" s="13"/>
      <c r="F1846" s="201" t="s">
        <v>3138</v>
      </c>
      <c r="G1846" s="13"/>
      <c r="H1846" s="202">
        <v>1.1699999999999999</v>
      </c>
      <c r="I1846" s="203"/>
      <c r="J1846" s="13"/>
      <c r="K1846" s="13"/>
      <c r="L1846" s="198"/>
      <c r="M1846" s="204"/>
      <c r="N1846" s="205"/>
      <c r="O1846" s="205"/>
      <c r="P1846" s="205"/>
      <c r="Q1846" s="205"/>
      <c r="R1846" s="205"/>
      <c r="S1846" s="205"/>
      <c r="T1846" s="206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T1846" s="200" t="s">
        <v>469</v>
      </c>
      <c r="AU1846" s="200" t="s">
        <v>76</v>
      </c>
      <c r="AV1846" s="13" t="s">
        <v>76</v>
      </c>
      <c r="AW1846" s="13" t="s">
        <v>4</v>
      </c>
      <c r="AX1846" s="13" t="s">
        <v>79</v>
      </c>
      <c r="AY1846" s="200" t="s">
        <v>458</v>
      </c>
    </row>
    <row r="1847" s="2" customFormat="1" ht="49.05" customHeight="1">
      <c r="A1847" s="41"/>
      <c r="B1847" s="179"/>
      <c r="C1847" s="180" t="s">
        <v>3139</v>
      </c>
      <c r="D1847" s="180" t="s">
        <v>462</v>
      </c>
      <c r="E1847" s="181" t="s">
        <v>3140</v>
      </c>
      <c r="F1847" s="182" t="s">
        <v>3141</v>
      </c>
      <c r="G1847" s="183" t="s">
        <v>548</v>
      </c>
      <c r="H1847" s="184">
        <v>8.8390000000000004</v>
      </c>
      <c r="I1847" s="185"/>
      <c r="J1847" s="186">
        <f>ROUND(I1847*H1847,2)</f>
        <v>0</v>
      </c>
      <c r="K1847" s="182" t="s">
        <v>465</v>
      </c>
      <c r="L1847" s="42"/>
      <c r="M1847" s="187" t="s">
        <v>3</v>
      </c>
      <c r="N1847" s="188" t="s">
        <v>43</v>
      </c>
      <c r="O1847" s="75"/>
      <c r="P1847" s="189">
        <f>O1847*H1847</f>
        <v>0</v>
      </c>
      <c r="Q1847" s="189">
        <v>0</v>
      </c>
      <c r="R1847" s="189">
        <f>Q1847*H1847</f>
        <v>0</v>
      </c>
      <c r="S1847" s="189">
        <v>0</v>
      </c>
      <c r="T1847" s="190">
        <f>S1847*H1847</f>
        <v>0</v>
      </c>
      <c r="U1847" s="41"/>
      <c r="V1847" s="41"/>
      <c r="W1847" s="41"/>
      <c r="X1847" s="41"/>
      <c r="Y1847" s="41"/>
      <c r="Z1847" s="41"/>
      <c r="AA1847" s="41"/>
      <c r="AB1847" s="41"/>
      <c r="AC1847" s="41"/>
      <c r="AD1847" s="41"/>
      <c r="AE1847" s="41"/>
      <c r="AR1847" s="191" t="s">
        <v>567</v>
      </c>
      <c r="AT1847" s="191" t="s">
        <v>462</v>
      </c>
      <c r="AU1847" s="191" t="s">
        <v>76</v>
      </c>
      <c r="AY1847" s="22" t="s">
        <v>458</v>
      </c>
      <c r="BE1847" s="192">
        <f>IF(N1847="základní",J1847,0)</f>
        <v>0</v>
      </c>
      <c r="BF1847" s="192">
        <f>IF(N1847="snížená",J1847,0)</f>
        <v>0</v>
      </c>
      <c r="BG1847" s="192">
        <f>IF(N1847="zákl. přenesená",J1847,0)</f>
        <v>0</v>
      </c>
      <c r="BH1847" s="192">
        <f>IF(N1847="sníž. přenesená",J1847,0)</f>
        <v>0</v>
      </c>
      <c r="BI1847" s="192">
        <f>IF(N1847="nulová",J1847,0)</f>
        <v>0</v>
      </c>
      <c r="BJ1847" s="22" t="s">
        <v>79</v>
      </c>
      <c r="BK1847" s="192">
        <f>ROUND(I1847*H1847,2)</f>
        <v>0</v>
      </c>
      <c r="BL1847" s="22" t="s">
        <v>567</v>
      </c>
      <c r="BM1847" s="191" t="s">
        <v>3142</v>
      </c>
    </row>
    <row r="1848" s="2" customFormat="1">
      <c r="A1848" s="41"/>
      <c r="B1848" s="42"/>
      <c r="C1848" s="41"/>
      <c r="D1848" s="193" t="s">
        <v>467</v>
      </c>
      <c r="E1848" s="41"/>
      <c r="F1848" s="194" t="s">
        <v>3143</v>
      </c>
      <c r="G1848" s="41"/>
      <c r="H1848" s="41"/>
      <c r="I1848" s="195"/>
      <c r="J1848" s="41"/>
      <c r="K1848" s="41"/>
      <c r="L1848" s="42"/>
      <c r="M1848" s="196"/>
      <c r="N1848" s="197"/>
      <c r="O1848" s="75"/>
      <c r="P1848" s="75"/>
      <c r="Q1848" s="75"/>
      <c r="R1848" s="75"/>
      <c r="S1848" s="75"/>
      <c r="T1848" s="76"/>
      <c r="U1848" s="41"/>
      <c r="V1848" s="41"/>
      <c r="W1848" s="41"/>
      <c r="X1848" s="41"/>
      <c r="Y1848" s="41"/>
      <c r="Z1848" s="41"/>
      <c r="AA1848" s="41"/>
      <c r="AB1848" s="41"/>
      <c r="AC1848" s="41"/>
      <c r="AD1848" s="41"/>
      <c r="AE1848" s="41"/>
      <c r="AT1848" s="22" t="s">
        <v>467</v>
      </c>
      <c r="AU1848" s="22" t="s">
        <v>76</v>
      </c>
    </row>
    <row r="1849" s="12" customFormat="1" ht="20.88" customHeight="1">
      <c r="A1849" s="12"/>
      <c r="B1849" s="166"/>
      <c r="C1849" s="12"/>
      <c r="D1849" s="167" t="s">
        <v>71</v>
      </c>
      <c r="E1849" s="177" t="s">
        <v>3144</v>
      </c>
      <c r="F1849" s="177" t="s">
        <v>3145</v>
      </c>
      <c r="G1849" s="12"/>
      <c r="H1849" s="12"/>
      <c r="I1849" s="169"/>
      <c r="J1849" s="178">
        <f>BK1849</f>
        <v>0</v>
      </c>
      <c r="K1849" s="12"/>
      <c r="L1849" s="166"/>
      <c r="M1849" s="171"/>
      <c r="N1849" s="172"/>
      <c r="O1849" s="172"/>
      <c r="P1849" s="173">
        <f>SUM(P1850:P1862)</f>
        <v>0</v>
      </c>
      <c r="Q1849" s="172"/>
      <c r="R1849" s="173">
        <f>SUM(R1850:R1862)</f>
        <v>0.050419030000000004</v>
      </c>
      <c r="S1849" s="172"/>
      <c r="T1849" s="174">
        <f>SUM(T1850:T1862)</f>
        <v>0</v>
      </c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R1849" s="167" t="s">
        <v>76</v>
      </c>
      <c r="AT1849" s="175" t="s">
        <v>71</v>
      </c>
      <c r="AU1849" s="175" t="s">
        <v>76</v>
      </c>
      <c r="AY1849" s="167" t="s">
        <v>458</v>
      </c>
      <c r="BK1849" s="176">
        <f>SUM(BK1850:BK1862)</f>
        <v>0</v>
      </c>
    </row>
    <row r="1850" s="2" customFormat="1" ht="24.15" customHeight="1">
      <c r="A1850" s="41"/>
      <c r="B1850" s="179"/>
      <c r="C1850" s="180" t="s">
        <v>3146</v>
      </c>
      <c r="D1850" s="180" t="s">
        <v>462</v>
      </c>
      <c r="E1850" s="181" t="s">
        <v>3147</v>
      </c>
      <c r="F1850" s="182" t="s">
        <v>3148</v>
      </c>
      <c r="G1850" s="183" t="s">
        <v>140</v>
      </c>
      <c r="H1850" s="184">
        <v>33.640999999999998</v>
      </c>
      <c r="I1850" s="185"/>
      <c r="J1850" s="186">
        <f>ROUND(I1850*H1850,2)</f>
        <v>0</v>
      </c>
      <c r="K1850" s="182" t="s">
        <v>465</v>
      </c>
      <c r="L1850" s="42"/>
      <c r="M1850" s="187" t="s">
        <v>3</v>
      </c>
      <c r="N1850" s="188" t="s">
        <v>43</v>
      </c>
      <c r="O1850" s="75"/>
      <c r="P1850" s="189">
        <f>O1850*H1850</f>
        <v>0</v>
      </c>
      <c r="Q1850" s="189">
        <v>0</v>
      </c>
      <c r="R1850" s="189">
        <f>Q1850*H1850</f>
        <v>0</v>
      </c>
      <c r="S1850" s="189">
        <v>0</v>
      </c>
      <c r="T1850" s="190">
        <f>S1850*H1850</f>
        <v>0</v>
      </c>
      <c r="U1850" s="41"/>
      <c r="V1850" s="41"/>
      <c r="W1850" s="41"/>
      <c r="X1850" s="41"/>
      <c r="Y1850" s="41"/>
      <c r="Z1850" s="41"/>
      <c r="AA1850" s="41"/>
      <c r="AB1850" s="41"/>
      <c r="AC1850" s="41"/>
      <c r="AD1850" s="41"/>
      <c r="AE1850" s="41"/>
      <c r="AR1850" s="191" t="s">
        <v>567</v>
      </c>
      <c r="AT1850" s="191" t="s">
        <v>462</v>
      </c>
      <c r="AU1850" s="191" t="s">
        <v>101</v>
      </c>
      <c r="AY1850" s="22" t="s">
        <v>458</v>
      </c>
      <c r="BE1850" s="192">
        <f>IF(N1850="základní",J1850,0)</f>
        <v>0</v>
      </c>
      <c r="BF1850" s="192">
        <f>IF(N1850="snížená",J1850,0)</f>
        <v>0</v>
      </c>
      <c r="BG1850" s="192">
        <f>IF(N1850="zákl. přenesená",J1850,0)</f>
        <v>0</v>
      </c>
      <c r="BH1850" s="192">
        <f>IF(N1850="sníž. přenesená",J1850,0)</f>
        <v>0</v>
      </c>
      <c r="BI1850" s="192">
        <f>IF(N1850="nulová",J1850,0)</f>
        <v>0</v>
      </c>
      <c r="BJ1850" s="22" t="s">
        <v>79</v>
      </c>
      <c r="BK1850" s="192">
        <f>ROUND(I1850*H1850,2)</f>
        <v>0</v>
      </c>
      <c r="BL1850" s="22" t="s">
        <v>567</v>
      </c>
      <c r="BM1850" s="191" t="s">
        <v>3149</v>
      </c>
    </row>
    <row r="1851" s="2" customFormat="1">
      <c r="A1851" s="41"/>
      <c r="B1851" s="42"/>
      <c r="C1851" s="41"/>
      <c r="D1851" s="193" t="s">
        <v>467</v>
      </c>
      <c r="E1851" s="41"/>
      <c r="F1851" s="194" t="s">
        <v>3150</v>
      </c>
      <c r="G1851" s="41"/>
      <c r="H1851" s="41"/>
      <c r="I1851" s="195"/>
      <c r="J1851" s="41"/>
      <c r="K1851" s="41"/>
      <c r="L1851" s="42"/>
      <c r="M1851" s="196"/>
      <c r="N1851" s="197"/>
      <c r="O1851" s="75"/>
      <c r="P1851" s="75"/>
      <c r="Q1851" s="75"/>
      <c r="R1851" s="75"/>
      <c r="S1851" s="75"/>
      <c r="T1851" s="76"/>
      <c r="U1851" s="41"/>
      <c r="V1851" s="41"/>
      <c r="W1851" s="41"/>
      <c r="X1851" s="41"/>
      <c r="Y1851" s="41"/>
      <c r="Z1851" s="41"/>
      <c r="AA1851" s="41"/>
      <c r="AB1851" s="41"/>
      <c r="AC1851" s="41"/>
      <c r="AD1851" s="41"/>
      <c r="AE1851" s="41"/>
      <c r="AT1851" s="22" t="s">
        <v>467</v>
      </c>
      <c r="AU1851" s="22" t="s">
        <v>101</v>
      </c>
    </row>
    <row r="1852" s="13" customFormat="1">
      <c r="A1852" s="13"/>
      <c r="B1852" s="198"/>
      <c r="C1852" s="13"/>
      <c r="D1852" s="199" t="s">
        <v>469</v>
      </c>
      <c r="E1852" s="200" t="s">
        <v>3</v>
      </c>
      <c r="F1852" s="201" t="s">
        <v>3151</v>
      </c>
      <c r="G1852" s="13"/>
      <c r="H1852" s="202">
        <v>15.266</v>
      </c>
      <c r="I1852" s="203"/>
      <c r="J1852" s="13"/>
      <c r="K1852" s="13"/>
      <c r="L1852" s="198"/>
      <c r="M1852" s="204"/>
      <c r="N1852" s="205"/>
      <c r="O1852" s="205"/>
      <c r="P1852" s="205"/>
      <c r="Q1852" s="205"/>
      <c r="R1852" s="205"/>
      <c r="S1852" s="205"/>
      <c r="T1852" s="206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T1852" s="200" t="s">
        <v>469</v>
      </c>
      <c r="AU1852" s="200" t="s">
        <v>101</v>
      </c>
      <c r="AV1852" s="13" t="s">
        <v>76</v>
      </c>
      <c r="AW1852" s="13" t="s">
        <v>33</v>
      </c>
      <c r="AX1852" s="13" t="s">
        <v>72</v>
      </c>
      <c r="AY1852" s="200" t="s">
        <v>458</v>
      </c>
    </row>
    <row r="1853" s="13" customFormat="1">
      <c r="A1853" s="13"/>
      <c r="B1853" s="198"/>
      <c r="C1853" s="13"/>
      <c r="D1853" s="199" t="s">
        <v>469</v>
      </c>
      <c r="E1853" s="200" t="s">
        <v>3</v>
      </c>
      <c r="F1853" s="201" t="s">
        <v>3152</v>
      </c>
      <c r="G1853" s="13"/>
      <c r="H1853" s="202">
        <v>18.375</v>
      </c>
      <c r="I1853" s="203"/>
      <c r="J1853" s="13"/>
      <c r="K1853" s="13"/>
      <c r="L1853" s="198"/>
      <c r="M1853" s="204"/>
      <c r="N1853" s="205"/>
      <c r="O1853" s="205"/>
      <c r="P1853" s="205"/>
      <c r="Q1853" s="205"/>
      <c r="R1853" s="205"/>
      <c r="S1853" s="205"/>
      <c r="T1853" s="206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T1853" s="200" t="s">
        <v>469</v>
      </c>
      <c r="AU1853" s="200" t="s">
        <v>101</v>
      </c>
      <c r="AV1853" s="13" t="s">
        <v>76</v>
      </c>
      <c r="AW1853" s="13" t="s">
        <v>33</v>
      </c>
      <c r="AX1853" s="13" t="s">
        <v>72</v>
      </c>
      <c r="AY1853" s="200" t="s">
        <v>458</v>
      </c>
    </row>
    <row r="1854" s="15" customFormat="1">
      <c r="A1854" s="15"/>
      <c r="B1854" s="215"/>
      <c r="C1854" s="15"/>
      <c r="D1854" s="199" t="s">
        <v>469</v>
      </c>
      <c r="E1854" s="216" t="s">
        <v>3</v>
      </c>
      <c r="F1854" s="217" t="s">
        <v>497</v>
      </c>
      <c r="G1854" s="15"/>
      <c r="H1854" s="218">
        <v>33.640999999999998</v>
      </c>
      <c r="I1854" s="219"/>
      <c r="J1854" s="15"/>
      <c r="K1854" s="15"/>
      <c r="L1854" s="215"/>
      <c r="M1854" s="220"/>
      <c r="N1854" s="221"/>
      <c r="O1854" s="221"/>
      <c r="P1854" s="221"/>
      <c r="Q1854" s="221"/>
      <c r="R1854" s="221"/>
      <c r="S1854" s="221"/>
      <c r="T1854" s="222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  <c r="AT1854" s="216" t="s">
        <v>469</v>
      </c>
      <c r="AU1854" s="216" t="s">
        <v>101</v>
      </c>
      <c r="AV1854" s="15" t="s">
        <v>104</v>
      </c>
      <c r="AW1854" s="15" t="s">
        <v>33</v>
      </c>
      <c r="AX1854" s="15" t="s">
        <v>79</v>
      </c>
      <c r="AY1854" s="216" t="s">
        <v>458</v>
      </c>
    </row>
    <row r="1855" s="2" customFormat="1" ht="24.15" customHeight="1">
      <c r="A1855" s="41"/>
      <c r="B1855" s="179"/>
      <c r="C1855" s="223" t="s">
        <v>3153</v>
      </c>
      <c r="D1855" s="223" t="s">
        <v>562</v>
      </c>
      <c r="E1855" s="224" t="s">
        <v>2928</v>
      </c>
      <c r="F1855" s="225" t="s">
        <v>2929</v>
      </c>
      <c r="G1855" s="226" t="s">
        <v>702</v>
      </c>
      <c r="H1855" s="227">
        <v>37.502000000000002</v>
      </c>
      <c r="I1855" s="228"/>
      <c r="J1855" s="229">
        <f>ROUND(I1855*H1855,2)</f>
        <v>0</v>
      </c>
      <c r="K1855" s="225" t="s">
        <v>465</v>
      </c>
      <c r="L1855" s="230"/>
      <c r="M1855" s="231" t="s">
        <v>3</v>
      </c>
      <c r="N1855" s="232" t="s">
        <v>43</v>
      </c>
      <c r="O1855" s="75"/>
      <c r="P1855" s="189">
        <f>O1855*H1855</f>
        <v>0</v>
      </c>
      <c r="Q1855" s="189">
        <v>0.001</v>
      </c>
      <c r="R1855" s="189">
        <f>Q1855*H1855</f>
        <v>0.037502000000000001</v>
      </c>
      <c r="S1855" s="189">
        <v>0</v>
      </c>
      <c r="T1855" s="190">
        <f>S1855*H1855</f>
        <v>0</v>
      </c>
      <c r="U1855" s="41"/>
      <c r="V1855" s="41"/>
      <c r="W1855" s="41"/>
      <c r="X1855" s="41"/>
      <c r="Y1855" s="41"/>
      <c r="Z1855" s="41"/>
      <c r="AA1855" s="41"/>
      <c r="AB1855" s="41"/>
      <c r="AC1855" s="41"/>
      <c r="AD1855" s="41"/>
      <c r="AE1855" s="41"/>
      <c r="AR1855" s="191" t="s">
        <v>667</v>
      </c>
      <c r="AT1855" s="191" t="s">
        <v>562</v>
      </c>
      <c r="AU1855" s="191" t="s">
        <v>101</v>
      </c>
      <c r="AY1855" s="22" t="s">
        <v>458</v>
      </c>
      <c r="BE1855" s="192">
        <f>IF(N1855="základní",J1855,0)</f>
        <v>0</v>
      </c>
      <c r="BF1855" s="192">
        <f>IF(N1855="snížená",J1855,0)</f>
        <v>0</v>
      </c>
      <c r="BG1855" s="192">
        <f>IF(N1855="zákl. přenesená",J1855,0)</f>
        <v>0</v>
      </c>
      <c r="BH1855" s="192">
        <f>IF(N1855="sníž. přenesená",J1855,0)</f>
        <v>0</v>
      </c>
      <c r="BI1855" s="192">
        <f>IF(N1855="nulová",J1855,0)</f>
        <v>0</v>
      </c>
      <c r="BJ1855" s="22" t="s">
        <v>79</v>
      </c>
      <c r="BK1855" s="192">
        <f>ROUND(I1855*H1855,2)</f>
        <v>0</v>
      </c>
      <c r="BL1855" s="22" t="s">
        <v>567</v>
      </c>
      <c r="BM1855" s="191" t="s">
        <v>3154</v>
      </c>
    </row>
    <row r="1856" s="2" customFormat="1">
      <c r="A1856" s="41"/>
      <c r="B1856" s="42"/>
      <c r="C1856" s="41"/>
      <c r="D1856" s="199" t="s">
        <v>475</v>
      </c>
      <c r="E1856" s="41"/>
      <c r="F1856" s="207" t="s">
        <v>3155</v>
      </c>
      <c r="G1856" s="41"/>
      <c r="H1856" s="41"/>
      <c r="I1856" s="195"/>
      <c r="J1856" s="41"/>
      <c r="K1856" s="41"/>
      <c r="L1856" s="42"/>
      <c r="M1856" s="196"/>
      <c r="N1856" s="197"/>
      <c r="O1856" s="75"/>
      <c r="P1856" s="75"/>
      <c r="Q1856" s="75"/>
      <c r="R1856" s="75"/>
      <c r="S1856" s="75"/>
      <c r="T1856" s="76"/>
      <c r="U1856" s="41"/>
      <c r="V1856" s="41"/>
      <c r="W1856" s="41"/>
      <c r="X1856" s="41"/>
      <c r="Y1856" s="41"/>
      <c r="Z1856" s="41"/>
      <c r="AA1856" s="41"/>
      <c r="AB1856" s="41"/>
      <c r="AC1856" s="41"/>
      <c r="AD1856" s="41"/>
      <c r="AE1856" s="41"/>
      <c r="AT1856" s="22" t="s">
        <v>475</v>
      </c>
      <c r="AU1856" s="22" t="s">
        <v>101</v>
      </c>
    </row>
    <row r="1857" s="13" customFormat="1">
      <c r="A1857" s="13"/>
      <c r="B1857" s="198"/>
      <c r="C1857" s="13"/>
      <c r="D1857" s="199" t="s">
        <v>469</v>
      </c>
      <c r="E1857" s="13"/>
      <c r="F1857" s="201" t="s">
        <v>3156</v>
      </c>
      <c r="G1857" s="13"/>
      <c r="H1857" s="202">
        <v>37.502000000000002</v>
      </c>
      <c r="I1857" s="203"/>
      <c r="J1857" s="13"/>
      <c r="K1857" s="13"/>
      <c r="L1857" s="198"/>
      <c r="M1857" s="204"/>
      <c r="N1857" s="205"/>
      <c r="O1857" s="205"/>
      <c r="P1857" s="205"/>
      <c r="Q1857" s="205"/>
      <c r="R1857" s="205"/>
      <c r="S1857" s="205"/>
      <c r="T1857" s="206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T1857" s="200" t="s">
        <v>469</v>
      </c>
      <c r="AU1857" s="200" t="s">
        <v>101</v>
      </c>
      <c r="AV1857" s="13" t="s">
        <v>76</v>
      </c>
      <c r="AW1857" s="13" t="s">
        <v>4</v>
      </c>
      <c r="AX1857" s="13" t="s">
        <v>79</v>
      </c>
      <c r="AY1857" s="200" t="s">
        <v>458</v>
      </c>
    </row>
    <row r="1858" s="2" customFormat="1" ht="24.15" customHeight="1">
      <c r="A1858" s="41"/>
      <c r="B1858" s="179"/>
      <c r="C1858" s="180" t="s">
        <v>3157</v>
      </c>
      <c r="D1858" s="180" t="s">
        <v>462</v>
      </c>
      <c r="E1858" s="181" t="s">
        <v>2934</v>
      </c>
      <c r="F1858" s="182" t="s">
        <v>2935</v>
      </c>
      <c r="G1858" s="183" t="s">
        <v>694</v>
      </c>
      <c r="H1858" s="184">
        <v>10.5</v>
      </c>
      <c r="I1858" s="185"/>
      <c r="J1858" s="186">
        <f>ROUND(I1858*H1858,2)</f>
        <v>0</v>
      </c>
      <c r="K1858" s="182" t="s">
        <v>465</v>
      </c>
      <c r="L1858" s="42"/>
      <c r="M1858" s="187" t="s">
        <v>3</v>
      </c>
      <c r="N1858" s="188" t="s">
        <v>43</v>
      </c>
      <c r="O1858" s="75"/>
      <c r="P1858" s="189">
        <f>O1858*H1858</f>
        <v>0</v>
      </c>
      <c r="Q1858" s="189">
        <v>0.00017000000000000001</v>
      </c>
      <c r="R1858" s="189">
        <f>Q1858*H1858</f>
        <v>0.0017850000000000001</v>
      </c>
      <c r="S1858" s="189">
        <v>0</v>
      </c>
      <c r="T1858" s="190">
        <f>S1858*H1858</f>
        <v>0</v>
      </c>
      <c r="U1858" s="41"/>
      <c r="V1858" s="41"/>
      <c r="W1858" s="41"/>
      <c r="X1858" s="41"/>
      <c r="Y1858" s="41"/>
      <c r="Z1858" s="41"/>
      <c r="AA1858" s="41"/>
      <c r="AB1858" s="41"/>
      <c r="AC1858" s="41"/>
      <c r="AD1858" s="41"/>
      <c r="AE1858" s="41"/>
      <c r="AR1858" s="191" t="s">
        <v>567</v>
      </c>
      <c r="AT1858" s="191" t="s">
        <v>462</v>
      </c>
      <c r="AU1858" s="191" t="s">
        <v>101</v>
      </c>
      <c r="AY1858" s="22" t="s">
        <v>458</v>
      </c>
      <c r="BE1858" s="192">
        <f>IF(N1858="základní",J1858,0)</f>
        <v>0</v>
      </c>
      <c r="BF1858" s="192">
        <f>IF(N1858="snížená",J1858,0)</f>
        <v>0</v>
      </c>
      <c r="BG1858" s="192">
        <f>IF(N1858="zákl. přenesená",J1858,0)</f>
        <v>0</v>
      </c>
      <c r="BH1858" s="192">
        <f>IF(N1858="sníž. přenesená",J1858,0)</f>
        <v>0</v>
      </c>
      <c r="BI1858" s="192">
        <f>IF(N1858="nulová",J1858,0)</f>
        <v>0</v>
      </c>
      <c r="BJ1858" s="22" t="s">
        <v>79</v>
      </c>
      <c r="BK1858" s="192">
        <f>ROUND(I1858*H1858,2)</f>
        <v>0</v>
      </c>
      <c r="BL1858" s="22" t="s">
        <v>567</v>
      </c>
      <c r="BM1858" s="191" t="s">
        <v>3158</v>
      </c>
    </row>
    <row r="1859" s="2" customFormat="1">
      <c r="A1859" s="41"/>
      <c r="B1859" s="42"/>
      <c r="C1859" s="41"/>
      <c r="D1859" s="193" t="s">
        <v>467</v>
      </c>
      <c r="E1859" s="41"/>
      <c r="F1859" s="194" t="s">
        <v>2937</v>
      </c>
      <c r="G1859" s="41"/>
      <c r="H1859" s="41"/>
      <c r="I1859" s="195"/>
      <c r="J1859" s="41"/>
      <c r="K1859" s="41"/>
      <c r="L1859" s="42"/>
      <c r="M1859" s="196"/>
      <c r="N1859" s="197"/>
      <c r="O1859" s="75"/>
      <c r="P1859" s="75"/>
      <c r="Q1859" s="75"/>
      <c r="R1859" s="75"/>
      <c r="S1859" s="75"/>
      <c r="T1859" s="76"/>
      <c r="U1859" s="41"/>
      <c r="V1859" s="41"/>
      <c r="W1859" s="41"/>
      <c r="X1859" s="41"/>
      <c r="Y1859" s="41"/>
      <c r="Z1859" s="41"/>
      <c r="AA1859" s="41"/>
      <c r="AB1859" s="41"/>
      <c r="AC1859" s="41"/>
      <c r="AD1859" s="41"/>
      <c r="AE1859" s="41"/>
      <c r="AT1859" s="22" t="s">
        <v>467</v>
      </c>
      <c r="AU1859" s="22" t="s">
        <v>101</v>
      </c>
    </row>
    <row r="1860" s="13" customFormat="1">
      <c r="A1860" s="13"/>
      <c r="B1860" s="198"/>
      <c r="C1860" s="13"/>
      <c r="D1860" s="199" t="s">
        <v>469</v>
      </c>
      <c r="E1860" s="200" t="s">
        <v>3</v>
      </c>
      <c r="F1860" s="201" t="s">
        <v>3159</v>
      </c>
      <c r="G1860" s="13"/>
      <c r="H1860" s="202">
        <v>10.5</v>
      </c>
      <c r="I1860" s="203"/>
      <c r="J1860" s="13"/>
      <c r="K1860" s="13"/>
      <c r="L1860" s="198"/>
      <c r="M1860" s="204"/>
      <c r="N1860" s="205"/>
      <c r="O1860" s="205"/>
      <c r="P1860" s="205"/>
      <c r="Q1860" s="205"/>
      <c r="R1860" s="205"/>
      <c r="S1860" s="205"/>
      <c r="T1860" s="206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T1860" s="200" t="s">
        <v>469</v>
      </c>
      <c r="AU1860" s="200" t="s">
        <v>101</v>
      </c>
      <c r="AV1860" s="13" t="s">
        <v>76</v>
      </c>
      <c r="AW1860" s="13" t="s">
        <v>33</v>
      </c>
      <c r="AX1860" s="13" t="s">
        <v>79</v>
      </c>
      <c r="AY1860" s="200" t="s">
        <v>458</v>
      </c>
    </row>
    <row r="1861" s="2" customFormat="1" ht="16.5" customHeight="1">
      <c r="A1861" s="41"/>
      <c r="B1861" s="179"/>
      <c r="C1861" s="223" t="s">
        <v>3160</v>
      </c>
      <c r="D1861" s="223" t="s">
        <v>562</v>
      </c>
      <c r="E1861" s="224" t="s">
        <v>2940</v>
      </c>
      <c r="F1861" s="225" t="s">
        <v>2941</v>
      </c>
      <c r="G1861" s="226" t="s">
        <v>694</v>
      </c>
      <c r="H1861" s="227">
        <v>12.233000000000001</v>
      </c>
      <c r="I1861" s="228"/>
      <c r="J1861" s="229">
        <f>ROUND(I1861*H1861,2)</f>
        <v>0</v>
      </c>
      <c r="K1861" s="225" t="s">
        <v>465</v>
      </c>
      <c r="L1861" s="230"/>
      <c r="M1861" s="231" t="s">
        <v>3</v>
      </c>
      <c r="N1861" s="232" t="s">
        <v>43</v>
      </c>
      <c r="O1861" s="75"/>
      <c r="P1861" s="189">
        <f>O1861*H1861</f>
        <v>0</v>
      </c>
      <c r="Q1861" s="189">
        <v>0.00091</v>
      </c>
      <c r="R1861" s="189">
        <f>Q1861*H1861</f>
        <v>0.011132030000000001</v>
      </c>
      <c r="S1861" s="189">
        <v>0</v>
      </c>
      <c r="T1861" s="190">
        <f>S1861*H1861</f>
        <v>0</v>
      </c>
      <c r="U1861" s="41"/>
      <c r="V1861" s="41"/>
      <c r="W1861" s="41"/>
      <c r="X1861" s="41"/>
      <c r="Y1861" s="41"/>
      <c r="Z1861" s="41"/>
      <c r="AA1861" s="41"/>
      <c r="AB1861" s="41"/>
      <c r="AC1861" s="41"/>
      <c r="AD1861" s="41"/>
      <c r="AE1861" s="41"/>
      <c r="AR1861" s="191" t="s">
        <v>667</v>
      </c>
      <c r="AT1861" s="191" t="s">
        <v>562</v>
      </c>
      <c r="AU1861" s="191" t="s">
        <v>101</v>
      </c>
      <c r="AY1861" s="22" t="s">
        <v>458</v>
      </c>
      <c r="BE1861" s="192">
        <f>IF(N1861="základní",J1861,0)</f>
        <v>0</v>
      </c>
      <c r="BF1861" s="192">
        <f>IF(N1861="snížená",J1861,0)</f>
        <v>0</v>
      </c>
      <c r="BG1861" s="192">
        <f>IF(N1861="zákl. přenesená",J1861,0)</f>
        <v>0</v>
      </c>
      <c r="BH1861" s="192">
        <f>IF(N1861="sníž. přenesená",J1861,0)</f>
        <v>0</v>
      </c>
      <c r="BI1861" s="192">
        <f>IF(N1861="nulová",J1861,0)</f>
        <v>0</v>
      </c>
      <c r="BJ1861" s="22" t="s">
        <v>79</v>
      </c>
      <c r="BK1861" s="192">
        <f>ROUND(I1861*H1861,2)</f>
        <v>0</v>
      </c>
      <c r="BL1861" s="22" t="s">
        <v>567</v>
      </c>
      <c r="BM1861" s="191" t="s">
        <v>3161</v>
      </c>
    </row>
    <row r="1862" s="13" customFormat="1">
      <c r="A1862" s="13"/>
      <c r="B1862" s="198"/>
      <c r="C1862" s="13"/>
      <c r="D1862" s="199" t="s">
        <v>469</v>
      </c>
      <c r="E1862" s="13"/>
      <c r="F1862" s="201" t="s">
        <v>3162</v>
      </c>
      <c r="G1862" s="13"/>
      <c r="H1862" s="202">
        <v>12.233000000000001</v>
      </c>
      <c r="I1862" s="203"/>
      <c r="J1862" s="13"/>
      <c r="K1862" s="13"/>
      <c r="L1862" s="198"/>
      <c r="M1862" s="204"/>
      <c r="N1862" s="205"/>
      <c r="O1862" s="205"/>
      <c r="P1862" s="205"/>
      <c r="Q1862" s="205"/>
      <c r="R1862" s="205"/>
      <c r="S1862" s="205"/>
      <c r="T1862" s="206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T1862" s="200" t="s">
        <v>469</v>
      </c>
      <c r="AU1862" s="200" t="s">
        <v>101</v>
      </c>
      <c r="AV1862" s="13" t="s">
        <v>76</v>
      </c>
      <c r="AW1862" s="13" t="s">
        <v>4</v>
      </c>
      <c r="AX1862" s="13" t="s">
        <v>79</v>
      </c>
      <c r="AY1862" s="200" t="s">
        <v>458</v>
      </c>
    </row>
    <row r="1863" s="12" customFormat="1" ht="22.8" customHeight="1">
      <c r="A1863" s="12"/>
      <c r="B1863" s="166"/>
      <c r="C1863" s="12"/>
      <c r="D1863" s="167" t="s">
        <v>71</v>
      </c>
      <c r="E1863" s="177" t="s">
        <v>3163</v>
      </c>
      <c r="F1863" s="177" t="s">
        <v>3164</v>
      </c>
      <c r="G1863" s="12"/>
      <c r="H1863" s="12"/>
      <c r="I1863" s="169"/>
      <c r="J1863" s="178">
        <f>BK1863</f>
        <v>0</v>
      </c>
      <c r="K1863" s="12"/>
      <c r="L1863" s="166"/>
      <c r="M1863" s="171"/>
      <c r="N1863" s="172"/>
      <c r="O1863" s="172"/>
      <c r="P1863" s="173">
        <f>SUM(P1864:P1875)</f>
        <v>0</v>
      </c>
      <c r="Q1863" s="172"/>
      <c r="R1863" s="173">
        <f>SUM(R1864:R1875)</f>
        <v>3.115183015135</v>
      </c>
      <c r="S1863" s="172"/>
      <c r="T1863" s="174">
        <f>SUM(T1864:T1875)</f>
        <v>0</v>
      </c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R1863" s="167" t="s">
        <v>76</v>
      </c>
      <c r="AT1863" s="175" t="s">
        <v>71</v>
      </c>
      <c r="AU1863" s="175" t="s">
        <v>79</v>
      </c>
      <c r="AY1863" s="167" t="s">
        <v>458</v>
      </c>
      <c r="BK1863" s="176">
        <f>SUM(BK1864:BK1875)</f>
        <v>0</v>
      </c>
    </row>
    <row r="1864" s="2" customFormat="1" ht="49.05" customHeight="1">
      <c r="A1864" s="41"/>
      <c r="B1864" s="179"/>
      <c r="C1864" s="180" t="s">
        <v>3165</v>
      </c>
      <c r="D1864" s="180" t="s">
        <v>462</v>
      </c>
      <c r="E1864" s="181" t="s">
        <v>3166</v>
      </c>
      <c r="F1864" s="182" t="s">
        <v>3167</v>
      </c>
      <c r="G1864" s="183" t="s">
        <v>140</v>
      </c>
      <c r="H1864" s="184">
        <v>79.265000000000001</v>
      </c>
      <c r="I1864" s="185"/>
      <c r="J1864" s="186">
        <f>ROUND(I1864*H1864,2)</f>
        <v>0</v>
      </c>
      <c r="K1864" s="182" t="s">
        <v>465</v>
      </c>
      <c r="L1864" s="42"/>
      <c r="M1864" s="187" t="s">
        <v>3</v>
      </c>
      <c r="N1864" s="188" t="s">
        <v>43</v>
      </c>
      <c r="O1864" s="75"/>
      <c r="P1864" s="189">
        <f>O1864*H1864</f>
        <v>0</v>
      </c>
      <c r="Q1864" s="189">
        <v>0.0078009589999999997</v>
      </c>
      <c r="R1864" s="189">
        <f>Q1864*H1864</f>
        <v>0.61834301513500001</v>
      </c>
      <c r="S1864" s="189">
        <v>0</v>
      </c>
      <c r="T1864" s="190">
        <f>S1864*H1864</f>
        <v>0</v>
      </c>
      <c r="U1864" s="41"/>
      <c r="V1864" s="41"/>
      <c r="W1864" s="41"/>
      <c r="X1864" s="41"/>
      <c r="Y1864" s="41"/>
      <c r="Z1864" s="41"/>
      <c r="AA1864" s="41"/>
      <c r="AB1864" s="41"/>
      <c r="AC1864" s="41"/>
      <c r="AD1864" s="41"/>
      <c r="AE1864" s="41"/>
      <c r="AR1864" s="191" t="s">
        <v>567</v>
      </c>
      <c r="AT1864" s="191" t="s">
        <v>462</v>
      </c>
      <c r="AU1864" s="191" t="s">
        <v>76</v>
      </c>
      <c r="AY1864" s="22" t="s">
        <v>458</v>
      </c>
      <c r="BE1864" s="192">
        <f>IF(N1864="základní",J1864,0)</f>
        <v>0</v>
      </c>
      <c r="BF1864" s="192">
        <f>IF(N1864="snížená",J1864,0)</f>
        <v>0</v>
      </c>
      <c r="BG1864" s="192">
        <f>IF(N1864="zákl. přenesená",J1864,0)</f>
        <v>0</v>
      </c>
      <c r="BH1864" s="192">
        <f>IF(N1864="sníž. přenesená",J1864,0)</f>
        <v>0</v>
      </c>
      <c r="BI1864" s="192">
        <f>IF(N1864="nulová",J1864,0)</f>
        <v>0</v>
      </c>
      <c r="BJ1864" s="22" t="s">
        <v>79</v>
      </c>
      <c r="BK1864" s="192">
        <f>ROUND(I1864*H1864,2)</f>
        <v>0</v>
      </c>
      <c r="BL1864" s="22" t="s">
        <v>567</v>
      </c>
      <c r="BM1864" s="191" t="s">
        <v>3168</v>
      </c>
    </row>
    <row r="1865" s="2" customFormat="1">
      <c r="A1865" s="41"/>
      <c r="B1865" s="42"/>
      <c r="C1865" s="41"/>
      <c r="D1865" s="193" t="s">
        <v>467</v>
      </c>
      <c r="E1865" s="41"/>
      <c r="F1865" s="194" t="s">
        <v>3169</v>
      </c>
      <c r="G1865" s="41"/>
      <c r="H1865" s="41"/>
      <c r="I1865" s="195"/>
      <c r="J1865" s="41"/>
      <c r="K1865" s="41"/>
      <c r="L1865" s="42"/>
      <c r="M1865" s="196"/>
      <c r="N1865" s="197"/>
      <c r="O1865" s="75"/>
      <c r="P1865" s="75"/>
      <c r="Q1865" s="75"/>
      <c r="R1865" s="75"/>
      <c r="S1865" s="75"/>
      <c r="T1865" s="76"/>
      <c r="U1865" s="41"/>
      <c r="V1865" s="41"/>
      <c r="W1865" s="41"/>
      <c r="X1865" s="41"/>
      <c r="Y1865" s="41"/>
      <c r="Z1865" s="41"/>
      <c r="AA1865" s="41"/>
      <c r="AB1865" s="41"/>
      <c r="AC1865" s="41"/>
      <c r="AD1865" s="41"/>
      <c r="AE1865" s="41"/>
      <c r="AT1865" s="22" t="s">
        <v>467</v>
      </c>
      <c r="AU1865" s="22" t="s">
        <v>76</v>
      </c>
    </row>
    <row r="1866" s="13" customFormat="1">
      <c r="A1866" s="13"/>
      <c r="B1866" s="198"/>
      <c r="C1866" s="13"/>
      <c r="D1866" s="199" t="s">
        <v>469</v>
      </c>
      <c r="E1866" s="200" t="s">
        <v>3</v>
      </c>
      <c r="F1866" s="201" t="s">
        <v>3170</v>
      </c>
      <c r="G1866" s="13"/>
      <c r="H1866" s="202">
        <v>43.020000000000003</v>
      </c>
      <c r="I1866" s="203"/>
      <c r="J1866" s="13"/>
      <c r="K1866" s="13"/>
      <c r="L1866" s="198"/>
      <c r="M1866" s="204"/>
      <c r="N1866" s="205"/>
      <c r="O1866" s="205"/>
      <c r="P1866" s="205"/>
      <c r="Q1866" s="205"/>
      <c r="R1866" s="205"/>
      <c r="S1866" s="205"/>
      <c r="T1866" s="206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T1866" s="200" t="s">
        <v>469</v>
      </c>
      <c r="AU1866" s="200" t="s">
        <v>76</v>
      </c>
      <c r="AV1866" s="13" t="s">
        <v>76</v>
      </c>
      <c r="AW1866" s="13" t="s">
        <v>33</v>
      </c>
      <c r="AX1866" s="13" t="s">
        <v>72</v>
      </c>
      <c r="AY1866" s="200" t="s">
        <v>458</v>
      </c>
    </row>
    <row r="1867" s="13" customFormat="1">
      <c r="A1867" s="13"/>
      <c r="B1867" s="198"/>
      <c r="C1867" s="13"/>
      <c r="D1867" s="199" t="s">
        <v>469</v>
      </c>
      <c r="E1867" s="200" t="s">
        <v>3</v>
      </c>
      <c r="F1867" s="201" t="s">
        <v>256</v>
      </c>
      <c r="G1867" s="13"/>
      <c r="H1867" s="202">
        <v>36.244999999999997</v>
      </c>
      <c r="I1867" s="203"/>
      <c r="J1867" s="13"/>
      <c r="K1867" s="13"/>
      <c r="L1867" s="198"/>
      <c r="M1867" s="204"/>
      <c r="N1867" s="205"/>
      <c r="O1867" s="205"/>
      <c r="P1867" s="205"/>
      <c r="Q1867" s="205"/>
      <c r="R1867" s="205"/>
      <c r="S1867" s="205"/>
      <c r="T1867" s="206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T1867" s="200" t="s">
        <v>469</v>
      </c>
      <c r="AU1867" s="200" t="s">
        <v>76</v>
      </c>
      <c r="AV1867" s="13" t="s">
        <v>76</v>
      </c>
      <c r="AW1867" s="13" t="s">
        <v>33</v>
      </c>
      <c r="AX1867" s="13" t="s">
        <v>72</v>
      </c>
      <c r="AY1867" s="200" t="s">
        <v>458</v>
      </c>
    </row>
    <row r="1868" s="15" customFormat="1">
      <c r="A1868" s="15"/>
      <c r="B1868" s="215"/>
      <c r="C1868" s="15"/>
      <c r="D1868" s="199" t="s">
        <v>469</v>
      </c>
      <c r="E1868" s="216" t="s">
        <v>3</v>
      </c>
      <c r="F1868" s="217" t="s">
        <v>497</v>
      </c>
      <c r="G1868" s="15"/>
      <c r="H1868" s="218">
        <v>79.265000000000001</v>
      </c>
      <c r="I1868" s="219"/>
      <c r="J1868" s="15"/>
      <c r="K1868" s="15"/>
      <c r="L1868" s="215"/>
      <c r="M1868" s="220"/>
      <c r="N1868" s="221"/>
      <c r="O1868" s="221"/>
      <c r="P1868" s="221"/>
      <c r="Q1868" s="221"/>
      <c r="R1868" s="221"/>
      <c r="S1868" s="221"/>
      <c r="T1868" s="222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T1868" s="216" t="s">
        <v>469</v>
      </c>
      <c r="AU1868" s="216" t="s">
        <v>76</v>
      </c>
      <c r="AV1868" s="15" t="s">
        <v>104</v>
      </c>
      <c r="AW1868" s="15" t="s">
        <v>33</v>
      </c>
      <c r="AX1868" s="15" t="s">
        <v>79</v>
      </c>
      <c r="AY1868" s="216" t="s">
        <v>458</v>
      </c>
    </row>
    <row r="1869" s="2" customFormat="1" ht="16.5" customHeight="1">
      <c r="A1869" s="41"/>
      <c r="B1869" s="179"/>
      <c r="C1869" s="223" t="s">
        <v>3171</v>
      </c>
      <c r="D1869" s="223" t="s">
        <v>562</v>
      </c>
      <c r="E1869" s="224" t="s">
        <v>3172</v>
      </c>
      <c r="F1869" s="225" t="s">
        <v>3173</v>
      </c>
      <c r="G1869" s="226" t="s">
        <v>140</v>
      </c>
      <c r="H1869" s="227">
        <v>83.227999999999994</v>
      </c>
      <c r="I1869" s="228"/>
      <c r="J1869" s="229">
        <f>ROUND(I1869*H1869,2)</f>
        <v>0</v>
      </c>
      <c r="K1869" s="225" t="s">
        <v>465</v>
      </c>
      <c r="L1869" s="230"/>
      <c r="M1869" s="231" t="s">
        <v>3</v>
      </c>
      <c r="N1869" s="232" t="s">
        <v>43</v>
      </c>
      <c r="O1869" s="75"/>
      <c r="P1869" s="189">
        <f>O1869*H1869</f>
        <v>0</v>
      </c>
      <c r="Q1869" s="189">
        <v>0.029999999999999999</v>
      </c>
      <c r="R1869" s="189">
        <f>Q1869*H1869</f>
        <v>2.4968399999999997</v>
      </c>
      <c r="S1869" s="189">
        <v>0</v>
      </c>
      <c r="T1869" s="190">
        <f>S1869*H1869</f>
        <v>0</v>
      </c>
      <c r="U1869" s="41"/>
      <c r="V1869" s="41"/>
      <c r="W1869" s="41"/>
      <c r="X1869" s="41"/>
      <c r="Y1869" s="41"/>
      <c r="Z1869" s="41"/>
      <c r="AA1869" s="41"/>
      <c r="AB1869" s="41"/>
      <c r="AC1869" s="41"/>
      <c r="AD1869" s="41"/>
      <c r="AE1869" s="41"/>
      <c r="AR1869" s="191" t="s">
        <v>667</v>
      </c>
      <c r="AT1869" s="191" t="s">
        <v>562</v>
      </c>
      <c r="AU1869" s="191" t="s">
        <v>76</v>
      </c>
      <c r="AY1869" s="22" t="s">
        <v>458</v>
      </c>
      <c r="BE1869" s="192">
        <f>IF(N1869="základní",J1869,0)</f>
        <v>0</v>
      </c>
      <c r="BF1869" s="192">
        <f>IF(N1869="snížená",J1869,0)</f>
        <v>0</v>
      </c>
      <c r="BG1869" s="192">
        <f>IF(N1869="zákl. přenesená",J1869,0)</f>
        <v>0</v>
      </c>
      <c r="BH1869" s="192">
        <f>IF(N1869="sníž. přenesená",J1869,0)</f>
        <v>0</v>
      </c>
      <c r="BI1869" s="192">
        <f>IF(N1869="nulová",J1869,0)</f>
        <v>0</v>
      </c>
      <c r="BJ1869" s="22" t="s">
        <v>79</v>
      </c>
      <c r="BK1869" s="192">
        <f>ROUND(I1869*H1869,2)</f>
        <v>0</v>
      </c>
      <c r="BL1869" s="22" t="s">
        <v>567</v>
      </c>
      <c r="BM1869" s="191" t="s">
        <v>3174</v>
      </c>
    </row>
    <row r="1870" s="13" customFormat="1">
      <c r="A1870" s="13"/>
      <c r="B1870" s="198"/>
      <c r="C1870" s="13"/>
      <c r="D1870" s="199" t="s">
        <v>469</v>
      </c>
      <c r="E1870" s="13"/>
      <c r="F1870" s="201" t="s">
        <v>3175</v>
      </c>
      <c r="G1870" s="13"/>
      <c r="H1870" s="202">
        <v>83.227999999999994</v>
      </c>
      <c r="I1870" s="203"/>
      <c r="J1870" s="13"/>
      <c r="K1870" s="13"/>
      <c r="L1870" s="198"/>
      <c r="M1870" s="204"/>
      <c r="N1870" s="205"/>
      <c r="O1870" s="205"/>
      <c r="P1870" s="205"/>
      <c r="Q1870" s="205"/>
      <c r="R1870" s="205"/>
      <c r="S1870" s="205"/>
      <c r="T1870" s="206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T1870" s="200" t="s">
        <v>469</v>
      </c>
      <c r="AU1870" s="200" t="s">
        <v>76</v>
      </c>
      <c r="AV1870" s="13" t="s">
        <v>76</v>
      </c>
      <c r="AW1870" s="13" t="s">
        <v>4</v>
      </c>
      <c r="AX1870" s="13" t="s">
        <v>79</v>
      </c>
      <c r="AY1870" s="200" t="s">
        <v>458</v>
      </c>
    </row>
    <row r="1871" s="2" customFormat="1" ht="24.15" customHeight="1">
      <c r="A1871" s="41"/>
      <c r="B1871" s="179"/>
      <c r="C1871" s="180" t="s">
        <v>3176</v>
      </c>
      <c r="D1871" s="180" t="s">
        <v>462</v>
      </c>
      <c r="E1871" s="181" t="s">
        <v>3177</v>
      </c>
      <c r="F1871" s="182" t="s">
        <v>3178</v>
      </c>
      <c r="G1871" s="183" t="s">
        <v>140</v>
      </c>
      <c r="H1871" s="184">
        <v>39.244999999999997</v>
      </c>
      <c r="I1871" s="185"/>
      <c r="J1871" s="186">
        <f>ROUND(I1871*H1871,2)</f>
        <v>0</v>
      </c>
      <c r="K1871" s="182" t="s">
        <v>465</v>
      </c>
      <c r="L1871" s="42"/>
      <c r="M1871" s="187" t="s">
        <v>3</v>
      </c>
      <c r="N1871" s="188" t="s">
        <v>43</v>
      </c>
      <c r="O1871" s="75"/>
      <c r="P1871" s="189">
        <f>O1871*H1871</f>
        <v>0</v>
      </c>
      <c r="Q1871" s="189">
        <v>0</v>
      </c>
      <c r="R1871" s="189">
        <f>Q1871*H1871</f>
        <v>0</v>
      </c>
      <c r="S1871" s="189">
        <v>0</v>
      </c>
      <c r="T1871" s="190">
        <f>S1871*H1871</f>
        <v>0</v>
      </c>
      <c r="U1871" s="41"/>
      <c r="V1871" s="41"/>
      <c r="W1871" s="41"/>
      <c r="X1871" s="41"/>
      <c r="Y1871" s="41"/>
      <c r="Z1871" s="41"/>
      <c r="AA1871" s="41"/>
      <c r="AB1871" s="41"/>
      <c r="AC1871" s="41"/>
      <c r="AD1871" s="41"/>
      <c r="AE1871" s="41"/>
      <c r="AR1871" s="191" t="s">
        <v>567</v>
      </c>
      <c r="AT1871" s="191" t="s">
        <v>462</v>
      </c>
      <c r="AU1871" s="191" t="s">
        <v>76</v>
      </c>
      <c r="AY1871" s="22" t="s">
        <v>458</v>
      </c>
      <c r="BE1871" s="192">
        <f>IF(N1871="základní",J1871,0)</f>
        <v>0</v>
      </c>
      <c r="BF1871" s="192">
        <f>IF(N1871="snížená",J1871,0)</f>
        <v>0</v>
      </c>
      <c r="BG1871" s="192">
        <f>IF(N1871="zákl. přenesená",J1871,0)</f>
        <v>0</v>
      </c>
      <c r="BH1871" s="192">
        <f>IF(N1871="sníž. přenesená",J1871,0)</f>
        <v>0</v>
      </c>
      <c r="BI1871" s="192">
        <f>IF(N1871="nulová",J1871,0)</f>
        <v>0</v>
      </c>
      <c r="BJ1871" s="22" t="s">
        <v>79</v>
      </c>
      <c r="BK1871" s="192">
        <f>ROUND(I1871*H1871,2)</f>
        <v>0</v>
      </c>
      <c r="BL1871" s="22" t="s">
        <v>567</v>
      </c>
      <c r="BM1871" s="191" t="s">
        <v>3179</v>
      </c>
    </row>
    <row r="1872" s="2" customFormat="1">
      <c r="A1872" s="41"/>
      <c r="B1872" s="42"/>
      <c r="C1872" s="41"/>
      <c r="D1872" s="193" t="s">
        <v>467</v>
      </c>
      <c r="E1872" s="41"/>
      <c r="F1872" s="194" t="s">
        <v>3180</v>
      </c>
      <c r="G1872" s="41"/>
      <c r="H1872" s="41"/>
      <c r="I1872" s="195"/>
      <c r="J1872" s="41"/>
      <c r="K1872" s="41"/>
      <c r="L1872" s="42"/>
      <c r="M1872" s="196"/>
      <c r="N1872" s="197"/>
      <c r="O1872" s="75"/>
      <c r="P1872" s="75"/>
      <c r="Q1872" s="75"/>
      <c r="R1872" s="75"/>
      <c r="S1872" s="75"/>
      <c r="T1872" s="76"/>
      <c r="U1872" s="41"/>
      <c r="V1872" s="41"/>
      <c r="W1872" s="41"/>
      <c r="X1872" s="41"/>
      <c r="Y1872" s="41"/>
      <c r="Z1872" s="41"/>
      <c r="AA1872" s="41"/>
      <c r="AB1872" s="41"/>
      <c r="AC1872" s="41"/>
      <c r="AD1872" s="41"/>
      <c r="AE1872" s="41"/>
      <c r="AT1872" s="22" t="s">
        <v>467</v>
      </c>
      <c r="AU1872" s="22" t="s">
        <v>76</v>
      </c>
    </row>
    <row r="1873" s="13" customFormat="1">
      <c r="A1873" s="13"/>
      <c r="B1873" s="198"/>
      <c r="C1873" s="13"/>
      <c r="D1873" s="199" t="s">
        <v>469</v>
      </c>
      <c r="E1873" s="200" t="s">
        <v>3</v>
      </c>
      <c r="F1873" s="201" t="s">
        <v>3181</v>
      </c>
      <c r="G1873" s="13"/>
      <c r="H1873" s="202">
        <v>39.244999999999997</v>
      </c>
      <c r="I1873" s="203"/>
      <c r="J1873" s="13"/>
      <c r="K1873" s="13"/>
      <c r="L1873" s="198"/>
      <c r="M1873" s="204"/>
      <c r="N1873" s="205"/>
      <c r="O1873" s="205"/>
      <c r="P1873" s="205"/>
      <c r="Q1873" s="205"/>
      <c r="R1873" s="205"/>
      <c r="S1873" s="205"/>
      <c r="T1873" s="206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T1873" s="200" t="s">
        <v>469</v>
      </c>
      <c r="AU1873" s="200" t="s">
        <v>76</v>
      </c>
      <c r="AV1873" s="13" t="s">
        <v>76</v>
      </c>
      <c r="AW1873" s="13" t="s">
        <v>33</v>
      </c>
      <c r="AX1873" s="13" t="s">
        <v>79</v>
      </c>
      <c r="AY1873" s="200" t="s">
        <v>458</v>
      </c>
    </row>
    <row r="1874" s="2" customFormat="1" ht="49.05" customHeight="1">
      <c r="A1874" s="41"/>
      <c r="B1874" s="179"/>
      <c r="C1874" s="180" t="s">
        <v>3182</v>
      </c>
      <c r="D1874" s="180" t="s">
        <v>462</v>
      </c>
      <c r="E1874" s="181" t="s">
        <v>3183</v>
      </c>
      <c r="F1874" s="182" t="s">
        <v>3184</v>
      </c>
      <c r="G1874" s="183" t="s">
        <v>548</v>
      </c>
      <c r="H1874" s="184">
        <v>3.1150000000000002</v>
      </c>
      <c r="I1874" s="185"/>
      <c r="J1874" s="186">
        <f>ROUND(I1874*H1874,2)</f>
        <v>0</v>
      </c>
      <c r="K1874" s="182" t="s">
        <v>465</v>
      </c>
      <c r="L1874" s="42"/>
      <c r="M1874" s="187" t="s">
        <v>3</v>
      </c>
      <c r="N1874" s="188" t="s">
        <v>43</v>
      </c>
      <c r="O1874" s="75"/>
      <c r="P1874" s="189">
        <f>O1874*H1874</f>
        <v>0</v>
      </c>
      <c r="Q1874" s="189">
        <v>0</v>
      </c>
      <c r="R1874" s="189">
        <f>Q1874*H1874</f>
        <v>0</v>
      </c>
      <c r="S1874" s="189">
        <v>0</v>
      </c>
      <c r="T1874" s="190">
        <f>S1874*H1874</f>
        <v>0</v>
      </c>
      <c r="U1874" s="41"/>
      <c r="V1874" s="41"/>
      <c r="W1874" s="41"/>
      <c r="X1874" s="41"/>
      <c r="Y1874" s="41"/>
      <c r="Z1874" s="41"/>
      <c r="AA1874" s="41"/>
      <c r="AB1874" s="41"/>
      <c r="AC1874" s="41"/>
      <c r="AD1874" s="41"/>
      <c r="AE1874" s="41"/>
      <c r="AR1874" s="191" t="s">
        <v>567</v>
      </c>
      <c r="AT1874" s="191" t="s">
        <v>462</v>
      </c>
      <c r="AU1874" s="191" t="s">
        <v>76</v>
      </c>
      <c r="AY1874" s="22" t="s">
        <v>458</v>
      </c>
      <c r="BE1874" s="192">
        <f>IF(N1874="základní",J1874,0)</f>
        <v>0</v>
      </c>
      <c r="BF1874" s="192">
        <f>IF(N1874="snížená",J1874,0)</f>
        <v>0</v>
      </c>
      <c r="BG1874" s="192">
        <f>IF(N1874="zákl. přenesená",J1874,0)</f>
        <v>0</v>
      </c>
      <c r="BH1874" s="192">
        <f>IF(N1874="sníž. přenesená",J1874,0)</f>
        <v>0</v>
      </c>
      <c r="BI1874" s="192">
        <f>IF(N1874="nulová",J1874,0)</f>
        <v>0</v>
      </c>
      <c r="BJ1874" s="22" t="s">
        <v>79</v>
      </c>
      <c r="BK1874" s="192">
        <f>ROUND(I1874*H1874,2)</f>
        <v>0</v>
      </c>
      <c r="BL1874" s="22" t="s">
        <v>567</v>
      </c>
      <c r="BM1874" s="191" t="s">
        <v>3185</v>
      </c>
    </row>
    <row r="1875" s="2" customFormat="1">
      <c r="A1875" s="41"/>
      <c r="B1875" s="42"/>
      <c r="C1875" s="41"/>
      <c r="D1875" s="193" t="s">
        <v>467</v>
      </c>
      <c r="E1875" s="41"/>
      <c r="F1875" s="194" t="s">
        <v>3186</v>
      </c>
      <c r="G1875" s="41"/>
      <c r="H1875" s="41"/>
      <c r="I1875" s="195"/>
      <c r="J1875" s="41"/>
      <c r="K1875" s="41"/>
      <c r="L1875" s="42"/>
      <c r="M1875" s="196"/>
      <c r="N1875" s="197"/>
      <c r="O1875" s="75"/>
      <c r="P1875" s="75"/>
      <c r="Q1875" s="75"/>
      <c r="R1875" s="75"/>
      <c r="S1875" s="75"/>
      <c r="T1875" s="76"/>
      <c r="U1875" s="41"/>
      <c r="V1875" s="41"/>
      <c r="W1875" s="41"/>
      <c r="X1875" s="41"/>
      <c r="Y1875" s="41"/>
      <c r="Z1875" s="41"/>
      <c r="AA1875" s="41"/>
      <c r="AB1875" s="41"/>
      <c r="AC1875" s="41"/>
      <c r="AD1875" s="41"/>
      <c r="AE1875" s="41"/>
      <c r="AT1875" s="22" t="s">
        <v>467</v>
      </c>
      <c r="AU1875" s="22" t="s">
        <v>76</v>
      </c>
    </row>
    <row r="1876" s="12" customFormat="1" ht="22.8" customHeight="1">
      <c r="A1876" s="12"/>
      <c r="B1876" s="166"/>
      <c r="C1876" s="12"/>
      <c r="D1876" s="167" t="s">
        <v>71</v>
      </c>
      <c r="E1876" s="177" t="s">
        <v>3187</v>
      </c>
      <c r="F1876" s="177" t="s">
        <v>3188</v>
      </c>
      <c r="G1876" s="12"/>
      <c r="H1876" s="12"/>
      <c r="I1876" s="169"/>
      <c r="J1876" s="178">
        <f>BK1876</f>
        <v>0</v>
      </c>
      <c r="K1876" s="12"/>
      <c r="L1876" s="166"/>
      <c r="M1876" s="171"/>
      <c r="N1876" s="172"/>
      <c r="O1876" s="172"/>
      <c r="P1876" s="173">
        <f>SUM(P1877:P1910)</f>
        <v>0</v>
      </c>
      <c r="Q1876" s="172"/>
      <c r="R1876" s="173">
        <f>SUM(R1877:R1910)</f>
        <v>1.2929010289295</v>
      </c>
      <c r="S1876" s="172"/>
      <c r="T1876" s="174">
        <f>SUM(T1877:T1910)</f>
        <v>0.03119922</v>
      </c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R1876" s="167" t="s">
        <v>76</v>
      </c>
      <c r="AT1876" s="175" t="s">
        <v>71</v>
      </c>
      <c r="AU1876" s="175" t="s">
        <v>79</v>
      </c>
      <c r="AY1876" s="167" t="s">
        <v>458</v>
      </c>
      <c r="BK1876" s="176">
        <f>SUM(BK1877:BK1910)</f>
        <v>0</v>
      </c>
    </row>
    <row r="1877" s="2" customFormat="1" ht="24.15" customHeight="1">
      <c r="A1877" s="41"/>
      <c r="B1877" s="179"/>
      <c r="C1877" s="180" t="s">
        <v>3189</v>
      </c>
      <c r="D1877" s="180" t="s">
        <v>462</v>
      </c>
      <c r="E1877" s="181" t="s">
        <v>3190</v>
      </c>
      <c r="F1877" s="182" t="s">
        <v>3191</v>
      </c>
      <c r="G1877" s="183" t="s">
        <v>140</v>
      </c>
      <c r="H1877" s="184">
        <v>2141.9389999999999</v>
      </c>
      <c r="I1877" s="185"/>
      <c r="J1877" s="186">
        <f>ROUND(I1877*H1877,2)</f>
        <v>0</v>
      </c>
      <c r="K1877" s="182" t="s">
        <v>465</v>
      </c>
      <c r="L1877" s="42"/>
      <c r="M1877" s="187" t="s">
        <v>3</v>
      </c>
      <c r="N1877" s="188" t="s">
        <v>43</v>
      </c>
      <c r="O1877" s="75"/>
      <c r="P1877" s="189">
        <f>O1877*H1877</f>
        <v>0</v>
      </c>
      <c r="Q1877" s="189">
        <v>0</v>
      </c>
      <c r="R1877" s="189">
        <f>Q1877*H1877</f>
        <v>0</v>
      </c>
      <c r="S1877" s="189">
        <v>0</v>
      </c>
      <c r="T1877" s="190">
        <f>S1877*H1877</f>
        <v>0</v>
      </c>
      <c r="U1877" s="41"/>
      <c r="V1877" s="41"/>
      <c r="W1877" s="41"/>
      <c r="X1877" s="41"/>
      <c r="Y1877" s="41"/>
      <c r="Z1877" s="41"/>
      <c r="AA1877" s="41"/>
      <c r="AB1877" s="41"/>
      <c r="AC1877" s="41"/>
      <c r="AD1877" s="41"/>
      <c r="AE1877" s="41"/>
      <c r="AR1877" s="191" t="s">
        <v>567</v>
      </c>
      <c r="AT1877" s="191" t="s">
        <v>462</v>
      </c>
      <c r="AU1877" s="191" t="s">
        <v>76</v>
      </c>
      <c r="AY1877" s="22" t="s">
        <v>458</v>
      </c>
      <c r="BE1877" s="192">
        <f>IF(N1877="základní",J1877,0)</f>
        <v>0</v>
      </c>
      <c r="BF1877" s="192">
        <f>IF(N1877="snížená",J1877,0)</f>
        <v>0</v>
      </c>
      <c r="BG1877" s="192">
        <f>IF(N1877="zákl. přenesená",J1877,0)</f>
        <v>0</v>
      </c>
      <c r="BH1877" s="192">
        <f>IF(N1877="sníž. přenesená",J1877,0)</f>
        <v>0</v>
      </c>
      <c r="BI1877" s="192">
        <f>IF(N1877="nulová",J1877,0)</f>
        <v>0</v>
      </c>
      <c r="BJ1877" s="22" t="s">
        <v>79</v>
      </c>
      <c r="BK1877" s="192">
        <f>ROUND(I1877*H1877,2)</f>
        <v>0</v>
      </c>
      <c r="BL1877" s="22" t="s">
        <v>567</v>
      </c>
      <c r="BM1877" s="191" t="s">
        <v>3192</v>
      </c>
    </row>
    <row r="1878" s="2" customFormat="1">
      <c r="A1878" s="41"/>
      <c r="B1878" s="42"/>
      <c r="C1878" s="41"/>
      <c r="D1878" s="193" t="s">
        <v>467</v>
      </c>
      <c r="E1878" s="41"/>
      <c r="F1878" s="194" t="s">
        <v>3193</v>
      </c>
      <c r="G1878" s="41"/>
      <c r="H1878" s="41"/>
      <c r="I1878" s="195"/>
      <c r="J1878" s="41"/>
      <c r="K1878" s="41"/>
      <c r="L1878" s="42"/>
      <c r="M1878" s="196"/>
      <c r="N1878" s="197"/>
      <c r="O1878" s="75"/>
      <c r="P1878" s="75"/>
      <c r="Q1878" s="75"/>
      <c r="R1878" s="75"/>
      <c r="S1878" s="75"/>
      <c r="T1878" s="76"/>
      <c r="U1878" s="41"/>
      <c r="V1878" s="41"/>
      <c r="W1878" s="41"/>
      <c r="X1878" s="41"/>
      <c r="Y1878" s="41"/>
      <c r="Z1878" s="41"/>
      <c r="AA1878" s="41"/>
      <c r="AB1878" s="41"/>
      <c r="AC1878" s="41"/>
      <c r="AD1878" s="41"/>
      <c r="AE1878" s="41"/>
      <c r="AT1878" s="22" t="s">
        <v>467</v>
      </c>
      <c r="AU1878" s="22" t="s">
        <v>76</v>
      </c>
    </row>
    <row r="1879" s="13" customFormat="1">
      <c r="A1879" s="13"/>
      <c r="B1879" s="198"/>
      <c r="C1879" s="13"/>
      <c r="D1879" s="199" t="s">
        <v>469</v>
      </c>
      <c r="E1879" s="200" t="s">
        <v>3</v>
      </c>
      <c r="F1879" s="201" t="s">
        <v>3194</v>
      </c>
      <c r="G1879" s="13"/>
      <c r="H1879" s="202">
        <v>1590.4870000000001</v>
      </c>
      <c r="I1879" s="203"/>
      <c r="J1879" s="13"/>
      <c r="K1879" s="13"/>
      <c r="L1879" s="198"/>
      <c r="M1879" s="204"/>
      <c r="N1879" s="205"/>
      <c r="O1879" s="205"/>
      <c r="P1879" s="205"/>
      <c r="Q1879" s="205"/>
      <c r="R1879" s="205"/>
      <c r="S1879" s="205"/>
      <c r="T1879" s="206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T1879" s="200" t="s">
        <v>469</v>
      </c>
      <c r="AU1879" s="200" t="s">
        <v>76</v>
      </c>
      <c r="AV1879" s="13" t="s">
        <v>76</v>
      </c>
      <c r="AW1879" s="13" t="s">
        <v>33</v>
      </c>
      <c r="AX1879" s="13" t="s">
        <v>72</v>
      </c>
      <c r="AY1879" s="200" t="s">
        <v>458</v>
      </c>
    </row>
    <row r="1880" s="13" customFormat="1">
      <c r="A1880" s="13"/>
      <c r="B1880" s="198"/>
      <c r="C1880" s="13"/>
      <c r="D1880" s="199" t="s">
        <v>469</v>
      </c>
      <c r="E1880" s="200" t="s">
        <v>3</v>
      </c>
      <c r="F1880" s="201" t="s">
        <v>3195</v>
      </c>
      <c r="G1880" s="13"/>
      <c r="H1880" s="202">
        <v>551.452</v>
      </c>
      <c r="I1880" s="203"/>
      <c r="J1880" s="13"/>
      <c r="K1880" s="13"/>
      <c r="L1880" s="198"/>
      <c r="M1880" s="204"/>
      <c r="N1880" s="205"/>
      <c r="O1880" s="205"/>
      <c r="P1880" s="205"/>
      <c r="Q1880" s="205"/>
      <c r="R1880" s="205"/>
      <c r="S1880" s="205"/>
      <c r="T1880" s="206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T1880" s="200" t="s">
        <v>469</v>
      </c>
      <c r="AU1880" s="200" t="s">
        <v>76</v>
      </c>
      <c r="AV1880" s="13" t="s">
        <v>76</v>
      </c>
      <c r="AW1880" s="13" t="s">
        <v>33</v>
      </c>
      <c r="AX1880" s="13" t="s">
        <v>72</v>
      </c>
      <c r="AY1880" s="200" t="s">
        <v>458</v>
      </c>
    </row>
    <row r="1881" s="15" customFormat="1">
      <c r="A1881" s="15"/>
      <c r="B1881" s="215"/>
      <c r="C1881" s="15"/>
      <c r="D1881" s="199" t="s">
        <v>469</v>
      </c>
      <c r="E1881" s="216" t="s">
        <v>3</v>
      </c>
      <c r="F1881" s="217" t="s">
        <v>497</v>
      </c>
      <c r="G1881" s="15"/>
      <c r="H1881" s="218">
        <v>2141.9389999999999</v>
      </c>
      <c r="I1881" s="219"/>
      <c r="J1881" s="15"/>
      <c r="K1881" s="15"/>
      <c r="L1881" s="215"/>
      <c r="M1881" s="220"/>
      <c r="N1881" s="221"/>
      <c r="O1881" s="221"/>
      <c r="P1881" s="221"/>
      <c r="Q1881" s="221"/>
      <c r="R1881" s="221"/>
      <c r="S1881" s="221"/>
      <c r="T1881" s="222"/>
      <c r="U1881" s="15"/>
      <c r="V1881" s="15"/>
      <c r="W1881" s="15"/>
      <c r="X1881" s="15"/>
      <c r="Y1881" s="15"/>
      <c r="Z1881" s="15"/>
      <c r="AA1881" s="15"/>
      <c r="AB1881" s="15"/>
      <c r="AC1881" s="15"/>
      <c r="AD1881" s="15"/>
      <c r="AE1881" s="15"/>
      <c r="AT1881" s="216" t="s">
        <v>469</v>
      </c>
      <c r="AU1881" s="216" t="s">
        <v>76</v>
      </c>
      <c r="AV1881" s="15" t="s">
        <v>104</v>
      </c>
      <c r="AW1881" s="15" t="s">
        <v>33</v>
      </c>
      <c r="AX1881" s="15" t="s">
        <v>79</v>
      </c>
      <c r="AY1881" s="216" t="s">
        <v>458</v>
      </c>
    </row>
    <row r="1882" s="2" customFormat="1" ht="33" customHeight="1">
      <c r="A1882" s="41"/>
      <c r="B1882" s="179"/>
      <c r="C1882" s="180" t="s">
        <v>3196</v>
      </c>
      <c r="D1882" s="180" t="s">
        <v>462</v>
      </c>
      <c r="E1882" s="181" t="s">
        <v>3197</v>
      </c>
      <c r="F1882" s="182" t="s">
        <v>3198</v>
      </c>
      <c r="G1882" s="183" t="s">
        <v>140</v>
      </c>
      <c r="H1882" s="184">
        <v>2141.9389999999999</v>
      </c>
      <c r="I1882" s="185"/>
      <c r="J1882" s="186">
        <f>ROUND(I1882*H1882,2)</f>
        <v>0</v>
      </c>
      <c r="K1882" s="182" t="s">
        <v>465</v>
      </c>
      <c r="L1882" s="42"/>
      <c r="M1882" s="187" t="s">
        <v>3</v>
      </c>
      <c r="N1882" s="188" t="s">
        <v>43</v>
      </c>
      <c r="O1882" s="75"/>
      <c r="P1882" s="189">
        <f>O1882*H1882</f>
        <v>0</v>
      </c>
      <c r="Q1882" s="189">
        <v>0.00020799999999999999</v>
      </c>
      <c r="R1882" s="189">
        <f>Q1882*H1882</f>
        <v>0.44552331199999995</v>
      </c>
      <c r="S1882" s="189">
        <v>0</v>
      </c>
      <c r="T1882" s="190">
        <f>S1882*H1882</f>
        <v>0</v>
      </c>
      <c r="U1882" s="41"/>
      <c r="V1882" s="41"/>
      <c r="W1882" s="41"/>
      <c r="X1882" s="41"/>
      <c r="Y1882" s="41"/>
      <c r="Z1882" s="41"/>
      <c r="AA1882" s="41"/>
      <c r="AB1882" s="41"/>
      <c r="AC1882" s="41"/>
      <c r="AD1882" s="41"/>
      <c r="AE1882" s="41"/>
      <c r="AR1882" s="191" t="s">
        <v>567</v>
      </c>
      <c r="AT1882" s="191" t="s">
        <v>462</v>
      </c>
      <c r="AU1882" s="191" t="s">
        <v>76</v>
      </c>
      <c r="AY1882" s="22" t="s">
        <v>458</v>
      </c>
      <c r="BE1882" s="192">
        <f>IF(N1882="základní",J1882,0)</f>
        <v>0</v>
      </c>
      <c r="BF1882" s="192">
        <f>IF(N1882="snížená",J1882,0)</f>
        <v>0</v>
      </c>
      <c r="BG1882" s="192">
        <f>IF(N1882="zákl. přenesená",J1882,0)</f>
        <v>0</v>
      </c>
      <c r="BH1882" s="192">
        <f>IF(N1882="sníž. přenesená",J1882,0)</f>
        <v>0</v>
      </c>
      <c r="BI1882" s="192">
        <f>IF(N1882="nulová",J1882,0)</f>
        <v>0</v>
      </c>
      <c r="BJ1882" s="22" t="s">
        <v>79</v>
      </c>
      <c r="BK1882" s="192">
        <f>ROUND(I1882*H1882,2)</f>
        <v>0</v>
      </c>
      <c r="BL1882" s="22" t="s">
        <v>567</v>
      </c>
      <c r="BM1882" s="191" t="s">
        <v>3199</v>
      </c>
    </row>
    <row r="1883" s="2" customFormat="1">
      <c r="A1883" s="41"/>
      <c r="B1883" s="42"/>
      <c r="C1883" s="41"/>
      <c r="D1883" s="193" t="s">
        <v>467</v>
      </c>
      <c r="E1883" s="41"/>
      <c r="F1883" s="194" t="s">
        <v>3200</v>
      </c>
      <c r="G1883" s="41"/>
      <c r="H1883" s="41"/>
      <c r="I1883" s="195"/>
      <c r="J1883" s="41"/>
      <c r="K1883" s="41"/>
      <c r="L1883" s="42"/>
      <c r="M1883" s="196"/>
      <c r="N1883" s="197"/>
      <c r="O1883" s="75"/>
      <c r="P1883" s="75"/>
      <c r="Q1883" s="75"/>
      <c r="R1883" s="75"/>
      <c r="S1883" s="75"/>
      <c r="T1883" s="76"/>
      <c r="U1883" s="41"/>
      <c r="V1883" s="41"/>
      <c r="W1883" s="41"/>
      <c r="X1883" s="41"/>
      <c r="Y1883" s="41"/>
      <c r="Z1883" s="41"/>
      <c r="AA1883" s="41"/>
      <c r="AB1883" s="41"/>
      <c r="AC1883" s="41"/>
      <c r="AD1883" s="41"/>
      <c r="AE1883" s="41"/>
      <c r="AT1883" s="22" t="s">
        <v>467</v>
      </c>
      <c r="AU1883" s="22" t="s">
        <v>76</v>
      </c>
    </row>
    <row r="1884" s="2" customFormat="1" ht="37.8" customHeight="1">
      <c r="A1884" s="41"/>
      <c r="B1884" s="179"/>
      <c r="C1884" s="180" t="s">
        <v>3201</v>
      </c>
      <c r="D1884" s="180" t="s">
        <v>462</v>
      </c>
      <c r="E1884" s="181" t="s">
        <v>3202</v>
      </c>
      <c r="F1884" s="182" t="s">
        <v>3203</v>
      </c>
      <c r="G1884" s="183" t="s">
        <v>140</v>
      </c>
      <c r="H1884" s="184">
        <v>2141.9389999999999</v>
      </c>
      <c r="I1884" s="185"/>
      <c r="J1884" s="186">
        <f>ROUND(I1884*H1884,2)</f>
        <v>0</v>
      </c>
      <c r="K1884" s="182" t="s">
        <v>465</v>
      </c>
      <c r="L1884" s="42"/>
      <c r="M1884" s="187" t="s">
        <v>3</v>
      </c>
      <c r="N1884" s="188" t="s">
        <v>43</v>
      </c>
      <c r="O1884" s="75"/>
      <c r="P1884" s="189">
        <f>O1884*H1884</f>
        <v>0</v>
      </c>
      <c r="Q1884" s="189">
        <v>0.00028499999999999999</v>
      </c>
      <c r="R1884" s="189">
        <f>Q1884*H1884</f>
        <v>0.61045261499999992</v>
      </c>
      <c r="S1884" s="189">
        <v>0</v>
      </c>
      <c r="T1884" s="190">
        <f>S1884*H1884</f>
        <v>0</v>
      </c>
      <c r="U1884" s="41"/>
      <c r="V1884" s="41"/>
      <c r="W1884" s="41"/>
      <c r="X1884" s="41"/>
      <c r="Y1884" s="41"/>
      <c r="Z1884" s="41"/>
      <c r="AA1884" s="41"/>
      <c r="AB1884" s="41"/>
      <c r="AC1884" s="41"/>
      <c r="AD1884" s="41"/>
      <c r="AE1884" s="41"/>
      <c r="AR1884" s="191" t="s">
        <v>567</v>
      </c>
      <c r="AT1884" s="191" t="s">
        <v>462</v>
      </c>
      <c r="AU1884" s="191" t="s">
        <v>76</v>
      </c>
      <c r="AY1884" s="22" t="s">
        <v>458</v>
      </c>
      <c r="BE1884" s="192">
        <f>IF(N1884="základní",J1884,0)</f>
        <v>0</v>
      </c>
      <c r="BF1884" s="192">
        <f>IF(N1884="snížená",J1884,0)</f>
        <v>0</v>
      </c>
      <c r="BG1884" s="192">
        <f>IF(N1884="zákl. přenesená",J1884,0)</f>
        <v>0</v>
      </c>
      <c r="BH1884" s="192">
        <f>IF(N1884="sníž. přenesená",J1884,0)</f>
        <v>0</v>
      </c>
      <c r="BI1884" s="192">
        <f>IF(N1884="nulová",J1884,0)</f>
        <v>0</v>
      </c>
      <c r="BJ1884" s="22" t="s">
        <v>79</v>
      </c>
      <c r="BK1884" s="192">
        <f>ROUND(I1884*H1884,2)</f>
        <v>0</v>
      </c>
      <c r="BL1884" s="22" t="s">
        <v>567</v>
      </c>
      <c r="BM1884" s="191" t="s">
        <v>3204</v>
      </c>
    </row>
    <row r="1885" s="2" customFormat="1">
      <c r="A1885" s="41"/>
      <c r="B1885" s="42"/>
      <c r="C1885" s="41"/>
      <c r="D1885" s="193" t="s">
        <v>467</v>
      </c>
      <c r="E1885" s="41"/>
      <c r="F1885" s="194" t="s">
        <v>3205</v>
      </c>
      <c r="G1885" s="41"/>
      <c r="H1885" s="41"/>
      <c r="I1885" s="195"/>
      <c r="J1885" s="41"/>
      <c r="K1885" s="41"/>
      <c r="L1885" s="42"/>
      <c r="M1885" s="196"/>
      <c r="N1885" s="197"/>
      <c r="O1885" s="75"/>
      <c r="P1885" s="75"/>
      <c r="Q1885" s="75"/>
      <c r="R1885" s="75"/>
      <c r="S1885" s="75"/>
      <c r="T1885" s="76"/>
      <c r="U1885" s="41"/>
      <c r="V1885" s="41"/>
      <c r="W1885" s="41"/>
      <c r="X1885" s="41"/>
      <c r="Y1885" s="41"/>
      <c r="Z1885" s="41"/>
      <c r="AA1885" s="41"/>
      <c r="AB1885" s="41"/>
      <c r="AC1885" s="41"/>
      <c r="AD1885" s="41"/>
      <c r="AE1885" s="41"/>
      <c r="AT1885" s="22" t="s">
        <v>467</v>
      </c>
      <c r="AU1885" s="22" t="s">
        <v>76</v>
      </c>
    </row>
    <row r="1886" s="2" customFormat="1" ht="33" customHeight="1">
      <c r="A1886" s="41"/>
      <c r="B1886" s="179"/>
      <c r="C1886" s="180" t="s">
        <v>3206</v>
      </c>
      <c r="D1886" s="180" t="s">
        <v>462</v>
      </c>
      <c r="E1886" s="181" t="s">
        <v>3207</v>
      </c>
      <c r="F1886" s="182" t="s">
        <v>3208</v>
      </c>
      <c r="G1886" s="183" t="s">
        <v>694</v>
      </c>
      <c r="H1886" s="184">
        <v>1278.7049999999999</v>
      </c>
      <c r="I1886" s="185"/>
      <c r="J1886" s="186">
        <f>ROUND(I1886*H1886,2)</f>
        <v>0</v>
      </c>
      <c r="K1886" s="182" t="s">
        <v>465</v>
      </c>
      <c r="L1886" s="42"/>
      <c r="M1886" s="187" t="s">
        <v>3</v>
      </c>
      <c r="N1886" s="188" t="s">
        <v>43</v>
      </c>
      <c r="O1886" s="75"/>
      <c r="P1886" s="189">
        <f>O1886*H1886</f>
        <v>0</v>
      </c>
      <c r="Q1886" s="189">
        <v>1.1559899999999999E-05</v>
      </c>
      <c r="R1886" s="189">
        <f>Q1886*H1886</f>
        <v>0.014781701929499997</v>
      </c>
      <c r="S1886" s="189">
        <v>0</v>
      </c>
      <c r="T1886" s="190">
        <f>S1886*H1886</f>
        <v>0</v>
      </c>
      <c r="U1886" s="41"/>
      <c r="V1886" s="41"/>
      <c r="W1886" s="41"/>
      <c r="X1886" s="41"/>
      <c r="Y1886" s="41"/>
      <c r="Z1886" s="41"/>
      <c r="AA1886" s="41"/>
      <c r="AB1886" s="41"/>
      <c r="AC1886" s="41"/>
      <c r="AD1886" s="41"/>
      <c r="AE1886" s="41"/>
      <c r="AR1886" s="191" t="s">
        <v>567</v>
      </c>
      <c r="AT1886" s="191" t="s">
        <v>462</v>
      </c>
      <c r="AU1886" s="191" t="s">
        <v>76</v>
      </c>
      <c r="AY1886" s="22" t="s">
        <v>458</v>
      </c>
      <c r="BE1886" s="192">
        <f>IF(N1886="základní",J1886,0)</f>
        <v>0</v>
      </c>
      <c r="BF1886" s="192">
        <f>IF(N1886="snížená",J1886,0)</f>
        <v>0</v>
      </c>
      <c r="BG1886" s="192">
        <f>IF(N1886="zákl. přenesená",J1886,0)</f>
        <v>0</v>
      </c>
      <c r="BH1886" s="192">
        <f>IF(N1886="sníž. přenesená",J1886,0)</f>
        <v>0</v>
      </c>
      <c r="BI1886" s="192">
        <f>IF(N1886="nulová",J1886,0)</f>
        <v>0</v>
      </c>
      <c r="BJ1886" s="22" t="s">
        <v>79</v>
      </c>
      <c r="BK1886" s="192">
        <f>ROUND(I1886*H1886,2)</f>
        <v>0</v>
      </c>
      <c r="BL1886" s="22" t="s">
        <v>567</v>
      </c>
      <c r="BM1886" s="191" t="s">
        <v>3209</v>
      </c>
    </row>
    <row r="1887" s="2" customFormat="1">
      <c r="A1887" s="41"/>
      <c r="B1887" s="42"/>
      <c r="C1887" s="41"/>
      <c r="D1887" s="193" t="s">
        <v>467</v>
      </c>
      <c r="E1887" s="41"/>
      <c r="F1887" s="194" t="s">
        <v>3210</v>
      </c>
      <c r="G1887" s="41"/>
      <c r="H1887" s="41"/>
      <c r="I1887" s="195"/>
      <c r="J1887" s="41"/>
      <c r="K1887" s="41"/>
      <c r="L1887" s="42"/>
      <c r="M1887" s="196"/>
      <c r="N1887" s="197"/>
      <c r="O1887" s="75"/>
      <c r="P1887" s="75"/>
      <c r="Q1887" s="75"/>
      <c r="R1887" s="75"/>
      <c r="S1887" s="75"/>
      <c r="T1887" s="76"/>
      <c r="U1887" s="41"/>
      <c r="V1887" s="41"/>
      <c r="W1887" s="41"/>
      <c r="X1887" s="41"/>
      <c r="Y1887" s="41"/>
      <c r="Z1887" s="41"/>
      <c r="AA1887" s="41"/>
      <c r="AB1887" s="41"/>
      <c r="AC1887" s="41"/>
      <c r="AD1887" s="41"/>
      <c r="AE1887" s="41"/>
      <c r="AT1887" s="22" t="s">
        <v>467</v>
      </c>
      <c r="AU1887" s="22" t="s">
        <v>76</v>
      </c>
    </row>
    <row r="1888" s="13" customFormat="1">
      <c r="A1888" s="13"/>
      <c r="B1888" s="198"/>
      <c r="C1888" s="13"/>
      <c r="D1888" s="199" t="s">
        <v>469</v>
      </c>
      <c r="E1888" s="200" t="s">
        <v>3</v>
      </c>
      <c r="F1888" s="201" t="s">
        <v>3211</v>
      </c>
      <c r="G1888" s="13"/>
      <c r="H1888" s="202">
        <v>681.47000000000003</v>
      </c>
      <c r="I1888" s="203"/>
      <c r="J1888" s="13"/>
      <c r="K1888" s="13"/>
      <c r="L1888" s="198"/>
      <c r="M1888" s="204"/>
      <c r="N1888" s="205"/>
      <c r="O1888" s="205"/>
      <c r="P1888" s="205"/>
      <c r="Q1888" s="205"/>
      <c r="R1888" s="205"/>
      <c r="S1888" s="205"/>
      <c r="T1888" s="206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T1888" s="200" t="s">
        <v>469</v>
      </c>
      <c r="AU1888" s="200" t="s">
        <v>76</v>
      </c>
      <c r="AV1888" s="13" t="s">
        <v>76</v>
      </c>
      <c r="AW1888" s="13" t="s">
        <v>33</v>
      </c>
      <c r="AX1888" s="13" t="s">
        <v>72</v>
      </c>
      <c r="AY1888" s="200" t="s">
        <v>458</v>
      </c>
    </row>
    <row r="1889" s="13" customFormat="1">
      <c r="A1889" s="13"/>
      <c r="B1889" s="198"/>
      <c r="C1889" s="13"/>
      <c r="D1889" s="199" t="s">
        <v>469</v>
      </c>
      <c r="E1889" s="200" t="s">
        <v>3</v>
      </c>
      <c r="F1889" s="201" t="s">
        <v>3212</v>
      </c>
      <c r="G1889" s="13"/>
      <c r="H1889" s="202">
        <v>517.10000000000002</v>
      </c>
      <c r="I1889" s="203"/>
      <c r="J1889" s="13"/>
      <c r="K1889" s="13"/>
      <c r="L1889" s="198"/>
      <c r="M1889" s="204"/>
      <c r="N1889" s="205"/>
      <c r="O1889" s="205"/>
      <c r="P1889" s="205"/>
      <c r="Q1889" s="205"/>
      <c r="R1889" s="205"/>
      <c r="S1889" s="205"/>
      <c r="T1889" s="206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T1889" s="200" t="s">
        <v>469</v>
      </c>
      <c r="AU1889" s="200" t="s">
        <v>76</v>
      </c>
      <c r="AV1889" s="13" t="s">
        <v>76</v>
      </c>
      <c r="AW1889" s="13" t="s">
        <v>33</v>
      </c>
      <c r="AX1889" s="13" t="s">
        <v>72</v>
      </c>
      <c r="AY1889" s="200" t="s">
        <v>458</v>
      </c>
    </row>
    <row r="1890" s="13" customFormat="1">
      <c r="A1890" s="13"/>
      <c r="B1890" s="198"/>
      <c r="C1890" s="13"/>
      <c r="D1890" s="199" t="s">
        <v>469</v>
      </c>
      <c r="E1890" s="200" t="s">
        <v>3</v>
      </c>
      <c r="F1890" s="201" t="s">
        <v>3213</v>
      </c>
      <c r="G1890" s="13"/>
      <c r="H1890" s="202">
        <v>80.135000000000005</v>
      </c>
      <c r="I1890" s="203"/>
      <c r="J1890" s="13"/>
      <c r="K1890" s="13"/>
      <c r="L1890" s="198"/>
      <c r="M1890" s="204"/>
      <c r="N1890" s="205"/>
      <c r="O1890" s="205"/>
      <c r="P1890" s="205"/>
      <c r="Q1890" s="205"/>
      <c r="R1890" s="205"/>
      <c r="S1890" s="205"/>
      <c r="T1890" s="206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T1890" s="200" t="s">
        <v>469</v>
      </c>
      <c r="AU1890" s="200" t="s">
        <v>76</v>
      </c>
      <c r="AV1890" s="13" t="s">
        <v>76</v>
      </c>
      <c r="AW1890" s="13" t="s">
        <v>33</v>
      </c>
      <c r="AX1890" s="13" t="s">
        <v>72</v>
      </c>
      <c r="AY1890" s="200" t="s">
        <v>458</v>
      </c>
    </row>
    <row r="1891" s="15" customFormat="1">
      <c r="A1891" s="15"/>
      <c r="B1891" s="215"/>
      <c r="C1891" s="15"/>
      <c r="D1891" s="199" t="s">
        <v>469</v>
      </c>
      <c r="E1891" s="216" t="s">
        <v>3</v>
      </c>
      <c r="F1891" s="217" t="s">
        <v>497</v>
      </c>
      <c r="G1891" s="15"/>
      <c r="H1891" s="218">
        <v>1278.7049999999999</v>
      </c>
      <c r="I1891" s="219"/>
      <c r="J1891" s="15"/>
      <c r="K1891" s="15"/>
      <c r="L1891" s="215"/>
      <c r="M1891" s="220"/>
      <c r="N1891" s="221"/>
      <c r="O1891" s="221"/>
      <c r="P1891" s="221"/>
      <c r="Q1891" s="221"/>
      <c r="R1891" s="221"/>
      <c r="S1891" s="221"/>
      <c r="T1891" s="222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T1891" s="216" t="s">
        <v>469</v>
      </c>
      <c r="AU1891" s="216" t="s">
        <v>76</v>
      </c>
      <c r="AV1891" s="15" t="s">
        <v>104</v>
      </c>
      <c r="AW1891" s="15" t="s">
        <v>33</v>
      </c>
      <c r="AX1891" s="15" t="s">
        <v>79</v>
      </c>
      <c r="AY1891" s="216" t="s">
        <v>458</v>
      </c>
    </row>
    <row r="1892" s="2" customFormat="1" ht="37.8" customHeight="1">
      <c r="A1892" s="41"/>
      <c r="B1892" s="179"/>
      <c r="C1892" s="180" t="s">
        <v>3214</v>
      </c>
      <c r="D1892" s="180" t="s">
        <v>462</v>
      </c>
      <c r="E1892" s="181" t="s">
        <v>3215</v>
      </c>
      <c r="F1892" s="182" t="s">
        <v>3216</v>
      </c>
      <c r="G1892" s="183" t="s">
        <v>694</v>
      </c>
      <c r="H1892" s="184">
        <v>133.55799999999999</v>
      </c>
      <c r="I1892" s="185"/>
      <c r="J1892" s="186">
        <f>ROUND(I1892*H1892,2)</f>
        <v>0</v>
      </c>
      <c r="K1892" s="182" t="s">
        <v>465</v>
      </c>
      <c r="L1892" s="42"/>
      <c r="M1892" s="187" t="s">
        <v>3</v>
      </c>
      <c r="N1892" s="188" t="s">
        <v>43</v>
      </c>
      <c r="O1892" s="75"/>
      <c r="P1892" s="189">
        <f>O1892*H1892</f>
        <v>0</v>
      </c>
      <c r="Q1892" s="189">
        <v>0</v>
      </c>
      <c r="R1892" s="189">
        <f>Q1892*H1892</f>
        <v>0</v>
      </c>
      <c r="S1892" s="189">
        <v>0</v>
      </c>
      <c r="T1892" s="190">
        <f>S1892*H1892</f>
        <v>0</v>
      </c>
      <c r="U1892" s="41"/>
      <c r="V1892" s="41"/>
      <c r="W1892" s="41"/>
      <c r="X1892" s="41"/>
      <c r="Y1892" s="41"/>
      <c r="Z1892" s="41"/>
      <c r="AA1892" s="41"/>
      <c r="AB1892" s="41"/>
      <c r="AC1892" s="41"/>
      <c r="AD1892" s="41"/>
      <c r="AE1892" s="41"/>
      <c r="AR1892" s="191" t="s">
        <v>567</v>
      </c>
      <c r="AT1892" s="191" t="s">
        <v>462</v>
      </c>
      <c r="AU1892" s="191" t="s">
        <v>76</v>
      </c>
      <c r="AY1892" s="22" t="s">
        <v>458</v>
      </c>
      <c r="BE1892" s="192">
        <f>IF(N1892="základní",J1892,0)</f>
        <v>0</v>
      </c>
      <c r="BF1892" s="192">
        <f>IF(N1892="snížená",J1892,0)</f>
        <v>0</v>
      </c>
      <c r="BG1892" s="192">
        <f>IF(N1892="zákl. přenesená",J1892,0)</f>
        <v>0</v>
      </c>
      <c r="BH1892" s="192">
        <f>IF(N1892="sníž. přenesená",J1892,0)</f>
        <v>0</v>
      </c>
      <c r="BI1892" s="192">
        <f>IF(N1892="nulová",J1892,0)</f>
        <v>0</v>
      </c>
      <c r="BJ1892" s="22" t="s">
        <v>79</v>
      </c>
      <c r="BK1892" s="192">
        <f>ROUND(I1892*H1892,2)</f>
        <v>0</v>
      </c>
      <c r="BL1892" s="22" t="s">
        <v>567</v>
      </c>
      <c r="BM1892" s="191" t="s">
        <v>3217</v>
      </c>
    </row>
    <row r="1893" s="2" customFormat="1">
      <c r="A1893" s="41"/>
      <c r="B1893" s="42"/>
      <c r="C1893" s="41"/>
      <c r="D1893" s="193" t="s">
        <v>467</v>
      </c>
      <c r="E1893" s="41"/>
      <c r="F1893" s="194" t="s">
        <v>3218</v>
      </c>
      <c r="G1893" s="41"/>
      <c r="H1893" s="41"/>
      <c r="I1893" s="195"/>
      <c r="J1893" s="41"/>
      <c r="K1893" s="41"/>
      <c r="L1893" s="42"/>
      <c r="M1893" s="196"/>
      <c r="N1893" s="197"/>
      <c r="O1893" s="75"/>
      <c r="P1893" s="75"/>
      <c r="Q1893" s="75"/>
      <c r="R1893" s="75"/>
      <c r="S1893" s="75"/>
      <c r="T1893" s="76"/>
      <c r="U1893" s="41"/>
      <c r="V1893" s="41"/>
      <c r="W1893" s="41"/>
      <c r="X1893" s="41"/>
      <c r="Y1893" s="41"/>
      <c r="Z1893" s="41"/>
      <c r="AA1893" s="41"/>
      <c r="AB1893" s="41"/>
      <c r="AC1893" s="41"/>
      <c r="AD1893" s="41"/>
      <c r="AE1893" s="41"/>
      <c r="AT1893" s="22" t="s">
        <v>467</v>
      </c>
      <c r="AU1893" s="22" t="s">
        <v>76</v>
      </c>
    </row>
    <row r="1894" s="13" customFormat="1">
      <c r="A1894" s="13"/>
      <c r="B1894" s="198"/>
      <c r="C1894" s="13"/>
      <c r="D1894" s="199" t="s">
        <v>469</v>
      </c>
      <c r="E1894" s="200" t="s">
        <v>3</v>
      </c>
      <c r="F1894" s="201" t="s">
        <v>3219</v>
      </c>
      <c r="G1894" s="13"/>
      <c r="H1894" s="202">
        <v>133.55799999999999</v>
      </c>
      <c r="I1894" s="203"/>
      <c r="J1894" s="13"/>
      <c r="K1894" s="13"/>
      <c r="L1894" s="198"/>
      <c r="M1894" s="204"/>
      <c r="N1894" s="205"/>
      <c r="O1894" s="205"/>
      <c r="P1894" s="205"/>
      <c r="Q1894" s="205"/>
      <c r="R1894" s="205"/>
      <c r="S1894" s="205"/>
      <c r="T1894" s="206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T1894" s="200" t="s">
        <v>469</v>
      </c>
      <c r="AU1894" s="200" t="s">
        <v>76</v>
      </c>
      <c r="AV1894" s="13" t="s">
        <v>76</v>
      </c>
      <c r="AW1894" s="13" t="s">
        <v>33</v>
      </c>
      <c r="AX1894" s="13" t="s">
        <v>79</v>
      </c>
      <c r="AY1894" s="200" t="s">
        <v>458</v>
      </c>
    </row>
    <row r="1895" s="2" customFormat="1" ht="24.15" customHeight="1">
      <c r="A1895" s="41"/>
      <c r="B1895" s="179"/>
      <c r="C1895" s="223" t="s">
        <v>3220</v>
      </c>
      <c r="D1895" s="223" t="s">
        <v>562</v>
      </c>
      <c r="E1895" s="224" t="s">
        <v>3221</v>
      </c>
      <c r="F1895" s="225" t="s">
        <v>3222</v>
      </c>
      <c r="G1895" s="226" t="s">
        <v>694</v>
      </c>
      <c r="H1895" s="227">
        <v>138.602</v>
      </c>
      <c r="I1895" s="228"/>
      <c r="J1895" s="229">
        <f>ROUND(I1895*H1895,2)</f>
        <v>0</v>
      </c>
      <c r="K1895" s="225" t="s">
        <v>465</v>
      </c>
      <c r="L1895" s="230"/>
      <c r="M1895" s="231" t="s">
        <v>3</v>
      </c>
      <c r="N1895" s="232" t="s">
        <v>43</v>
      </c>
      <c r="O1895" s="75"/>
      <c r="P1895" s="189">
        <f>O1895*H1895</f>
        <v>0</v>
      </c>
      <c r="Q1895" s="189">
        <v>0</v>
      </c>
      <c r="R1895" s="189">
        <f>Q1895*H1895</f>
        <v>0</v>
      </c>
      <c r="S1895" s="189">
        <v>0</v>
      </c>
      <c r="T1895" s="190">
        <f>S1895*H1895</f>
        <v>0</v>
      </c>
      <c r="U1895" s="41"/>
      <c r="V1895" s="41"/>
      <c r="W1895" s="41"/>
      <c r="X1895" s="41"/>
      <c r="Y1895" s="41"/>
      <c r="Z1895" s="41"/>
      <c r="AA1895" s="41"/>
      <c r="AB1895" s="41"/>
      <c r="AC1895" s="41"/>
      <c r="AD1895" s="41"/>
      <c r="AE1895" s="41"/>
      <c r="AR1895" s="191" t="s">
        <v>667</v>
      </c>
      <c r="AT1895" s="191" t="s">
        <v>562</v>
      </c>
      <c r="AU1895" s="191" t="s">
        <v>76</v>
      </c>
      <c r="AY1895" s="22" t="s">
        <v>458</v>
      </c>
      <c r="BE1895" s="192">
        <f>IF(N1895="základní",J1895,0)</f>
        <v>0</v>
      </c>
      <c r="BF1895" s="192">
        <f>IF(N1895="snížená",J1895,0)</f>
        <v>0</v>
      </c>
      <c r="BG1895" s="192">
        <f>IF(N1895="zákl. přenesená",J1895,0)</f>
        <v>0</v>
      </c>
      <c r="BH1895" s="192">
        <f>IF(N1895="sníž. přenesená",J1895,0)</f>
        <v>0</v>
      </c>
      <c r="BI1895" s="192">
        <f>IF(N1895="nulová",J1895,0)</f>
        <v>0</v>
      </c>
      <c r="BJ1895" s="22" t="s">
        <v>79</v>
      </c>
      <c r="BK1895" s="192">
        <f>ROUND(I1895*H1895,2)</f>
        <v>0</v>
      </c>
      <c r="BL1895" s="22" t="s">
        <v>567</v>
      </c>
      <c r="BM1895" s="191" t="s">
        <v>3223</v>
      </c>
    </row>
    <row r="1896" s="13" customFormat="1">
      <c r="A1896" s="13"/>
      <c r="B1896" s="198"/>
      <c r="C1896" s="13"/>
      <c r="D1896" s="199" t="s">
        <v>469</v>
      </c>
      <c r="E1896" s="13"/>
      <c r="F1896" s="201" t="s">
        <v>3224</v>
      </c>
      <c r="G1896" s="13"/>
      <c r="H1896" s="202">
        <v>138.602</v>
      </c>
      <c r="I1896" s="203"/>
      <c r="J1896" s="13"/>
      <c r="K1896" s="13"/>
      <c r="L1896" s="198"/>
      <c r="M1896" s="204"/>
      <c r="N1896" s="205"/>
      <c r="O1896" s="205"/>
      <c r="P1896" s="205"/>
      <c r="Q1896" s="205"/>
      <c r="R1896" s="205"/>
      <c r="S1896" s="205"/>
      <c r="T1896" s="206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T1896" s="200" t="s">
        <v>469</v>
      </c>
      <c r="AU1896" s="200" t="s">
        <v>76</v>
      </c>
      <c r="AV1896" s="13" t="s">
        <v>76</v>
      </c>
      <c r="AW1896" s="13" t="s">
        <v>4</v>
      </c>
      <c r="AX1896" s="13" t="s">
        <v>79</v>
      </c>
      <c r="AY1896" s="200" t="s">
        <v>458</v>
      </c>
    </row>
    <row r="1897" s="2" customFormat="1" ht="24.15" customHeight="1">
      <c r="A1897" s="41"/>
      <c r="B1897" s="179"/>
      <c r="C1897" s="180" t="s">
        <v>3225</v>
      </c>
      <c r="D1897" s="180" t="s">
        <v>462</v>
      </c>
      <c r="E1897" s="181" t="s">
        <v>3226</v>
      </c>
      <c r="F1897" s="182" t="s">
        <v>3227</v>
      </c>
      <c r="G1897" s="183" t="s">
        <v>140</v>
      </c>
      <c r="H1897" s="184">
        <v>534.23000000000002</v>
      </c>
      <c r="I1897" s="185"/>
      <c r="J1897" s="186">
        <f>ROUND(I1897*H1897,2)</f>
        <v>0</v>
      </c>
      <c r="K1897" s="182" t="s">
        <v>465</v>
      </c>
      <c r="L1897" s="42"/>
      <c r="M1897" s="187" t="s">
        <v>3</v>
      </c>
      <c r="N1897" s="188" t="s">
        <v>43</v>
      </c>
      <c r="O1897" s="75"/>
      <c r="P1897" s="189">
        <f>O1897*H1897</f>
        <v>0</v>
      </c>
      <c r="Q1897" s="189">
        <v>0</v>
      </c>
      <c r="R1897" s="189">
        <f>Q1897*H1897</f>
        <v>0</v>
      </c>
      <c r="S1897" s="189">
        <v>3.0000000000000001E-05</v>
      </c>
      <c r="T1897" s="190">
        <f>S1897*H1897</f>
        <v>0.0160269</v>
      </c>
      <c r="U1897" s="41"/>
      <c r="V1897" s="41"/>
      <c r="W1897" s="41"/>
      <c r="X1897" s="41"/>
      <c r="Y1897" s="41"/>
      <c r="Z1897" s="41"/>
      <c r="AA1897" s="41"/>
      <c r="AB1897" s="41"/>
      <c r="AC1897" s="41"/>
      <c r="AD1897" s="41"/>
      <c r="AE1897" s="41"/>
      <c r="AR1897" s="191" t="s">
        <v>567</v>
      </c>
      <c r="AT1897" s="191" t="s">
        <v>462</v>
      </c>
      <c r="AU1897" s="191" t="s">
        <v>76</v>
      </c>
      <c r="AY1897" s="22" t="s">
        <v>458</v>
      </c>
      <c r="BE1897" s="192">
        <f>IF(N1897="základní",J1897,0)</f>
        <v>0</v>
      </c>
      <c r="BF1897" s="192">
        <f>IF(N1897="snížená",J1897,0)</f>
        <v>0</v>
      </c>
      <c r="BG1897" s="192">
        <f>IF(N1897="zákl. přenesená",J1897,0)</f>
        <v>0</v>
      </c>
      <c r="BH1897" s="192">
        <f>IF(N1897="sníž. přenesená",J1897,0)</f>
        <v>0</v>
      </c>
      <c r="BI1897" s="192">
        <f>IF(N1897="nulová",J1897,0)</f>
        <v>0</v>
      </c>
      <c r="BJ1897" s="22" t="s">
        <v>79</v>
      </c>
      <c r="BK1897" s="192">
        <f>ROUND(I1897*H1897,2)</f>
        <v>0</v>
      </c>
      <c r="BL1897" s="22" t="s">
        <v>567</v>
      </c>
      <c r="BM1897" s="191" t="s">
        <v>3228</v>
      </c>
    </row>
    <row r="1898" s="2" customFormat="1">
      <c r="A1898" s="41"/>
      <c r="B1898" s="42"/>
      <c r="C1898" s="41"/>
      <c r="D1898" s="193" t="s">
        <v>467</v>
      </c>
      <c r="E1898" s="41"/>
      <c r="F1898" s="194" t="s">
        <v>3229</v>
      </c>
      <c r="G1898" s="41"/>
      <c r="H1898" s="41"/>
      <c r="I1898" s="195"/>
      <c r="J1898" s="41"/>
      <c r="K1898" s="41"/>
      <c r="L1898" s="42"/>
      <c r="M1898" s="196"/>
      <c r="N1898" s="197"/>
      <c r="O1898" s="75"/>
      <c r="P1898" s="75"/>
      <c r="Q1898" s="75"/>
      <c r="R1898" s="75"/>
      <c r="S1898" s="75"/>
      <c r="T1898" s="76"/>
      <c r="U1898" s="41"/>
      <c r="V1898" s="41"/>
      <c r="W1898" s="41"/>
      <c r="X1898" s="41"/>
      <c r="Y1898" s="41"/>
      <c r="Z1898" s="41"/>
      <c r="AA1898" s="41"/>
      <c r="AB1898" s="41"/>
      <c r="AC1898" s="41"/>
      <c r="AD1898" s="41"/>
      <c r="AE1898" s="41"/>
      <c r="AT1898" s="22" t="s">
        <v>467</v>
      </c>
      <c r="AU1898" s="22" t="s">
        <v>76</v>
      </c>
    </row>
    <row r="1899" s="13" customFormat="1">
      <c r="A1899" s="13"/>
      <c r="B1899" s="198"/>
      <c r="C1899" s="13"/>
      <c r="D1899" s="199" t="s">
        <v>469</v>
      </c>
      <c r="E1899" s="200" t="s">
        <v>3</v>
      </c>
      <c r="F1899" s="201" t="s">
        <v>1746</v>
      </c>
      <c r="G1899" s="13"/>
      <c r="H1899" s="202">
        <v>534.23000000000002</v>
      </c>
      <c r="I1899" s="203"/>
      <c r="J1899" s="13"/>
      <c r="K1899" s="13"/>
      <c r="L1899" s="198"/>
      <c r="M1899" s="204"/>
      <c r="N1899" s="205"/>
      <c r="O1899" s="205"/>
      <c r="P1899" s="205"/>
      <c r="Q1899" s="205"/>
      <c r="R1899" s="205"/>
      <c r="S1899" s="205"/>
      <c r="T1899" s="206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T1899" s="200" t="s">
        <v>469</v>
      </c>
      <c r="AU1899" s="200" t="s">
        <v>76</v>
      </c>
      <c r="AV1899" s="13" t="s">
        <v>76</v>
      </c>
      <c r="AW1899" s="13" t="s">
        <v>33</v>
      </c>
      <c r="AX1899" s="13" t="s">
        <v>79</v>
      </c>
      <c r="AY1899" s="200" t="s">
        <v>458</v>
      </c>
    </row>
    <row r="1900" s="2" customFormat="1" ht="16.5" customHeight="1">
      <c r="A1900" s="41"/>
      <c r="B1900" s="179"/>
      <c r="C1900" s="223" t="s">
        <v>3230</v>
      </c>
      <c r="D1900" s="223" t="s">
        <v>562</v>
      </c>
      <c r="E1900" s="224" t="s">
        <v>3231</v>
      </c>
      <c r="F1900" s="225" t="s">
        <v>3232</v>
      </c>
      <c r="G1900" s="226" t="s">
        <v>140</v>
      </c>
      <c r="H1900" s="227">
        <v>554.399</v>
      </c>
      <c r="I1900" s="228"/>
      <c r="J1900" s="229">
        <f>ROUND(I1900*H1900,2)</f>
        <v>0</v>
      </c>
      <c r="K1900" s="225" t="s">
        <v>465</v>
      </c>
      <c r="L1900" s="230"/>
      <c r="M1900" s="231" t="s">
        <v>3</v>
      </c>
      <c r="N1900" s="232" t="s">
        <v>43</v>
      </c>
      <c r="O1900" s="75"/>
      <c r="P1900" s="189">
        <f>O1900*H1900</f>
        <v>0</v>
      </c>
      <c r="Q1900" s="189">
        <v>0.00020000000000000001</v>
      </c>
      <c r="R1900" s="189">
        <f>Q1900*H1900</f>
        <v>0.1108798</v>
      </c>
      <c r="S1900" s="189">
        <v>0</v>
      </c>
      <c r="T1900" s="190">
        <f>S1900*H1900</f>
        <v>0</v>
      </c>
      <c r="U1900" s="41"/>
      <c r="V1900" s="41"/>
      <c r="W1900" s="41"/>
      <c r="X1900" s="41"/>
      <c r="Y1900" s="41"/>
      <c r="Z1900" s="41"/>
      <c r="AA1900" s="41"/>
      <c r="AB1900" s="41"/>
      <c r="AC1900" s="41"/>
      <c r="AD1900" s="41"/>
      <c r="AE1900" s="41"/>
      <c r="AR1900" s="191" t="s">
        <v>667</v>
      </c>
      <c r="AT1900" s="191" t="s">
        <v>562</v>
      </c>
      <c r="AU1900" s="191" t="s">
        <v>76</v>
      </c>
      <c r="AY1900" s="22" t="s">
        <v>458</v>
      </c>
      <c r="BE1900" s="192">
        <f>IF(N1900="základní",J1900,0)</f>
        <v>0</v>
      </c>
      <c r="BF1900" s="192">
        <f>IF(N1900="snížená",J1900,0)</f>
        <v>0</v>
      </c>
      <c r="BG1900" s="192">
        <f>IF(N1900="zákl. přenesená",J1900,0)</f>
        <v>0</v>
      </c>
      <c r="BH1900" s="192">
        <f>IF(N1900="sníž. přenesená",J1900,0)</f>
        <v>0</v>
      </c>
      <c r="BI1900" s="192">
        <f>IF(N1900="nulová",J1900,0)</f>
        <v>0</v>
      </c>
      <c r="BJ1900" s="22" t="s">
        <v>79</v>
      </c>
      <c r="BK1900" s="192">
        <f>ROUND(I1900*H1900,2)</f>
        <v>0</v>
      </c>
      <c r="BL1900" s="22" t="s">
        <v>567</v>
      </c>
      <c r="BM1900" s="191" t="s">
        <v>3233</v>
      </c>
    </row>
    <row r="1901" s="13" customFormat="1">
      <c r="A1901" s="13"/>
      <c r="B1901" s="198"/>
      <c r="C1901" s="13"/>
      <c r="D1901" s="199" t="s">
        <v>469</v>
      </c>
      <c r="E1901" s="13"/>
      <c r="F1901" s="201" t="s">
        <v>3234</v>
      </c>
      <c r="G1901" s="13"/>
      <c r="H1901" s="202">
        <v>554.399</v>
      </c>
      <c r="I1901" s="203"/>
      <c r="J1901" s="13"/>
      <c r="K1901" s="13"/>
      <c r="L1901" s="198"/>
      <c r="M1901" s="204"/>
      <c r="N1901" s="205"/>
      <c r="O1901" s="205"/>
      <c r="P1901" s="205"/>
      <c r="Q1901" s="205"/>
      <c r="R1901" s="205"/>
      <c r="S1901" s="205"/>
      <c r="T1901" s="206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T1901" s="200" t="s">
        <v>469</v>
      </c>
      <c r="AU1901" s="200" t="s">
        <v>76</v>
      </c>
      <c r="AV1901" s="13" t="s">
        <v>76</v>
      </c>
      <c r="AW1901" s="13" t="s">
        <v>4</v>
      </c>
      <c r="AX1901" s="13" t="s">
        <v>79</v>
      </c>
      <c r="AY1901" s="200" t="s">
        <v>458</v>
      </c>
    </row>
    <row r="1902" s="2" customFormat="1" ht="55.5" customHeight="1">
      <c r="A1902" s="41"/>
      <c r="B1902" s="179"/>
      <c r="C1902" s="180" t="s">
        <v>3235</v>
      </c>
      <c r="D1902" s="180" t="s">
        <v>462</v>
      </c>
      <c r="E1902" s="181" t="s">
        <v>3236</v>
      </c>
      <c r="F1902" s="182" t="s">
        <v>3237</v>
      </c>
      <c r="G1902" s="183" t="s">
        <v>140</v>
      </c>
      <c r="H1902" s="184">
        <v>505.74400000000003</v>
      </c>
      <c r="I1902" s="185"/>
      <c r="J1902" s="186">
        <f>ROUND(I1902*H1902,2)</f>
        <v>0</v>
      </c>
      <c r="K1902" s="182" t="s">
        <v>465</v>
      </c>
      <c r="L1902" s="42"/>
      <c r="M1902" s="187" t="s">
        <v>3</v>
      </c>
      <c r="N1902" s="188" t="s">
        <v>43</v>
      </c>
      <c r="O1902" s="75"/>
      <c r="P1902" s="189">
        <f>O1902*H1902</f>
        <v>0</v>
      </c>
      <c r="Q1902" s="189">
        <v>0</v>
      </c>
      <c r="R1902" s="189">
        <f>Q1902*H1902</f>
        <v>0</v>
      </c>
      <c r="S1902" s="189">
        <v>3.0000000000000001E-05</v>
      </c>
      <c r="T1902" s="190">
        <f>S1902*H1902</f>
        <v>0.015172320000000001</v>
      </c>
      <c r="U1902" s="41"/>
      <c r="V1902" s="41"/>
      <c r="W1902" s="41"/>
      <c r="X1902" s="41"/>
      <c r="Y1902" s="41"/>
      <c r="Z1902" s="41"/>
      <c r="AA1902" s="41"/>
      <c r="AB1902" s="41"/>
      <c r="AC1902" s="41"/>
      <c r="AD1902" s="41"/>
      <c r="AE1902" s="41"/>
      <c r="AR1902" s="191" t="s">
        <v>567</v>
      </c>
      <c r="AT1902" s="191" t="s">
        <v>462</v>
      </c>
      <c r="AU1902" s="191" t="s">
        <v>76</v>
      </c>
      <c r="AY1902" s="22" t="s">
        <v>458</v>
      </c>
      <c r="BE1902" s="192">
        <f>IF(N1902="základní",J1902,0)</f>
        <v>0</v>
      </c>
      <c r="BF1902" s="192">
        <f>IF(N1902="snížená",J1902,0)</f>
        <v>0</v>
      </c>
      <c r="BG1902" s="192">
        <f>IF(N1902="zákl. přenesená",J1902,0)</f>
        <v>0</v>
      </c>
      <c r="BH1902" s="192">
        <f>IF(N1902="sníž. přenesená",J1902,0)</f>
        <v>0</v>
      </c>
      <c r="BI1902" s="192">
        <f>IF(N1902="nulová",J1902,0)</f>
        <v>0</v>
      </c>
      <c r="BJ1902" s="22" t="s">
        <v>79</v>
      </c>
      <c r="BK1902" s="192">
        <f>ROUND(I1902*H1902,2)</f>
        <v>0</v>
      </c>
      <c r="BL1902" s="22" t="s">
        <v>567</v>
      </c>
      <c r="BM1902" s="191" t="s">
        <v>3238</v>
      </c>
    </row>
    <row r="1903" s="2" customFormat="1">
      <c r="A1903" s="41"/>
      <c r="B1903" s="42"/>
      <c r="C1903" s="41"/>
      <c r="D1903" s="193" t="s">
        <v>467</v>
      </c>
      <c r="E1903" s="41"/>
      <c r="F1903" s="194" t="s">
        <v>3239</v>
      </c>
      <c r="G1903" s="41"/>
      <c r="H1903" s="41"/>
      <c r="I1903" s="195"/>
      <c r="J1903" s="41"/>
      <c r="K1903" s="41"/>
      <c r="L1903" s="42"/>
      <c r="M1903" s="196"/>
      <c r="N1903" s="197"/>
      <c r="O1903" s="75"/>
      <c r="P1903" s="75"/>
      <c r="Q1903" s="75"/>
      <c r="R1903" s="75"/>
      <c r="S1903" s="75"/>
      <c r="T1903" s="76"/>
      <c r="U1903" s="41"/>
      <c r="V1903" s="41"/>
      <c r="W1903" s="41"/>
      <c r="X1903" s="41"/>
      <c r="Y1903" s="41"/>
      <c r="Z1903" s="41"/>
      <c r="AA1903" s="41"/>
      <c r="AB1903" s="41"/>
      <c r="AC1903" s="41"/>
      <c r="AD1903" s="41"/>
      <c r="AE1903" s="41"/>
      <c r="AT1903" s="22" t="s">
        <v>467</v>
      </c>
      <c r="AU1903" s="22" t="s">
        <v>76</v>
      </c>
    </row>
    <row r="1904" s="14" customFormat="1">
      <c r="A1904" s="14"/>
      <c r="B1904" s="208"/>
      <c r="C1904" s="14"/>
      <c r="D1904" s="199" t="s">
        <v>469</v>
      </c>
      <c r="E1904" s="209" t="s">
        <v>3</v>
      </c>
      <c r="F1904" s="210" t="s">
        <v>3240</v>
      </c>
      <c r="G1904" s="14"/>
      <c r="H1904" s="209" t="s">
        <v>3</v>
      </c>
      <c r="I1904" s="211"/>
      <c r="J1904" s="14"/>
      <c r="K1904" s="14"/>
      <c r="L1904" s="208"/>
      <c r="M1904" s="212"/>
      <c r="N1904" s="213"/>
      <c r="O1904" s="213"/>
      <c r="P1904" s="213"/>
      <c r="Q1904" s="213"/>
      <c r="R1904" s="213"/>
      <c r="S1904" s="213"/>
      <c r="T1904" s="2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T1904" s="209" t="s">
        <v>469</v>
      </c>
      <c r="AU1904" s="209" t="s">
        <v>76</v>
      </c>
      <c r="AV1904" s="14" t="s">
        <v>79</v>
      </c>
      <c r="AW1904" s="14" t="s">
        <v>33</v>
      </c>
      <c r="AX1904" s="14" t="s">
        <v>72</v>
      </c>
      <c r="AY1904" s="209" t="s">
        <v>458</v>
      </c>
    </row>
    <row r="1905" s="13" customFormat="1">
      <c r="A1905" s="13"/>
      <c r="B1905" s="198"/>
      <c r="C1905" s="13"/>
      <c r="D1905" s="199" t="s">
        <v>469</v>
      </c>
      <c r="E1905" s="200" t="s">
        <v>3</v>
      </c>
      <c r="F1905" s="201" t="s">
        <v>3241</v>
      </c>
      <c r="G1905" s="13"/>
      <c r="H1905" s="202">
        <v>213.69200000000001</v>
      </c>
      <c r="I1905" s="203"/>
      <c r="J1905" s="13"/>
      <c r="K1905" s="13"/>
      <c r="L1905" s="198"/>
      <c r="M1905" s="204"/>
      <c r="N1905" s="205"/>
      <c r="O1905" s="205"/>
      <c r="P1905" s="205"/>
      <c r="Q1905" s="205"/>
      <c r="R1905" s="205"/>
      <c r="S1905" s="205"/>
      <c r="T1905" s="206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T1905" s="200" t="s">
        <v>469</v>
      </c>
      <c r="AU1905" s="200" t="s">
        <v>76</v>
      </c>
      <c r="AV1905" s="13" t="s">
        <v>76</v>
      </c>
      <c r="AW1905" s="13" t="s">
        <v>33</v>
      </c>
      <c r="AX1905" s="13" t="s">
        <v>72</v>
      </c>
      <c r="AY1905" s="200" t="s">
        <v>458</v>
      </c>
    </row>
    <row r="1906" s="14" customFormat="1">
      <c r="A1906" s="14"/>
      <c r="B1906" s="208"/>
      <c r="C1906" s="14"/>
      <c r="D1906" s="199" t="s">
        <v>469</v>
      </c>
      <c r="E1906" s="209" t="s">
        <v>3</v>
      </c>
      <c r="F1906" s="210" t="s">
        <v>3242</v>
      </c>
      <c r="G1906" s="14"/>
      <c r="H1906" s="209" t="s">
        <v>3</v>
      </c>
      <c r="I1906" s="211"/>
      <c r="J1906" s="14"/>
      <c r="K1906" s="14"/>
      <c r="L1906" s="208"/>
      <c r="M1906" s="212"/>
      <c r="N1906" s="213"/>
      <c r="O1906" s="213"/>
      <c r="P1906" s="213"/>
      <c r="Q1906" s="213"/>
      <c r="R1906" s="213"/>
      <c r="S1906" s="213"/>
      <c r="T1906" s="2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T1906" s="209" t="s">
        <v>469</v>
      </c>
      <c r="AU1906" s="209" t="s">
        <v>76</v>
      </c>
      <c r="AV1906" s="14" t="s">
        <v>79</v>
      </c>
      <c r="AW1906" s="14" t="s">
        <v>33</v>
      </c>
      <c r="AX1906" s="14" t="s">
        <v>72</v>
      </c>
      <c r="AY1906" s="209" t="s">
        <v>458</v>
      </c>
    </row>
    <row r="1907" s="13" customFormat="1">
      <c r="A1907" s="13"/>
      <c r="B1907" s="198"/>
      <c r="C1907" s="13"/>
      <c r="D1907" s="199" t="s">
        <v>469</v>
      </c>
      <c r="E1907" s="200" t="s">
        <v>3</v>
      </c>
      <c r="F1907" s="201" t="s">
        <v>3243</v>
      </c>
      <c r="G1907" s="13"/>
      <c r="H1907" s="202">
        <v>292.05200000000002</v>
      </c>
      <c r="I1907" s="203"/>
      <c r="J1907" s="13"/>
      <c r="K1907" s="13"/>
      <c r="L1907" s="198"/>
      <c r="M1907" s="204"/>
      <c r="N1907" s="205"/>
      <c r="O1907" s="205"/>
      <c r="P1907" s="205"/>
      <c r="Q1907" s="205"/>
      <c r="R1907" s="205"/>
      <c r="S1907" s="205"/>
      <c r="T1907" s="206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T1907" s="200" t="s">
        <v>469</v>
      </c>
      <c r="AU1907" s="200" t="s">
        <v>76</v>
      </c>
      <c r="AV1907" s="13" t="s">
        <v>76</v>
      </c>
      <c r="AW1907" s="13" t="s">
        <v>33</v>
      </c>
      <c r="AX1907" s="13" t="s">
        <v>72</v>
      </c>
      <c r="AY1907" s="200" t="s">
        <v>458</v>
      </c>
    </row>
    <row r="1908" s="15" customFormat="1">
      <c r="A1908" s="15"/>
      <c r="B1908" s="215"/>
      <c r="C1908" s="15"/>
      <c r="D1908" s="199" t="s">
        <v>469</v>
      </c>
      <c r="E1908" s="216" t="s">
        <v>3</v>
      </c>
      <c r="F1908" s="217" t="s">
        <v>497</v>
      </c>
      <c r="G1908" s="15"/>
      <c r="H1908" s="218">
        <v>505.74400000000003</v>
      </c>
      <c r="I1908" s="219"/>
      <c r="J1908" s="15"/>
      <c r="K1908" s="15"/>
      <c r="L1908" s="215"/>
      <c r="M1908" s="220"/>
      <c r="N1908" s="221"/>
      <c r="O1908" s="221"/>
      <c r="P1908" s="221"/>
      <c r="Q1908" s="221"/>
      <c r="R1908" s="221"/>
      <c r="S1908" s="221"/>
      <c r="T1908" s="222"/>
      <c r="U1908" s="15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5"/>
      <c r="AT1908" s="216" t="s">
        <v>469</v>
      </c>
      <c r="AU1908" s="216" t="s">
        <v>76</v>
      </c>
      <c r="AV1908" s="15" t="s">
        <v>104</v>
      </c>
      <c r="AW1908" s="15" t="s">
        <v>33</v>
      </c>
      <c r="AX1908" s="15" t="s">
        <v>79</v>
      </c>
      <c r="AY1908" s="216" t="s">
        <v>458</v>
      </c>
    </row>
    <row r="1909" s="2" customFormat="1" ht="16.5" customHeight="1">
      <c r="A1909" s="41"/>
      <c r="B1909" s="179"/>
      <c r="C1909" s="223" t="s">
        <v>3244</v>
      </c>
      <c r="D1909" s="223" t="s">
        <v>562</v>
      </c>
      <c r="E1909" s="224" t="s">
        <v>3231</v>
      </c>
      <c r="F1909" s="225" t="s">
        <v>3232</v>
      </c>
      <c r="G1909" s="226" t="s">
        <v>140</v>
      </c>
      <c r="H1909" s="227">
        <v>556.31799999999998</v>
      </c>
      <c r="I1909" s="228"/>
      <c r="J1909" s="229">
        <f>ROUND(I1909*H1909,2)</f>
        <v>0</v>
      </c>
      <c r="K1909" s="225" t="s">
        <v>465</v>
      </c>
      <c r="L1909" s="230"/>
      <c r="M1909" s="231" t="s">
        <v>3</v>
      </c>
      <c r="N1909" s="232" t="s">
        <v>43</v>
      </c>
      <c r="O1909" s="75"/>
      <c r="P1909" s="189">
        <f>O1909*H1909</f>
        <v>0</v>
      </c>
      <c r="Q1909" s="189">
        <v>0.00020000000000000001</v>
      </c>
      <c r="R1909" s="189">
        <f>Q1909*H1909</f>
        <v>0.1112636</v>
      </c>
      <c r="S1909" s="189">
        <v>0</v>
      </c>
      <c r="T1909" s="190">
        <f>S1909*H1909</f>
        <v>0</v>
      </c>
      <c r="U1909" s="41"/>
      <c r="V1909" s="41"/>
      <c r="W1909" s="41"/>
      <c r="X1909" s="41"/>
      <c r="Y1909" s="41"/>
      <c r="Z1909" s="41"/>
      <c r="AA1909" s="41"/>
      <c r="AB1909" s="41"/>
      <c r="AC1909" s="41"/>
      <c r="AD1909" s="41"/>
      <c r="AE1909" s="41"/>
      <c r="AR1909" s="191" t="s">
        <v>667</v>
      </c>
      <c r="AT1909" s="191" t="s">
        <v>562</v>
      </c>
      <c r="AU1909" s="191" t="s">
        <v>76</v>
      </c>
      <c r="AY1909" s="22" t="s">
        <v>458</v>
      </c>
      <c r="BE1909" s="192">
        <f>IF(N1909="základní",J1909,0)</f>
        <v>0</v>
      </c>
      <c r="BF1909" s="192">
        <f>IF(N1909="snížená",J1909,0)</f>
        <v>0</v>
      </c>
      <c r="BG1909" s="192">
        <f>IF(N1909="zákl. přenesená",J1909,0)</f>
        <v>0</v>
      </c>
      <c r="BH1909" s="192">
        <f>IF(N1909="sníž. přenesená",J1909,0)</f>
        <v>0</v>
      </c>
      <c r="BI1909" s="192">
        <f>IF(N1909="nulová",J1909,0)</f>
        <v>0</v>
      </c>
      <c r="BJ1909" s="22" t="s">
        <v>79</v>
      </c>
      <c r="BK1909" s="192">
        <f>ROUND(I1909*H1909,2)</f>
        <v>0</v>
      </c>
      <c r="BL1909" s="22" t="s">
        <v>567</v>
      </c>
      <c r="BM1909" s="191" t="s">
        <v>3245</v>
      </c>
    </row>
    <row r="1910" s="13" customFormat="1">
      <c r="A1910" s="13"/>
      <c r="B1910" s="198"/>
      <c r="C1910" s="13"/>
      <c r="D1910" s="199" t="s">
        <v>469</v>
      </c>
      <c r="E1910" s="13"/>
      <c r="F1910" s="201" t="s">
        <v>3246</v>
      </c>
      <c r="G1910" s="13"/>
      <c r="H1910" s="202">
        <v>556.31799999999998</v>
      </c>
      <c r="I1910" s="203"/>
      <c r="J1910" s="13"/>
      <c r="K1910" s="13"/>
      <c r="L1910" s="198"/>
      <c r="M1910" s="204"/>
      <c r="N1910" s="205"/>
      <c r="O1910" s="205"/>
      <c r="P1910" s="205"/>
      <c r="Q1910" s="205"/>
      <c r="R1910" s="205"/>
      <c r="S1910" s="205"/>
      <c r="T1910" s="206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T1910" s="200" t="s">
        <v>469</v>
      </c>
      <c r="AU1910" s="200" t="s">
        <v>76</v>
      </c>
      <c r="AV1910" s="13" t="s">
        <v>76</v>
      </c>
      <c r="AW1910" s="13" t="s">
        <v>4</v>
      </c>
      <c r="AX1910" s="13" t="s">
        <v>79</v>
      </c>
      <c r="AY1910" s="200" t="s">
        <v>458</v>
      </c>
    </row>
    <row r="1911" s="12" customFormat="1" ht="22.8" customHeight="1">
      <c r="A1911" s="12"/>
      <c r="B1911" s="166"/>
      <c r="C1911" s="12"/>
      <c r="D1911" s="167" t="s">
        <v>71</v>
      </c>
      <c r="E1911" s="177" t="s">
        <v>3247</v>
      </c>
      <c r="F1911" s="177" t="s">
        <v>3248</v>
      </c>
      <c r="G1911" s="12"/>
      <c r="H1911" s="12"/>
      <c r="I1911" s="169"/>
      <c r="J1911" s="178">
        <f>BK1911</f>
        <v>0</v>
      </c>
      <c r="K1911" s="12"/>
      <c r="L1911" s="166"/>
      <c r="M1911" s="171"/>
      <c r="N1911" s="172"/>
      <c r="O1911" s="172"/>
      <c r="P1911" s="173">
        <f>SUM(P1912:P1960)</f>
        <v>0</v>
      </c>
      <c r="Q1911" s="172"/>
      <c r="R1911" s="173">
        <f>SUM(R1912:R1960)</f>
        <v>0.098462999999999995</v>
      </c>
      <c r="S1911" s="172"/>
      <c r="T1911" s="174">
        <f>SUM(T1912:T1960)</f>
        <v>0</v>
      </c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R1911" s="167" t="s">
        <v>76</v>
      </c>
      <c r="AT1911" s="175" t="s">
        <v>71</v>
      </c>
      <c r="AU1911" s="175" t="s">
        <v>79</v>
      </c>
      <c r="AY1911" s="167" t="s">
        <v>458</v>
      </c>
      <c r="BK1911" s="176">
        <f>SUM(BK1912:BK1960)</f>
        <v>0</v>
      </c>
    </row>
    <row r="1912" s="2" customFormat="1" ht="37.8" customHeight="1">
      <c r="A1912" s="41"/>
      <c r="B1912" s="179"/>
      <c r="C1912" s="180" t="s">
        <v>3249</v>
      </c>
      <c r="D1912" s="180" t="s">
        <v>462</v>
      </c>
      <c r="E1912" s="181" t="s">
        <v>3250</v>
      </c>
      <c r="F1912" s="182" t="s">
        <v>3251</v>
      </c>
      <c r="G1912" s="183" t="s">
        <v>629</v>
      </c>
      <c r="H1912" s="184">
        <v>12</v>
      </c>
      <c r="I1912" s="185"/>
      <c r="J1912" s="186">
        <f>ROUND(I1912*H1912,2)</f>
        <v>0</v>
      </c>
      <c r="K1912" s="182" t="s">
        <v>465</v>
      </c>
      <c r="L1912" s="42"/>
      <c r="M1912" s="187" t="s">
        <v>3</v>
      </c>
      <c r="N1912" s="188" t="s">
        <v>43</v>
      </c>
      <c r="O1912" s="75"/>
      <c r="P1912" s="189">
        <f>O1912*H1912</f>
        <v>0</v>
      </c>
      <c r="Q1912" s="189">
        <v>0</v>
      </c>
      <c r="R1912" s="189">
        <f>Q1912*H1912</f>
        <v>0</v>
      </c>
      <c r="S1912" s="189">
        <v>0</v>
      </c>
      <c r="T1912" s="190">
        <f>S1912*H1912</f>
        <v>0</v>
      </c>
      <c r="U1912" s="41"/>
      <c r="V1912" s="41"/>
      <c r="W1912" s="41"/>
      <c r="X1912" s="41"/>
      <c r="Y1912" s="41"/>
      <c r="Z1912" s="41"/>
      <c r="AA1912" s="41"/>
      <c r="AB1912" s="41"/>
      <c r="AC1912" s="41"/>
      <c r="AD1912" s="41"/>
      <c r="AE1912" s="41"/>
      <c r="AR1912" s="191" t="s">
        <v>567</v>
      </c>
      <c r="AT1912" s="191" t="s">
        <v>462</v>
      </c>
      <c r="AU1912" s="191" t="s">
        <v>76</v>
      </c>
      <c r="AY1912" s="22" t="s">
        <v>458</v>
      </c>
      <c r="BE1912" s="192">
        <f>IF(N1912="základní",J1912,0)</f>
        <v>0</v>
      </c>
      <c r="BF1912" s="192">
        <f>IF(N1912="snížená",J1912,0)</f>
        <v>0</v>
      </c>
      <c r="BG1912" s="192">
        <f>IF(N1912="zákl. přenesená",J1912,0)</f>
        <v>0</v>
      </c>
      <c r="BH1912" s="192">
        <f>IF(N1912="sníž. přenesená",J1912,0)</f>
        <v>0</v>
      </c>
      <c r="BI1912" s="192">
        <f>IF(N1912="nulová",J1912,0)</f>
        <v>0</v>
      </c>
      <c r="BJ1912" s="22" t="s">
        <v>79</v>
      </c>
      <c r="BK1912" s="192">
        <f>ROUND(I1912*H1912,2)</f>
        <v>0</v>
      </c>
      <c r="BL1912" s="22" t="s">
        <v>567</v>
      </c>
      <c r="BM1912" s="191" t="s">
        <v>3252</v>
      </c>
    </row>
    <row r="1913" s="2" customFormat="1">
      <c r="A1913" s="41"/>
      <c r="B1913" s="42"/>
      <c r="C1913" s="41"/>
      <c r="D1913" s="193" t="s">
        <v>467</v>
      </c>
      <c r="E1913" s="41"/>
      <c r="F1913" s="194" t="s">
        <v>3253</v>
      </c>
      <c r="G1913" s="41"/>
      <c r="H1913" s="41"/>
      <c r="I1913" s="195"/>
      <c r="J1913" s="41"/>
      <c r="K1913" s="41"/>
      <c r="L1913" s="42"/>
      <c r="M1913" s="196"/>
      <c r="N1913" s="197"/>
      <c r="O1913" s="75"/>
      <c r="P1913" s="75"/>
      <c r="Q1913" s="75"/>
      <c r="R1913" s="75"/>
      <c r="S1913" s="75"/>
      <c r="T1913" s="76"/>
      <c r="U1913" s="41"/>
      <c r="V1913" s="41"/>
      <c r="W1913" s="41"/>
      <c r="X1913" s="41"/>
      <c r="Y1913" s="41"/>
      <c r="Z1913" s="41"/>
      <c r="AA1913" s="41"/>
      <c r="AB1913" s="41"/>
      <c r="AC1913" s="41"/>
      <c r="AD1913" s="41"/>
      <c r="AE1913" s="41"/>
      <c r="AT1913" s="22" t="s">
        <v>467</v>
      </c>
      <c r="AU1913" s="22" t="s">
        <v>76</v>
      </c>
    </row>
    <row r="1914" s="2" customFormat="1" ht="24.15" customHeight="1">
      <c r="A1914" s="41"/>
      <c r="B1914" s="179"/>
      <c r="C1914" s="223" t="s">
        <v>3254</v>
      </c>
      <c r="D1914" s="223" t="s">
        <v>562</v>
      </c>
      <c r="E1914" s="224" t="s">
        <v>3255</v>
      </c>
      <c r="F1914" s="225" t="s">
        <v>3256</v>
      </c>
      <c r="G1914" s="226" t="s">
        <v>140</v>
      </c>
      <c r="H1914" s="227">
        <v>33.438000000000002</v>
      </c>
      <c r="I1914" s="228"/>
      <c r="J1914" s="229">
        <f>ROUND(I1914*H1914,2)</f>
        <v>0</v>
      </c>
      <c r="K1914" s="225" t="s">
        <v>465</v>
      </c>
      <c r="L1914" s="230"/>
      <c r="M1914" s="231" t="s">
        <v>3</v>
      </c>
      <c r="N1914" s="232" t="s">
        <v>43</v>
      </c>
      <c r="O1914" s="75"/>
      <c r="P1914" s="189">
        <f>O1914*H1914</f>
        <v>0</v>
      </c>
      <c r="Q1914" s="189">
        <v>0.001</v>
      </c>
      <c r="R1914" s="189">
        <f>Q1914*H1914</f>
        <v>0.033438000000000002</v>
      </c>
      <c r="S1914" s="189">
        <v>0</v>
      </c>
      <c r="T1914" s="190">
        <f>S1914*H1914</f>
        <v>0</v>
      </c>
      <c r="U1914" s="41"/>
      <c r="V1914" s="41"/>
      <c r="W1914" s="41"/>
      <c r="X1914" s="41"/>
      <c r="Y1914" s="41"/>
      <c r="Z1914" s="41"/>
      <c r="AA1914" s="41"/>
      <c r="AB1914" s="41"/>
      <c r="AC1914" s="41"/>
      <c r="AD1914" s="41"/>
      <c r="AE1914" s="41"/>
      <c r="AR1914" s="191" t="s">
        <v>667</v>
      </c>
      <c r="AT1914" s="191" t="s">
        <v>562</v>
      </c>
      <c r="AU1914" s="191" t="s">
        <v>76</v>
      </c>
      <c r="AY1914" s="22" t="s">
        <v>458</v>
      </c>
      <c r="BE1914" s="192">
        <f>IF(N1914="základní",J1914,0)</f>
        <v>0</v>
      </c>
      <c r="BF1914" s="192">
        <f>IF(N1914="snížená",J1914,0)</f>
        <v>0</v>
      </c>
      <c r="BG1914" s="192">
        <f>IF(N1914="zákl. přenesená",J1914,0)</f>
        <v>0</v>
      </c>
      <c r="BH1914" s="192">
        <f>IF(N1914="sníž. přenesená",J1914,0)</f>
        <v>0</v>
      </c>
      <c r="BI1914" s="192">
        <f>IF(N1914="nulová",J1914,0)</f>
        <v>0</v>
      </c>
      <c r="BJ1914" s="22" t="s">
        <v>79</v>
      </c>
      <c r="BK1914" s="192">
        <f>ROUND(I1914*H1914,2)</f>
        <v>0</v>
      </c>
      <c r="BL1914" s="22" t="s">
        <v>567</v>
      </c>
      <c r="BM1914" s="191" t="s">
        <v>3257</v>
      </c>
    </row>
    <row r="1915" s="14" customFormat="1">
      <c r="A1915" s="14"/>
      <c r="B1915" s="208"/>
      <c r="C1915" s="14"/>
      <c r="D1915" s="199" t="s">
        <v>469</v>
      </c>
      <c r="E1915" s="209" t="s">
        <v>3</v>
      </c>
      <c r="F1915" s="210" t="s">
        <v>3258</v>
      </c>
      <c r="G1915" s="14"/>
      <c r="H1915" s="209" t="s">
        <v>3</v>
      </c>
      <c r="I1915" s="211"/>
      <c r="J1915" s="14"/>
      <c r="K1915" s="14"/>
      <c r="L1915" s="208"/>
      <c r="M1915" s="212"/>
      <c r="N1915" s="213"/>
      <c r="O1915" s="213"/>
      <c r="P1915" s="213"/>
      <c r="Q1915" s="213"/>
      <c r="R1915" s="213"/>
      <c r="S1915" s="213"/>
      <c r="T1915" s="2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T1915" s="209" t="s">
        <v>469</v>
      </c>
      <c r="AU1915" s="209" t="s">
        <v>76</v>
      </c>
      <c r="AV1915" s="14" t="s">
        <v>79</v>
      </c>
      <c r="AW1915" s="14" t="s">
        <v>33</v>
      </c>
      <c r="AX1915" s="14" t="s">
        <v>72</v>
      </c>
      <c r="AY1915" s="209" t="s">
        <v>458</v>
      </c>
    </row>
    <row r="1916" s="13" customFormat="1">
      <c r="A1916" s="13"/>
      <c r="B1916" s="198"/>
      <c r="C1916" s="13"/>
      <c r="D1916" s="199" t="s">
        <v>469</v>
      </c>
      <c r="E1916" s="200" t="s">
        <v>3</v>
      </c>
      <c r="F1916" s="201" t="s">
        <v>2730</v>
      </c>
      <c r="G1916" s="13"/>
      <c r="H1916" s="202">
        <v>6.25</v>
      </c>
      <c r="I1916" s="203"/>
      <c r="J1916" s="13"/>
      <c r="K1916" s="13"/>
      <c r="L1916" s="198"/>
      <c r="M1916" s="204"/>
      <c r="N1916" s="205"/>
      <c r="O1916" s="205"/>
      <c r="P1916" s="205"/>
      <c r="Q1916" s="205"/>
      <c r="R1916" s="205"/>
      <c r="S1916" s="205"/>
      <c r="T1916" s="206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T1916" s="200" t="s">
        <v>469</v>
      </c>
      <c r="AU1916" s="200" t="s">
        <v>76</v>
      </c>
      <c r="AV1916" s="13" t="s">
        <v>76</v>
      </c>
      <c r="AW1916" s="13" t="s">
        <v>33</v>
      </c>
      <c r="AX1916" s="13" t="s">
        <v>72</v>
      </c>
      <c r="AY1916" s="200" t="s">
        <v>458</v>
      </c>
    </row>
    <row r="1917" s="14" customFormat="1">
      <c r="A1917" s="14"/>
      <c r="B1917" s="208"/>
      <c r="C1917" s="14"/>
      <c r="D1917" s="199" t="s">
        <v>469</v>
      </c>
      <c r="E1917" s="209" t="s">
        <v>3</v>
      </c>
      <c r="F1917" s="210" t="s">
        <v>3259</v>
      </c>
      <c r="G1917" s="14"/>
      <c r="H1917" s="209" t="s">
        <v>3</v>
      </c>
      <c r="I1917" s="211"/>
      <c r="J1917" s="14"/>
      <c r="K1917" s="14"/>
      <c r="L1917" s="208"/>
      <c r="M1917" s="212"/>
      <c r="N1917" s="213"/>
      <c r="O1917" s="213"/>
      <c r="P1917" s="213"/>
      <c r="Q1917" s="213"/>
      <c r="R1917" s="213"/>
      <c r="S1917" s="213"/>
      <c r="T1917" s="2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T1917" s="209" t="s">
        <v>469</v>
      </c>
      <c r="AU1917" s="209" t="s">
        <v>76</v>
      </c>
      <c r="AV1917" s="14" t="s">
        <v>79</v>
      </c>
      <c r="AW1917" s="14" t="s">
        <v>33</v>
      </c>
      <c r="AX1917" s="14" t="s">
        <v>72</v>
      </c>
      <c r="AY1917" s="209" t="s">
        <v>458</v>
      </c>
    </row>
    <row r="1918" s="13" customFormat="1">
      <c r="A1918" s="13"/>
      <c r="B1918" s="198"/>
      <c r="C1918" s="13"/>
      <c r="D1918" s="199" t="s">
        <v>469</v>
      </c>
      <c r="E1918" s="200" t="s">
        <v>3</v>
      </c>
      <c r="F1918" s="201" t="s">
        <v>2717</v>
      </c>
      <c r="G1918" s="13"/>
      <c r="H1918" s="202">
        <v>6.5629999999999997</v>
      </c>
      <c r="I1918" s="203"/>
      <c r="J1918" s="13"/>
      <c r="K1918" s="13"/>
      <c r="L1918" s="198"/>
      <c r="M1918" s="204"/>
      <c r="N1918" s="205"/>
      <c r="O1918" s="205"/>
      <c r="P1918" s="205"/>
      <c r="Q1918" s="205"/>
      <c r="R1918" s="205"/>
      <c r="S1918" s="205"/>
      <c r="T1918" s="206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T1918" s="200" t="s">
        <v>469</v>
      </c>
      <c r="AU1918" s="200" t="s">
        <v>76</v>
      </c>
      <c r="AV1918" s="13" t="s">
        <v>76</v>
      </c>
      <c r="AW1918" s="13" t="s">
        <v>33</v>
      </c>
      <c r="AX1918" s="13" t="s">
        <v>72</v>
      </c>
      <c r="AY1918" s="200" t="s">
        <v>458</v>
      </c>
    </row>
    <row r="1919" s="14" customFormat="1">
      <c r="A1919" s="14"/>
      <c r="B1919" s="208"/>
      <c r="C1919" s="14"/>
      <c r="D1919" s="199" t="s">
        <v>469</v>
      </c>
      <c r="E1919" s="209" t="s">
        <v>3</v>
      </c>
      <c r="F1919" s="210" t="s">
        <v>3260</v>
      </c>
      <c r="G1919" s="14"/>
      <c r="H1919" s="209" t="s">
        <v>3</v>
      </c>
      <c r="I1919" s="211"/>
      <c r="J1919" s="14"/>
      <c r="K1919" s="14"/>
      <c r="L1919" s="208"/>
      <c r="M1919" s="212"/>
      <c r="N1919" s="213"/>
      <c r="O1919" s="213"/>
      <c r="P1919" s="213"/>
      <c r="Q1919" s="213"/>
      <c r="R1919" s="213"/>
      <c r="S1919" s="213"/>
      <c r="T1919" s="2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T1919" s="209" t="s">
        <v>469</v>
      </c>
      <c r="AU1919" s="209" t="s">
        <v>76</v>
      </c>
      <c r="AV1919" s="14" t="s">
        <v>79</v>
      </c>
      <c r="AW1919" s="14" t="s">
        <v>33</v>
      </c>
      <c r="AX1919" s="14" t="s">
        <v>72</v>
      </c>
      <c r="AY1919" s="209" t="s">
        <v>458</v>
      </c>
    </row>
    <row r="1920" s="13" customFormat="1">
      <c r="A1920" s="13"/>
      <c r="B1920" s="198"/>
      <c r="C1920" s="13"/>
      <c r="D1920" s="199" t="s">
        <v>469</v>
      </c>
      <c r="E1920" s="200" t="s">
        <v>3</v>
      </c>
      <c r="F1920" s="201" t="s">
        <v>2740</v>
      </c>
      <c r="G1920" s="13"/>
      <c r="H1920" s="202">
        <v>3.75</v>
      </c>
      <c r="I1920" s="203"/>
      <c r="J1920" s="13"/>
      <c r="K1920" s="13"/>
      <c r="L1920" s="198"/>
      <c r="M1920" s="204"/>
      <c r="N1920" s="205"/>
      <c r="O1920" s="205"/>
      <c r="P1920" s="205"/>
      <c r="Q1920" s="205"/>
      <c r="R1920" s="205"/>
      <c r="S1920" s="205"/>
      <c r="T1920" s="206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T1920" s="200" t="s">
        <v>469</v>
      </c>
      <c r="AU1920" s="200" t="s">
        <v>76</v>
      </c>
      <c r="AV1920" s="13" t="s">
        <v>76</v>
      </c>
      <c r="AW1920" s="13" t="s">
        <v>33</v>
      </c>
      <c r="AX1920" s="13" t="s">
        <v>72</v>
      </c>
      <c r="AY1920" s="200" t="s">
        <v>458</v>
      </c>
    </row>
    <row r="1921" s="14" customFormat="1">
      <c r="A1921" s="14"/>
      <c r="B1921" s="208"/>
      <c r="C1921" s="14"/>
      <c r="D1921" s="199" t="s">
        <v>469</v>
      </c>
      <c r="E1921" s="209" t="s">
        <v>3</v>
      </c>
      <c r="F1921" s="210" t="s">
        <v>3261</v>
      </c>
      <c r="G1921" s="14"/>
      <c r="H1921" s="209" t="s">
        <v>3</v>
      </c>
      <c r="I1921" s="211"/>
      <c r="J1921" s="14"/>
      <c r="K1921" s="14"/>
      <c r="L1921" s="208"/>
      <c r="M1921" s="212"/>
      <c r="N1921" s="213"/>
      <c r="O1921" s="213"/>
      <c r="P1921" s="213"/>
      <c r="Q1921" s="213"/>
      <c r="R1921" s="213"/>
      <c r="S1921" s="213"/>
      <c r="T1921" s="2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T1921" s="209" t="s">
        <v>469</v>
      </c>
      <c r="AU1921" s="209" t="s">
        <v>76</v>
      </c>
      <c r="AV1921" s="14" t="s">
        <v>79</v>
      </c>
      <c r="AW1921" s="14" t="s">
        <v>33</v>
      </c>
      <c r="AX1921" s="14" t="s">
        <v>72</v>
      </c>
      <c r="AY1921" s="209" t="s">
        <v>458</v>
      </c>
    </row>
    <row r="1922" s="13" customFormat="1">
      <c r="A1922" s="13"/>
      <c r="B1922" s="198"/>
      <c r="C1922" s="13"/>
      <c r="D1922" s="199" t="s">
        <v>469</v>
      </c>
      <c r="E1922" s="200" t="s">
        <v>3</v>
      </c>
      <c r="F1922" s="201" t="s">
        <v>2719</v>
      </c>
      <c r="G1922" s="13"/>
      <c r="H1922" s="202">
        <v>1.875</v>
      </c>
      <c r="I1922" s="203"/>
      <c r="J1922" s="13"/>
      <c r="K1922" s="13"/>
      <c r="L1922" s="198"/>
      <c r="M1922" s="204"/>
      <c r="N1922" s="205"/>
      <c r="O1922" s="205"/>
      <c r="P1922" s="205"/>
      <c r="Q1922" s="205"/>
      <c r="R1922" s="205"/>
      <c r="S1922" s="205"/>
      <c r="T1922" s="206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T1922" s="200" t="s">
        <v>469</v>
      </c>
      <c r="AU1922" s="200" t="s">
        <v>76</v>
      </c>
      <c r="AV1922" s="13" t="s">
        <v>76</v>
      </c>
      <c r="AW1922" s="13" t="s">
        <v>33</v>
      </c>
      <c r="AX1922" s="13" t="s">
        <v>72</v>
      </c>
      <c r="AY1922" s="200" t="s">
        <v>458</v>
      </c>
    </row>
    <row r="1923" s="14" customFormat="1">
      <c r="A1923" s="14"/>
      <c r="B1923" s="208"/>
      <c r="C1923" s="14"/>
      <c r="D1923" s="199" t="s">
        <v>469</v>
      </c>
      <c r="E1923" s="209" t="s">
        <v>3</v>
      </c>
      <c r="F1923" s="210" t="s">
        <v>3262</v>
      </c>
      <c r="G1923" s="14"/>
      <c r="H1923" s="209" t="s">
        <v>3</v>
      </c>
      <c r="I1923" s="211"/>
      <c r="J1923" s="14"/>
      <c r="K1923" s="14"/>
      <c r="L1923" s="208"/>
      <c r="M1923" s="212"/>
      <c r="N1923" s="213"/>
      <c r="O1923" s="213"/>
      <c r="P1923" s="213"/>
      <c r="Q1923" s="213"/>
      <c r="R1923" s="213"/>
      <c r="S1923" s="213"/>
      <c r="T1923" s="2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T1923" s="209" t="s">
        <v>469</v>
      </c>
      <c r="AU1923" s="209" t="s">
        <v>76</v>
      </c>
      <c r="AV1923" s="14" t="s">
        <v>79</v>
      </c>
      <c r="AW1923" s="14" t="s">
        <v>33</v>
      </c>
      <c r="AX1923" s="14" t="s">
        <v>72</v>
      </c>
      <c r="AY1923" s="209" t="s">
        <v>458</v>
      </c>
    </row>
    <row r="1924" s="13" customFormat="1">
      <c r="A1924" s="13"/>
      <c r="B1924" s="198"/>
      <c r="C1924" s="13"/>
      <c r="D1924" s="199" t="s">
        <v>469</v>
      </c>
      <c r="E1924" s="200" t="s">
        <v>3</v>
      </c>
      <c r="F1924" s="201" t="s">
        <v>3263</v>
      </c>
      <c r="G1924" s="13"/>
      <c r="H1924" s="202">
        <v>15</v>
      </c>
      <c r="I1924" s="203"/>
      <c r="J1924" s="13"/>
      <c r="K1924" s="13"/>
      <c r="L1924" s="198"/>
      <c r="M1924" s="204"/>
      <c r="N1924" s="205"/>
      <c r="O1924" s="205"/>
      <c r="P1924" s="205"/>
      <c r="Q1924" s="205"/>
      <c r="R1924" s="205"/>
      <c r="S1924" s="205"/>
      <c r="T1924" s="206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T1924" s="200" t="s">
        <v>469</v>
      </c>
      <c r="AU1924" s="200" t="s">
        <v>76</v>
      </c>
      <c r="AV1924" s="13" t="s">
        <v>76</v>
      </c>
      <c r="AW1924" s="13" t="s">
        <v>33</v>
      </c>
      <c r="AX1924" s="13" t="s">
        <v>72</v>
      </c>
      <c r="AY1924" s="200" t="s">
        <v>458</v>
      </c>
    </row>
    <row r="1925" s="15" customFormat="1">
      <c r="A1925" s="15"/>
      <c r="B1925" s="215"/>
      <c r="C1925" s="15"/>
      <c r="D1925" s="199" t="s">
        <v>469</v>
      </c>
      <c r="E1925" s="216" t="s">
        <v>3</v>
      </c>
      <c r="F1925" s="217" t="s">
        <v>497</v>
      </c>
      <c r="G1925" s="15"/>
      <c r="H1925" s="218">
        <v>33.438000000000002</v>
      </c>
      <c r="I1925" s="219"/>
      <c r="J1925" s="15"/>
      <c r="K1925" s="15"/>
      <c r="L1925" s="215"/>
      <c r="M1925" s="220"/>
      <c r="N1925" s="221"/>
      <c r="O1925" s="221"/>
      <c r="P1925" s="221"/>
      <c r="Q1925" s="221"/>
      <c r="R1925" s="221"/>
      <c r="S1925" s="221"/>
      <c r="T1925" s="222"/>
      <c r="U1925" s="15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5"/>
      <c r="AT1925" s="216" t="s">
        <v>469</v>
      </c>
      <c r="AU1925" s="216" t="s">
        <v>76</v>
      </c>
      <c r="AV1925" s="15" t="s">
        <v>104</v>
      </c>
      <c r="AW1925" s="15" t="s">
        <v>33</v>
      </c>
      <c r="AX1925" s="15" t="s">
        <v>79</v>
      </c>
      <c r="AY1925" s="216" t="s">
        <v>458</v>
      </c>
    </row>
    <row r="1926" s="2" customFormat="1" ht="44.25" customHeight="1">
      <c r="A1926" s="41"/>
      <c r="B1926" s="179"/>
      <c r="C1926" s="180" t="s">
        <v>3264</v>
      </c>
      <c r="D1926" s="180" t="s">
        <v>462</v>
      </c>
      <c r="E1926" s="181" t="s">
        <v>3265</v>
      </c>
      <c r="F1926" s="182" t="s">
        <v>3266</v>
      </c>
      <c r="G1926" s="183" t="s">
        <v>629</v>
      </c>
      <c r="H1926" s="184">
        <v>6</v>
      </c>
      <c r="I1926" s="185"/>
      <c r="J1926" s="186">
        <f>ROUND(I1926*H1926,2)</f>
        <v>0</v>
      </c>
      <c r="K1926" s="182" t="s">
        <v>465</v>
      </c>
      <c r="L1926" s="42"/>
      <c r="M1926" s="187" t="s">
        <v>3</v>
      </c>
      <c r="N1926" s="188" t="s">
        <v>43</v>
      </c>
      <c r="O1926" s="75"/>
      <c r="P1926" s="189">
        <f>O1926*H1926</f>
        <v>0</v>
      </c>
      <c r="Q1926" s="189">
        <v>0</v>
      </c>
      <c r="R1926" s="189">
        <f>Q1926*H1926</f>
        <v>0</v>
      </c>
      <c r="S1926" s="189">
        <v>0</v>
      </c>
      <c r="T1926" s="190">
        <f>S1926*H1926</f>
        <v>0</v>
      </c>
      <c r="U1926" s="41"/>
      <c r="V1926" s="41"/>
      <c r="W1926" s="41"/>
      <c r="X1926" s="41"/>
      <c r="Y1926" s="41"/>
      <c r="Z1926" s="41"/>
      <c r="AA1926" s="41"/>
      <c r="AB1926" s="41"/>
      <c r="AC1926" s="41"/>
      <c r="AD1926" s="41"/>
      <c r="AE1926" s="41"/>
      <c r="AR1926" s="191" t="s">
        <v>567</v>
      </c>
      <c r="AT1926" s="191" t="s">
        <v>462</v>
      </c>
      <c r="AU1926" s="191" t="s">
        <v>76</v>
      </c>
      <c r="AY1926" s="22" t="s">
        <v>458</v>
      </c>
      <c r="BE1926" s="192">
        <f>IF(N1926="základní",J1926,0)</f>
        <v>0</v>
      </c>
      <c r="BF1926" s="192">
        <f>IF(N1926="snížená",J1926,0)</f>
        <v>0</v>
      </c>
      <c r="BG1926" s="192">
        <f>IF(N1926="zákl. přenesená",J1926,0)</f>
        <v>0</v>
      </c>
      <c r="BH1926" s="192">
        <f>IF(N1926="sníž. přenesená",J1926,0)</f>
        <v>0</v>
      </c>
      <c r="BI1926" s="192">
        <f>IF(N1926="nulová",J1926,0)</f>
        <v>0</v>
      </c>
      <c r="BJ1926" s="22" t="s">
        <v>79</v>
      </c>
      <c r="BK1926" s="192">
        <f>ROUND(I1926*H1926,2)</f>
        <v>0</v>
      </c>
      <c r="BL1926" s="22" t="s">
        <v>567</v>
      </c>
      <c r="BM1926" s="191" t="s">
        <v>3267</v>
      </c>
    </row>
    <row r="1927" s="2" customFormat="1">
      <c r="A1927" s="41"/>
      <c r="B1927" s="42"/>
      <c r="C1927" s="41"/>
      <c r="D1927" s="193" t="s">
        <v>467</v>
      </c>
      <c r="E1927" s="41"/>
      <c r="F1927" s="194" t="s">
        <v>3268</v>
      </c>
      <c r="G1927" s="41"/>
      <c r="H1927" s="41"/>
      <c r="I1927" s="195"/>
      <c r="J1927" s="41"/>
      <c r="K1927" s="41"/>
      <c r="L1927" s="42"/>
      <c r="M1927" s="196"/>
      <c r="N1927" s="197"/>
      <c r="O1927" s="75"/>
      <c r="P1927" s="75"/>
      <c r="Q1927" s="75"/>
      <c r="R1927" s="75"/>
      <c r="S1927" s="75"/>
      <c r="T1927" s="76"/>
      <c r="U1927" s="41"/>
      <c r="V1927" s="41"/>
      <c r="W1927" s="41"/>
      <c r="X1927" s="41"/>
      <c r="Y1927" s="41"/>
      <c r="Z1927" s="41"/>
      <c r="AA1927" s="41"/>
      <c r="AB1927" s="41"/>
      <c r="AC1927" s="41"/>
      <c r="AD1927" s="41"/>
      <c r="AE1927" s="41"/>
      <c r="AT1927" s="22" t="s">
        <v>467</v>
      </c>
      <c r="AU1927" s="22" t="s">
        <v>76</v>
      </c>
    </row>
    <row r="1928" s="2" customFormat="1" ht="24.15" customHeight="1">
      <c r="A1928" s="41"/>
      <c r="B1928" s="179"/>
      <c r="C1928" s="223" t="s">
        <v>3269</v>
      </c>
      <c r="D1928" s="223" t="s">
        <v>562</v>
      </c>
      <c r="E1928" s="224" t="s">
        <v>3270</v>
      </c>
      <c r="F1928" s="225" t="s">
        <v>3271</v>
      </c>
      <c r="G1928" s="226" t="s">
        <v>140</v>
      </c>
      <c r="H1928" s="227">
        <v>18.375</v>
      </c>
      <c r="I1928" s="228"/>
      <c r="J1928" s="229">
        <f>ROUND(I1928*H1928,2)</f>
        <v>0</v>
      </c>
      <c r="K1928" s="225" t="s">
        <v>465</v>
      </c>
      <c r="L1928" s="230"/>
      <c r="M1928" s="231" t="s">
        <v>3</v>
      </c>
      <c r="N1928" s="232" t="s">
        <v>43</v>
      </c>
      <c r="O1928" s="75"/>
      <c r="P1928" s="189">
        <f>O1928*H1928</f>
        <v>0</v>
      </c>
      <c r="Q1928" s="189">
        <v>0.001</v>
      </c>
      <c r="R1928" s="189">
        <f>Q1928*H1928</f>
        <v>0.018374999999999999</v>
      </c>
      <c r="S1928" s="189">
        <v>0</v>
      </c>
      <c r="T1928" s="190">
        <f>S1928*H1928</f>
        <v>0</v>
      </c>
      <c r="U1928" s="41"/>
      <c r="V1928" s="41"/>
      <c r="W1928" s="41"/>
      <c r="X1928" s="41"/>
      <c r="Y1928" s="41"/>
      <c r="Z1928" s="41"/>
      <c r="AA1928" s="41"/>
      <c r="AB1928" s="41"/>
      <c r="AC1928" s="41"/>
      <c r="AD1928" s="41"/>
      <c r="AE1928" s="41"/>
      <c r="AR1928" s="191" t="s">
        <v>667</v>
      </c>
      <c r="AT1928" s="191" t="s">
        <v>562</v>
      </c>
      <c r="AU1928" s="191" t="s">
        <v>76</v>
      </c>
      <c r="AY1928" s="22" t="s">
        <v>458</v>
      </c>
      <c r="BE1928" s="192">
        <f>IF(N1928="základní",J1928,0)</f>
        <v>0</v>
      </c>
      <c r="BF1928" s="192">
        <f>IF(N1928="snížená",J1928,0)</f>
        <v>0</v>
      </c>
      <c r="BG1928" s="192">
        <f>IF(N1928="zákl. přenesená",J1928,0)</f>
        <v>0</v>
      </c>
      <c r="BH1928" s="192">
        <f>IF(N1928="sníž. přenesená",J1928,0)</f>
        <v>0</v>
      </c>
      <c r="BI1928" s="192">
        <f>IF(N1928="nulová",J1928,0)</f>
        <v>0</v>
      </c>
      <c r="BJ1928" s="22" t="s">
        <v>79</v>
      </c>
      <c r="BK1928" s="192">
        <f>ROUND(I1928*H1928,2)</f>
        <v>0</v>
      </c>
      <c r="BL1928" s="22" t="s">
        <v>567</v>
      </c>
      <c r="BM1928" s="191" t="s">
        <v>3272</v>
      </c>
    </row>
    <row r="1929" s="14" customFormat="1">
      <c r="A1929" s="14"/>
      <c r="B1929" s="208"/>
      <c r="C1929" s="14"/>
      <c r="D1929" s="199" t="s">
        <v>469</v>
      </c>
      <c r="E1929" s="209" t="s">
        <v>3</v>
      </c>
      <c r="F1929" s="210" t="s">
        <v>3273</v>
      </c>
      <c r="G1929" s="14"/>
      <c r="H1929" s="209" t="s">
        <v>3</v>
      </c>
      <c r="I1929" s="211"/>
      <c r="J1929" s="14"/>
      <c r="K1929" s="14"/>
      <c r="L1929" s="208"/>
      <c r="M1929" s="212"/>
      <c r="N1929" s="213"/>
      <c r="O1929" s="213"/>
      <c r="P1929" s="213"/>
      <c r="Q1929" s="213"/>
      <c r="R1929" s="213"/>
      <c r="S1929" s="213"/>
      <c r="T1929" s="2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T1929" s="209" t="s">
        <v>469</v>
      </c>
      <c r="AU1929" s="209" t="s">
        <v>76</v>
      </c>
      <c r="AV1929" s="14" t="s">
        <v>79</v>
      </c>
      <c r="AW1929" s="14" t="s">
        <v>33</v>
      </c>
      <c r="AX1929" s="14" t="s">
        <v>72</v>
      </c>
      <c r="AY1929" s="209" t="s">
        <v>458</v>
      </c>
    </row>
    <row r="1930" s="13" customFormat="1">
      <c r="A1930" s="13"/>
      <c r="B1930" s="198"/>
      <c r="C1930" s="13"/>
      <c r="D1930" s="199" t="s">
        <v>469</v>
      </c>
      <c r="E1930" s="200" t="s">
        <v>3</v>
      </c>
      <c r="F1930" s="201" t="s">
        <v>3274</v>
      </c>
      <c r="G1930" s="13"/>
      <c r="H1930" s="202">
        <v>4.375</v>
      </c>
      <c r="I1930" s="203"/>
      <c r="J1930" s="13"/>
      <c r="K1930" s="13"/>
      <c r="L1930" s="198"/>
      <c r="M1930" s="204"/>
      <c r="N1930" s="205"/>
      <c r="O1930" s="205"/>
      <c r="P1930" s="205"/>
      <c r="Q1930" s="205"/>
      <c r="R1930" s="205"/>
      <c r="S1930" s="205"/>
      <c r="T1930" s="206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T1930" s="200" t="s">
        <v>469</v>
      </c>
      <c r="AU1930" s="200" t="s">
        <v>76</v>
      </c>
      <c r="AV1930" s="13" t="s">
        <v>76</v>
      </c>
      <c r="AW1930" s="13" t="s">
        <v>33</v>
      </c>
      <c r="AX1930" s="13" t="s">
        <v>72</v>
      </c>
      <c r="AY1930" s="200" t="s">
        <v>458</v>
      </c>
    </row>
    <row r="1931" s="14" customFormat="1">
      <c r="A1931" s="14"/>
      <c r="B1931" s="208"/>
      <c r="C1931" s="14"/>
      <c r="D1931" s="199" t="s">
        <v>469</v>
      </c>
      <c r="E1931" s="209" t="s">
        <v>3</v>
      </c>
      <c r="F1931" s="210" t="s">
        <v>3275</v>
      </c>
      <c r="G1931" s="14"/>
      <c r="H1931" s="209" t="s">
        <v>3</v>
      </c>
      <c r="I1931" s="211"/>
      <c r="J1931" s="14"/>
      <c r="K1931" s="14"/>
      <c r="L1931" s="208"/>
      <c r="M1931" s="212"/>
      <c r="N1931" s="213"/>
      <c r="O1931" s="213"/>
      <c r="P1931" s="213"/>
      <c r="Q1931" s="213"/>
      <c r="R1931" s="213"/>
      <c r="S1931" s="213"/>
      <c r="T1931" s="2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T1931" s="209" t="s">
        <v>469</v>
      </c>
      <c r="AU1931" s="209" t="s">
        <v>76</v>
      </c>
      <c r="AV1931" s="14" t="s">
        <v>79</v>
      </c>
      <c r="AW1931" s="14" t="s">
        <v>33</v>
      </c>
      <c r="AX1931" s="14" t="s">
        <v>72</v>
      </c>
      <c r="AY1931" s="209" t="s">
        <v>458</v>
      </c>
    </row>
    <row r="1932" s="13" customFormat="1">
      <c r="A1932" s="13"/>
      <c r="B1932" s="198"/>
      <c r="C1932" s="13"/>
      <c r="D1932" s="199" t="s">
        <v>469</v>
      </c>
      <c r="E1932" s="200" t="s">
        <v>3</v>
      </c>
      <c r="F1932" s="201" t="s">
        <v>2736</v>
      </c>
      <c r="G1932" s="13"/>
      <c r="H1932" s="202">
        <v>14</v>
      </c>
      <c r="I1932" s="203"/>
      <c r="J1932" s="13"/>
      <c r="K1932" s="13"/>
      <c r="L1932" s="198"/>
      <c r="M1932" s="204"/>
      <c r="N1932" s="205"/>
      <c r="O1932" s="205"/>
      <c r="P1932" s="205"/>
      <c r="Q1932" s="205"/>
      <c r="R1932" s="205"/>
      <c r="S1932" s="205"/>
      <c r="T1932" s="206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T1932" s="200" t="s">
        <v>469</v>
      </c>
      <c r="AU1932" s="200" t="s">
        <v>76</v>
      </c>
      <c r="AV1932" s="13" t="s">
        <v>76</v>
      </c>
      <c r="AW1932" s="13" t="s">
        <v>33</v>
      </c>
      <c r="AX1932" s="13" t="s">
        <v>72</v>
      </c>
      <c r="AY1932" s="200" t="s">
        <v>458</v>
      </c>
    </row>
    <row r="1933" s="15" customFormat="1">
      <c r="A1933" s="15"/>
      <c r="B1933" s="215"/>
      <c r="C1933" s="15"/>
      <c r="D1933" s="199" t="s">
        <v>469</v>
      </c>
      <c r="E1933" s="216" t="s">
        <v>3</v>
      </c>
      <c r="F1933" s="217" t="s">
        <v>497</v>
      </c>
      <c r="G1933" s="15"/>
      <c r="H1933" s="218">
        <v>18.375</v>
      </c>
      <c r="I1933" s="219"/>
      <c r="J1933" s="15"/>
      <c r="K1933" s="15"/>
      <c r="L1933" s="215"/>
      <c r="M1933" s="220"/>
      <c r="N1933" s="221"/>
      <c r="O1933" s="221"/>
      <c r="P1933" s="221"/>
      <c r="Q1933" s="221"/>
      <c r="R1933" s="221"/>
      <c r="S1933" s="221"/>
      <c r="T1933" s="222"/>
      <c r="U1933" s="15"/>
      <c r="V1933" s="15"/>
      <c r="W1933" s="15"/>
      <c r="X1933" s="15"/>
      <c r="Y1933" s="15"/>
      <c r="Z1933" s="15"/>
      <c r="AA1933" s="15"/>
      <c r="AB1933" s="15"/>
      <c r="AC1933" s="15"/>
      <c r="AD1933" s="15"/>
      <c r="AE1933" s="15"/>
      <c r="AT1933" s="216" t="s">
        <v>469</v>
      </c>
      <c r="AU1933" s="216" t="s">
        <v>76</v>
      </c>
      <c r="AV1933" s="15" t="s">
        <v>104</v>
      </c>
      <c r="AW1933" s="15" t="s">
        <v>33</v>
      </c>
      <c r="AX1933" s="15" t="s">
        <v>79</v>
      </c>
      <c r="AY1933" s="216" t="s">
        <v>458</v>
      </c>
    </row>
    <row r="1934" s="2" customFormat="1" ht="24.15" customHeight="1">
      <c r="A1934" s="41"/>
      <c r="B1934" s="179"/>
      <c r="C1934" s="223" t="s">
        <v>3276</v>
      </c>
      <c r="D1934" s="223" t="s">
        <v>562</v>
      </c>
      <c r="E1934" s="224" t="s">
        <v>3277</v>
      </c>
      <c r="F1934" s="225" t="s">
        <v>3278</v>
      </c>
      <c r="G1934" s="226" t="s">
        <v>140</v>
      </c>
      <c r="H1934" s="227">
        <v>6.25</v>
      </c>
      <c r="I1934" s="228"/>
      <c r="J1934" s="229">
        <f>ROUND(I1934*H1934,2)</f>
        <v>0</v>
      </c>
      <c r="K1934" s="225" t="s">
        <v>465</v>
      </c>
      <c r="L1934" s="230"/>
      <c r="M1934" s="231" t="s">
        <v>3</v>
      </c>
      <c r="N1934" s="232" t="s">
        <v>43</v>
      </c>
      <c r="O1934" s="75"/>
      <c r="P1934" s="189">
        <f>O1934*H1934</f>
        <v>0</v>
      </c>
      <c r="Q1934" s="189">
        <v>0.001</v>
      </c>
      <c r="R1934" s="189">
        <f>Q1934*H1934</f>
        <v>0.0062500000000000003</v>
      </c>
      <c r="S1934" s="189">
        <v>0</v>
      </c>
      <c r="T1934" s="190">
        <f>S1934*H1934</f>
        <v>0</v>
      </c>
      <c r="U1934" s="41"/>
      <c r="V1934" s="41"/>
      <c r="W1934" s="41"/>
      <c r="X1934" s="41"/>
      <c r="Y1934" s="41"/>
      <c r="Z1934" s="41"/>
      <c r="AA1934" s="41"/>
      <c r="AB1934" s="41"/>
      <c r="AC1934" s="41"/>
      <c r="AD1934" s="41"/>
      <c r="AE1934" s="41"/>
      <c r="AR1934" s="191" t="s">
        <v>667</v>
      </c>
      <c r="AT1934" s="191" t="s">
        <v>562</v>
      </c>
      <c r="AU1934" s="191" t="s">
        <v>76</v>
      </c>
      <c r="AY1934" s="22" t="s">
        <v>458</v>
      </c>
      <c r="BE1934" s="192">
        <f>IF(N1934="základní",J1934,0)</f>
        <v>0</v>
      </c>
      <c r="BF1934" s="192">
        <f>IF(N1934="snížená",J1934,0)</f>
        <v>0</v>
      </c>
      <c r="BG1934" s="192">
        <f>IF(N1934="zákl. přenesená",J1934,0)</f>
        <v>0</v>
      </c>
      <c r="BH1934" s="192">
        <f>IF(N1934="sníž. přenesená",J1934,0)</f>
        <v>0</v>
      </c>
      <c r="BI1934" s="192">
        <f>IF(N1934="nulová",J1934,0)</f>
        <v>0</v>
      </c>
      <c r="BJ1934" s="22" t="s">
        <v>79</v>
      </c>
      <c r="BK1934" s="192">
        <f>ROUND(I1934*H1934,2)</f>
        <v>0</v>
      </c>
      <c r="BL1934" s="22" t="s">
        <v>567</v>
      </c>
      <c r="BM1934" s="191" t="s">
        <v>3279</v>
      </c>
    </row>
    <row r="1935" s="14" customFormat="1">
      <c r="A1935" s="14"/>
      <c r="B1935" s="208"/>
      <c r="C1935" s="14"/>
      <c r="D1935" s="199" t="s">
        <v>469</v>
      </c>
      <c r="E1935" s="209" t="s">
        <v>3</v>
      </c>
      <c r="F1935" s="210" t="s">
        <v>3280</v>
      </c>
      <c r="G1935" s="14"/>
      <c r="H1935" s="209" t="s">
        <v>3</v>
      </c>
      <c r="I1935" s="211"/>
      <c r="J1935" s="14"/>
      <c r="K1935" s="14"/>
      <c r="L1935" s="208"/>
      <c r="M1935" s="212"/>
      <c r="N1935" s="213"/>
      <c r="O1935" s="213"/>
      <c r="P1935" s="213"/>
      <c r="Q1935" s="213"/>
      <c r="R1935" s="213"/>
      <c r="S1935" s="213"/>
      <c r="T1935" s="2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T1935" s="209" t="s">
        <v>469</v>
      </c>
      <c r="AU1935" s="209" t="s">
        <v>76</v>
      </c>
      <c r="AV1935" s="14" t="s">
        <v>79</v>
      </c>
      <c r="AW1935" s="14" t="s">
        <v>33</v>
      </c>
      <c r="AX1935" s="14" t="s">
        <v>72</v>
      </c>
      <c r="AY1935" s="209" t="s">
        <v>458</v>
      </c>
    </row>
    <row r="1936" s="13" customFormat="1">
      <c r="A1936" s="13"/>
      <c r="B1936" s="198"/>
      <c r="C1936" s="13"/>
      <c r="D1936" s="199" t="s">
        <v>469</v>
      </c>
      <c r="E1936" s="200" t="s">
        <v>3</v>
      </c>
      <c r="F1936" s="201" t="s">
        <v>2732</v>
      </c>
      <c r="G1936" s="13"/>
      <c r="H1936" s="202">
        <v>6.25</v>
      </c>
      <c r="I1936" s="203"/>
      <c r="J1936" s="13"/>
      <c r="K1936" s="13"/>
      <c r="L1936" s="198"/>
      <c r="M1936" s="204"/>
      <c r="N1936" s="205"/>
      <c r="O1936" s="205"/>
      <c r="P1936" s="205"/>
      <c r="Q1936" s="205"/>
      <c r="R1936" s="205"/>
      <c r="S1936" s="205"/>
      <c r="T1936" s="206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T1936" s="200" t="s">
        <v>469</v>
      </c>
      <c r="AU1936" s="200" t="s">
        <v>76</v>
      </c>
      <c r="AV1936" s="13" t="s">
        <v>76</v>
      </c>
      <c r="AW1936" s="13" t="s">
        <v>33</v>
      </c>
      <c r="AX1936" s="13" t="s">
        <v>79</v>
      </c>
      <c r="AY1936" s="200" t="s">
        <v>458</v>
      </c>
    </row>
    <row r="1937" s="2" customFormat="1" ht="33" customHeight="1">
      <c r="A1937" s="41"/>
      <c r="B1937" s="179"/>
      <c r="C1937" s="180" t="s">
        <v>3281</v>
      </c>
      <c r="D1937" s="180" t="s">
        <v>462</v>
      </c>
      <c r="E1937" s="181" t="s">
        <v>3282</v>
      </c>
      <c r="F1937" s="182" t="s">
        <v>3283</v>
      </c>
      <c r="G1937" s="183" t="s">
        <v>629</v>
      </c>
      <c r="H1937" s="184">
        <v>6</v>
      </c>
      <c r="I1937" s="185"/>
      <c r="J1937" s="186">
        <f>ROUND(I1937*H1937,2)</f>
        <v>0</v>
      </c>
      <c r="K1937" s="182" t="s">
        <v>465</v>
      </c>
      <c r="L1937" s="42"/>
      <c r="M1937" s="187" t="s">
        <v>3</v>
      </c>
      <c r="N1937" s="188" t="s">
        <v>43</v>
      </c>
      <c r="O1937" s="75"/>
      <c r="P1937" s="189">
        <f>O1937*H1937</f>
        <v>0</v>
      </c>
      <c r="Q1937" s="189">
        <v>0</v>
      </c>
      <c r="R1937" s="189">
        <f>Q1937*H1937</f>
        <v>0</v>
      </c>
      <c r="S1937" s="189">
        <v>0</v>
      </c>
      <c r="T1937" s="190">
        <f>S1937*H1937</f>
        <v>0</v>
      </c>
      <c r="U1937" s="41"/>
      <c r="V1937" s="41"/>
      <c r="W1937" s="41"/>
      <c r="X1937" s="41"/>
      <c r="Y1937" s="41"/>
      <c r="Z1937" s="41"/>
      <c r="AA1937" s="41"/>
      <c r="AB1937" s="41"/>
      <c r="AC1937" s="41"/>
      <c r="AD1937" s="41"/>
      <c r="AE1937" s="41"/>
      <c r="AR1937" s="191" t="s">
        <v>567</v>
      </c>
      <c r="AT1937" s="191" t="s">
        <v>462</v>
      </c>
      <c r="AU1937" s="191" t="s">
        <v>76</v>
      </c>
      <c r="AY1937" s="22" t="s">
        <v>458</v>
      </c>
      <c r="BE1937" s="192">
        <f>IF(N1937="základní",J1937,0)</f>
        <v>0</v>
      </c>
      <c r="BF1937" s="192">
        <f>IF(N1937="snížená",J1937,0)</f>
        <v>0</v>
      </c>
      <c r="BG1937" s="192">
        <f>IF(N1937="zákl. přenesená",J1937,0)</f>
        <v>0</v>
      </c>
      <c r="BH1937" s="192">
        <f>IF(N1937="sníž. přenesená",J1937,0)</f>
        <v>0</v>
      </c>
      <c r="BI1937" s="192">
        <f>IF(N1937="nulová",J1937,0)</f>
        <v>0</v>
      </c>
      <c r="BJ1937" s="22" t="s">
        <v>79</v>
      </c>
      <c r="BK1937" s="192">
        <f>ROUND(I1937*H1937,2)</f>
        <v>0</v>
      </c>
      <c r="BL1937" s="22" t="s">
        <v>567</v>
      </c>
      <c r="BM1937" s="191" t="s">
        <v>3284</v>
      </c>
    </row>
    <row r="1938" s="2" customFormat="1">
      <c r="A1938" s="41"/>
      <c r="B1938" s="42"/>
      <c r="C1938" s="41"/>
      <c r="D1938" s="193" t="s">
        <v>467</v>
      </c>
      <c r="E1938" s="41"/>
      <c r="F1938" s="194" t="s">
        <v>3285</v>
      </c>
      <c r="G1938" s="41"/>
      <c r="H1938" s="41"/>
      <c r="I1938" s="195"/>
      <c r="J1938" s="41"/>
      <c r="K1938" s="41"/>
      <c r="L1938" s="42"/>
      <c r="M1938" s="196"/>
      <c r="N1938" s="197"/>
      <c r="O1938" s="75"/>
      <c r="P1938" s="75"/>
      <c r="Q1938" s="75"/>
      <c r="R1938" s="75"/>
      <c r="S1938" s="75"/>
      <c r="T1938" s="76"/>
      <c r="U1938" s="41"/>
      <c r="V1938" s="41"/>
      <c r="W1938" s="41"/>
      <c r="X1938" s="41"/>
      <c r="Y1938" s="41"/>
      <c r="Z1938" s="41"/>
      <c r="AA1938" s="41"/>
      <c r="AB1938" s="41"/>
      <c r="AC1938" s="41"/>
      <c r="AD1938" s="41"/>
      <c r="AE1938" s="41"/>
      <c r="AT1938" s="22" t="s">
        <v>467</v>
      </c>
      <c r="AU1938" s="22" t="s">
        <v>76</v>
      </c>
    </row>
    <row r="1939" s="14" customFormat="1">
      <c r="A1939" s="14"/>
      <c r="B1939" s="208"/>
      <c r="C1939" s="14"/>
      <c r="D1939" s="199" t="s">
        <v>469</v>
      </c>
      <c r="E1939" s="209" t="s">
        <v>3</v>
      </c>
      <c r="F1939" s="210" t="s">
        <v>3286</v>
      </c>
      <c r="G1939" s="14"/>
      <c r="H1939" s="209" t="s">
        <v>3</v>
      </c>
      <c r="I1939" s="211"/>
      <c r="J1939" s="14"/>
      <c r="K1939" s="14"/>
      <c r="L1939" s="208"/>
      <c r="M1939" s="212"/>
      <c r="N1939" s="213"/>
      <c r="O1939" s="213"/>
      <c r="P1939" s="213"/>
      <c r="Q1939" s="213"/>
      <c r="R1939" s="213"/>
      <c r="S1939" s="213"/>
      <c r="T1939" s="2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T1939" s="209" t="s">
        <v>469</v>
      </c>
      <c r="AU1939" s="209" t="s">
        <v>76</v>
      </c>
      <c r="AV1939" s="14" t="s">
        <v>79</v>
      </c>
      <c r="AW1939" s="14" t="s">
        <v>33</v>
      </c>
      <c r="AX1939" s="14" t="s">
        <v>72</v>
      </c>
      <c r="AY1939" s="209" t="s">
        <v>458</v>
      </c>
    </row>
    <row r="1940" s="13" customFormat="1">
      <c r="A1940" s="13"/>
      <c r="B1940" s="198"/>
      <c r="C1940" s="13"/>
      <c r="D1940" s="199" t="s">
        <v>469</v>
      </c>
      <c r="E1940" s="200" t="s">
        <v>3</v>
      </c>
      <c r="F1940" s="201" t="s">
        <v>3287</v>
      </c>
      <c r="G1940" s="13"/>
      <c r="H1940" s="202">
        <v>6</v>
      </c>
      <c r="I1940" s="203"/>
      <c r="J1940" s="13"/>
      <c r="K1940" s="13"/>
      <c r="L1940" s="198"/>
      <c r="M1940" s="204"/>
      <c r="N1940" s="205"/>
      <c r="O1940" s="205"/>
      <c r="P1940" s="205"/>
      <c r="Q1940" s="205"/>
      <c r="R1940" s="205"/>
      <c r="S1940" s="205"/>
      <c r="T1940" s="206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T1940" s="200" t="s">
        <v>469</v>
      </c>
      <c r="AU1940" s="200" t="s">
        <v>76</v>
      </c>
      <c r="AV1940" s="13" t="s">
        <v>76</v>
      </c>
      <c r="AW1940" s="13" t="s">
        <v>33</v>
      </c>
      <c r="AX1940" s="13" t="s">
        <v>79</v>
      </c>
      <c r="AY1940" s="200" t="s">
        <v>458</v>
      </c>
    </row>
    <row r="1941" s="2" customFormat="1" ht="33" customHeight="1">
      <c r="A1941" s="41"/>
      <c r="B1941" s="179"/>
      <c r="C1941" s="223" t="s">
        <v>3288</v>
      </c>
      <c r="D1941" s="223" t="s">
        <v>562</v>
      </c>
      <c r="E1941" s="224" t="s">
        <v>3289</v>
      </c>
      <c r="F1941" s="225" t="s">
        <v>3290</v>
      </c>
      <c r="G1941" s="226" t="s">
        <v>629</v>
      </c>
      <c r="H1941" s="227">
        <v>6</v>
      </c>
      <c r="I1941" s="228"/>
      <c r="J1941" s="229">
        <f>ROUND(I1941*H1941,2)</f>
        <v>0</v>
      </c>
      <c r="K1941" s="225" t="s">
        <v>465</v>
      </c>
      <c r="L1941" s="230"/>
      <c r="M1941" s="231" t="s">
        <v>3</v>
      </c>
      <c r="N1941" s="232" t="s">
        <v>43</v>
      </c>
      <c r="O1941" s="75"/>
      <c r="P1941" s="189">
        <f>O1941*H1941</f>
        <v>0</v>
      </c>
      <c r="Q1941" s="189">
        <v>0.001</v>
      </c>
      <c r="R1941" s="189">
        <f>Q1941*H1941</f>
        <v>0.0060000000000000001</v>
      </c>
      <c r="S1941" s="189">
        <v>0</v>
      </c>
      <c r="T1941" s="190">
        <f>S1941*H1941</f>
        <v>0</v>
      </c>
      <c r="U1941" s="41"/>
      <c r="V1941" s="41"/>
      <c r="W1941" s="41"/>
      <c r="X1941" s="41"/>
      <c r="Y1941" s="41"/>
      <c r="Z1941" s="41"/>
      <c r="AA1941" s="41"/>
      <c r="AB1941" s="41"/>
      <c r="AC1941" s="41"/>
      <c r="AD1941" s="41"/>
      <c r="AE1941" s="41"/>
      <c r="AR1941" s="191" t="s">
        <v>667</v>
      </c>
      <c r="AT1941" s="191" t="s">
        <v>562</v>
      </c>
      <c r="AU1941" s="191" t="s">
        <v>76</v>
      </c>
      <c r="AY1941" s="22" t="s">
        <v>458</v>
      </c>
      <c r="BE1941" s="192">
        <f>IF(N1941="základní",J1941,0)</f>
        <v>0</v>
      </c>
      <c r="BF1941" s="192">
        <f>IF(N1941="snížená",J1941,0)</f>
        <v>0</v>
      </c>
      <c r="BG1941" s="192">
        <f>IF(N1941="zákl. přenesená",J1941,0)</f>
        <v>0</v>
      </c>
      <c r="BH1941" s="192">
        <f>IF(N1941="sníž. přenesená",J1941,0)</f>
        <v>0</v>
      </c>
      <c r="BI1941" s="192">
        <f>IF(N1941="nulová",J1941,0)</f>
        <v>0</v>
      </c>
      <c r="BJ1941" s="22" t="s">
        <v>79</v>
      </c>
      <c r="BK1941" s="192">
        <f>ROUND(I1941*H1941,2)</f>
        <v>0</v>
      </c>
      <c r="BL1941" s="22" t="s">
        <v>567</v>
      </c>
      <c r="BM1941" s="191" t="s">
        <v>3291</v>
      </c>
    </row>
    <row r="1942" s="2" customFormat="1" ht="37.8" customHeight="1">
      <c r="A1942" s="41"/>
      <c r="B1942" s="179"/>
      <c r="C1942" s="180" t="s">
        <v>3292</v>
      </c>
      <c r="D1942" s="180" t="s">
        <v>462</v>
      </c>
      <c r="E1942" s="181" t="s">
        <v>3293</v>
      </c>
      <c r="F1942" s="182" t="s">
        <v>3294</v>
      </c>
      <c r="G1942" s="183" t="s">
        <v>629</v>
      </c>
      <c r="H1942" s="184">
        <v>9</v>
      </c>
      <c r="I1942" s="185"/>
      <c r="J1942" s="186">
        <f>ROUND(I1942*H1942,2)</f>
        <v>0</v>
      </c>
      <c r="K1942" s="182" t="s">
        <v>465</v>
      </c>
      <c r="L1942" s="42"/>
      <c r="M1942" s="187" t="s">
        <v>3</v>
      </c>
      <c r="N1942" s="188" t="s">
        <v>43</v>
      </c>
      <c r="O1942" s="75"/>
      <c r="P1942" s="189">
        <f>O1942*H1942</f>
        <v>0</v>
      </c>
      <c r="Q1942" s="189">
        <v>0</v>
      </c>
      <c r="R1942" s="189">
        <f>Q1942*H1942</f>
        <v>0</v>
      </c>
      <c r="S1942" s="189">
        <v>0</v>
      </c>
      <c r="T1942" s="190">
        <f>S1942*H1942</f>
        <v>0</v>
      </c>
      <c r="U1942" s="41"/>
      <c r="V1942" s="41"/>
      <c r="W1942" s="41"/>
      <c r="X1942" s="41"/>
      <c r="Y1942" s="41"/>
      <c r="Z1942" s="41"/>
      <c r="AA1942" s="41"/>
      <c r="AB1942" s="41"/>
      <c r="AC1942" s="41"/>
      <c r="AD1942" s="41"/>
      <c r="AE1942" s="41"/>
      <c r="AR1942" s="191" t="s">
        <v>567</v>
      </c>
      <c r="AT1942" s="191" t="s">
        <v>462</v>
      </c>
      <c r="AU1942" s="191" t="s">
        <v>76</v>
      </c>
      <c r="AY1942" s="22" t="s">
        <v>458</v>
      </c>
      <c r="BE1942" s="192">
        <f>IF(N1942="základní",J1942,0)</f>
        <v>0</v>
      </c>
      <c r="BF1942" s="192">
        <f>IF(N1942="snížená",J1942,0)</f>
        <v>0</v>
      </c>
      <c r="BG1942" s="192">
        <f>IF(N1942="zákl. přenesená",J1942,0)</f>
        <v>0</v>
      </c>
      <c r="BH1942" s="192">
        <f>IF(N1942="sníž. přenesená",J1942,0)</f>
        <v>0</v>
      </c>
      <c r="BI1942" s="192">
        <f>IF(N1942="nulová",J1942,0)</f>
        <v>0</v>
      </c>
      <c r="BJ1942" s="22" t="s">
        <v>79</v>
      </c>
      <c r="BK1942" s="192">
        <f>ROUND(I1942*H1942,2)</f>
        <v>0</v>
      </c>
      <c r="BL1942" s="22" t="s">
        <v>567</v>
      </c>
      <c r="BM1942" s="191" t="s">
        <v>3295</v>
      </c>
    </row>
    <row r="1943" s="2" customFormat="1">
      <c r="A1943" s="41"/>
      <c r="B1943" s="42"/>
      <c r="C1943" s="41"/>
      <c r="D1943" s="193" t="s">
        <v>467</v>
      </c>
      <c r="E1943" s="41"/>
      <c r="F1943" s="194" t="s">
        <v>3296</v>
      </c>
      <c r="G1943" s="41"/>
      <c r="H1943" s="41"/>
      <c r="I1943" s="195"/>
      <c r="J1943" s="41"/>
      <c r="K1943" s="41"/>
      <c r="L1943" s="42"/>
      <c r="M1943" s="196"/>
      <c r="N1943" s="197"/>
      <c r="O1943" s="75"/>
      <c r="P1943" s="75"/>
      <c r="Q1943" s="75"/>
      <c r="R1943" s="75"/>
      <c r="S1943" s="75"/>
      <c r="T1943" s="76"/>
      <c r="U1943" s="41"/>
      <c r="V1943" s="41"/>
      <c r="W1943" s="41"/>
      <c r="X1943" s="41"/>
      <c r="Y1943" s="41"/>
      <c r="Z1943" s="41"/>
      <c r="AA1943" s="41"/>
      <c r="AB1943" s="41"/>
      <c r="AC1943" s="41"/>
      <c r="AD1943" s="41"/>
      <c r="AE1943" s="41"/>
      <c r="AT1943" s="22" t="s">
        <v>467</v>
      </c>
      <c r="AU1943" s="22" t="s">
        <v>76</v>
      </c>
    </row>
    <row r="1944" s="14" customFormat="1">
      <c r="A1944" s="14"/>
      <c r="B1944" s="208"/>
      <c r="C1944" s="14"/>
      <c r="D1944" s="199" t="s">
        <v>469</v>
      </c>
      <c r="E1944" s="209" t="s">
        <v>3</v>
      </c>
      <c r="F1944" s="210" t="s">
        <v>3297</v>
      </c>
      <c r="G1944" s="14"/>
      <c r="H1944" s="209" t="s">
        <v>3</v>
      </c>
      <c r="I1944" s="211"/>
      <c r="J1944" s="14"/>
      <c r="K1944" s="14"/>
      <c r="L1944" s="208"/>
      <c r="M1944" s="212"/>
      <c r="N1944" s="213"/>
      <c r="O1944" s="213"/>
      <c r="P1944" s="213"/>
      <c r="Q1944" s="213"/>
      <c r="R1944" s="213"/>
      <c r="S1944" s="213"/>
      <c r="T1944" s="2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T1944" s="209" t="s">
        <v>469</v>
      </c>
      <c r="AU1944" s="209" t="s">
        <v>76</v>
      </c>
      <c r="AV1944" s="14" t="s">
        <v>79</v>
      </c>
      <c r="AW1944" s="14" t="s">
        <v>33</v>
      </c>
      <c r="AX1944" s="14" t="s">
        <v>72</v>
      </c>
      <c r="AY1944" s="209" t="s">
        <v>458</v>
      </c>
    </row>
    <row r="1945" s="13" customFormat="1">
      <c r="A1945" s="13"/>
      <c r="B1945" s="198"/>
      <c r="C1945" s="13"/>
      <c r="D1945" s="199" t="s">
        <v>469</v>
      </c>
      <c r="E1945" s="200" t="s">
        <v>3</v>
      </c>
      <c r="F1945" s="201" t="s">
        <v>3298</v>
      </c>
      <c r="G1945" s="13"/>
      <c r="H1945" s="202">
        <v>9</v>
      </c>
      <c r="I1945" s="203"/>
      <c r="J1945" s="13"/>
      <c r="K1945" s="13"/>
      <c r="L1945" s="198"/>
      <c r="M1945" s="204"/>
      <c r="N1945" s="205"/>
      <c r="O1945" s="205"/>
      <c r="P1945" s="205"/>
      <c r="Q1945" s="205"/>
      <c r="R1945" s="205"/>
      <c r="S1945" s="205"/>
      <c r="T1945" s="206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T1945" s="200" t="s">
        <v>469</v>
      </c>
      <c r="AU1945" s="200" t="s">
        <v>76</v>
      </c>
      <c r="AV1945" s="13" t="s">
        <v>76</v>
      </c>
      <c r="AW1945" s="13" t="s">
        <v>33</v>
      </c>
      <c r="AX1945" s="13" t="s">
        <v>79</v>
      </c>
      <c r="AY1945" s="200" t="s">
        <v>458</v>
      </c>
    </row>
    <row r="1946" s="2" customFormat="1" ht="33" customHeight="1">
      <c r="A1946" s="41"/>
      <c r="B1946" s="179"/>
      <c r="C1946" s="223" t="s">
        <v>3299</v>
      </c>
      <c r="D1946" s="223" t="s">
        <v>562</v>
      </c>
      <c r="E1946" s="224" t="s">
        <v>3300</v>
      </c>
      <c r="F1946" s="225" t="s">
        <v>3301</v>
      </c>
      <c r="G1946" s="226" t="s">
        <v>629</v>
      </c>
      <c r="H1946" s="227">
        <v>9</v>
      </c>
      <c r="I1946" s="228"/>
      <c r="J1946" s="229">
        <f>ROUND(I1946*H1946,2)</f>
        <v>0</v>
      </c>
      <c r="K1946" s="225" t="s">
        <v>465</v>
      </c>
      <c r="L1946" s="230"/>
      <c r="M1946" s="231" t="s">
        <v>3</v>
      </c>
      <c r="N1946" s="232" t="s">
        <v>43</v>
      </c>
      <c r="O1946" s="75"/>
      <c r="P1946" s="189">
        <f>O1946*H1946</f>
        <v>0</v>
      </c>
      <c r="Q1946" s="189">
        <v>0.001</v>
      </c>
      <c r="R1946" s="189">
        <f>Q1946*H1946</f>
        <v>0.0090000000000000011</v>
      </c>
      <c r="S1946" s="189">
        <v>0</v>
      </c>
      <c r="T1946" s="190">
        <f>S1946*H1946</f>
        <v>0</v>
      </c>
      <c r="U1946" s="41"/>
      <c r="V1946" s="41"/>
      <c r="W1946" s="41"/>
      <c r="X1946" s="41"/>
      <c r="Y1946" s="41"/>
      <c r="Z1946" s="41"/>
      <c r="AA1946" s="41"/>
      <c r="AB1946" s="41"/>
      <c r="AC1946" s="41"/>
      <c r="AD1946" s="41"/>
      <c r="AE1946" s="41"/>
      <c r="AR1946" s="191" t="s">
        <v>667</v>
      </c>
      <c r="AT1946" s="191" t="s">
        <v>562</v>
      </c>
      <c r="AU1946" s="191" t="s">
        <v>76</v>
      </c>
      <c r="AY1946" s="22" t="s">
        <v>458</v>
      </c>
      <c r="BE1946" s="192">
        <f>IF(N1946="základní",J1946,0)</f>
        <v>0</v>
      </c>
      <c r="BF1946" s="192">
        <f>IF(N1946="snížená",J1946,0)</f>
        <v>0</v>
      </c>
      <c r="BG1946" s="192">
        <f>IF(N1946="zákl. přenesená",J1946,0)</f>
        <v>0</v>
      </c>
      <c r="BH1946" s="192">
        <f>IF(N1946="sníž. přenesená",J1946,0)</f>
        <v>0</v>
      </c>
      <c r="BI1946" s="192">
        <f>IF(N1946="nulová",J1946,0)</f>
        <v>0</v>
      </c>
      <c r="BJ1946" s="22" t="s">
        <v>79</v>
      </c>
      <c r="BK1946" s="192">
        <f>ROUND(I1946*H1946,2)</f>
        <v>0</v>
      </c>
      <c r="BL1946" s="22" t="s">
        <v>567</v>
      </c>
      <c r="BM1946" s="191" t="s">
        <v>3302</v>
      </c>
    </row>
    <row r="1947" s="2" customFormat="1" ht="37.8" customHeight="1">
      <c r="A1947" s="41"/>
      <c r="B1947" s="179"/>
      <c r="C1947" s="180" t="s">
        <v>3303</v>
      </c>
      <c r="D1947" s="180" t="s">
        <v>462</v>
      </c>
      <c r="E1947" s="181" t="s">
        <v>3304</v>
      </c>
      <c r="F1947" s="182" t="s">
        <v>3305</v>
      </c>
      <c r="G1947" s="183" t="s">
        <v>629</v>
      </c>
      <c r="H1947" s="184">
        <v>3</v>
      </c>
      <c r="I1947" s="185"/>
      <c r="J1947" s="186">
        <f>ROUND(I1947*H1947,2)</f>
        <v>0</v>
      </c>
      <c r="K1947" s="182" t="s">
        <v>465</v>
      </c>
      <c r="L1947" s="42"/>
      <c r="M1947" s="187" t="s">
        <v>3</v>
      </c>
      <c r="N1947" s="188" t="s">
        <v>43</v>
      </c>
      <c r="O1947" s="75"/>
      <c r="P1947" s="189">
        <f>O1947*H1947</f>
        <v>0</v>
      </c>
      <c r="Q1947" s="189">
        <v>0</v>
      </c>
      <c r="R1947" s="189">
        <f>Q1947*H1947</f>
        <v>0</v>
      </c>
      <c r="S1947" s="189">
        <v>0</v>
      </c>
      <c r="T1947" s="190">
        <f>S1947*H1947</f>
        <v>0</v>
      </c>
      <c r="U1947" s="41"/>
      <c r="V1947" s="41"/>
      <c r="W1947" s="41"/>
      <c r="X1947" s="41"/>
      <c r="Y1947" s="41"/>
      <c r="Z1947" s="41"/>
      <c r="AA1947" s="41"/>
      <c r="AB1947" s="41"/>
      <c r="AC1947" s="41"/>
      <c r="AD1947" s="41"/>
      <c r="AE1947" s="41"/>
      <c r="AR1947" s="191" t="s">
        <v>567</v>
      </c>
      <c r="AT1947" s="191" t="s">
        <v>462</v>
      </c>
      <c r="AU1947" s="191" t="s">
        <v>76</v>
      </c>
      <c r="AY1947" s="22" t="s">
        <v>458</v>
      </c>
      <c r="BE1947" s="192">
        <f>IF(N1947="základní",J1947,0)</f>
        <v>0</v>
      </c>
      <c r="BF1947" s="192">
        <f>IF(N1947="snížená",J1947,0)</f>
        <v>0</v>
      </c>
      <c r="BG1947" s="192">
        <f>IF(N1947="zákl. přenesená",J1947,0)</f>
        <v>0</v>
      </c>
      <c r="BH1947" s="192">
        <f>IF(N1947="sníž. přenesená",J1947,0)</f>
        <v>0</v>
      </c>
      <c r="BI1947" s="192">
        <f>IF(N1947="nulová",J1947,0)</f>
        <v>0</v>
      </c>
      <c r="BJ1947" s="22" t="s">
        <v>79</v>
      </c>
      <c r="BK1947" s="192">
        <f>ROUND(I1947*H1947,2)</f>
        <v>0</v>
      </c>
      <c r="BL1947" s="22" t="s">
        <v>567</v>
      </c>
      <c r="BM1947" s="191" t="s">
        <v>3306</v>
      </c>
    </row>
    <row r="1948" s="2" customFormat="1">
      <c r="A1948" s="41"/>
      <c r="B1948" s="42"/>
      <c r="C1948" s="41"/>
      <c r="D1948" s="193" t="s">
        <v>467</v>
      </c>
      <c r="E1948" s="41"/>
      <c r="F1948" s="194" t="s">
        <v>3307</v>
      </c>
      <c r="G1948" s="41"/>
      <c r="H1948" s="41"/>
      <c r="I1948" s="195"/>
      <c r="J1948" s="41"/>
      <c r="K1948" s="41"/>
      <c r="L1948" s="42"/>
      <c r="M1948" s="196"/>
      <c r="N1948" s="197"/>
      <c r="O1948" s="75"/>
      <c r="P1948" s="75"/>
      <c r="Q1948" s="75"/>
      <c r="R1948" s="75"/>
      <c r="S1948" s="75"/>
      <c r="T1948" s="76"/>
      <c r="U1948" s="41"/>
      <c r="V1948" s="41"/>
      <c r="W1948" s="41"/>
      <c r="X1948" s="41"/>
      <c r="Y1948" s="41"/>
      <c r="Z1948" s="41"/>
      <c r="AA1948" s="41"/>
      <c r="AB1948" s="41"/>
      <c r="AC1948" s="41"/>
      <c r="AD1948" s="41"/>
      <c r="AE1948" s="41"/>
      <c r="AT1948" s="22" t="s">
        <v>467</v>
      </c>
      <c r="AU1948" s="22" t="s">
        <v>76</v>
      </c>
    </row>
    <row r="1949" s="14" customFormat="1">
      <c r="A1949" s="14"/>
      <c r="B1949" s="208"/>
      <c r="C1949" s="14"/>
      <c r="D1949" s="199" t="s">
        <v>469</v>
      </c>
      <c r="E1949" s="209" t="s">
        <v>3</v>
      </c>
      <c r="F1949" s="210" t="s">
        <v>3308</v>
      </c>
      <c r="G1949" s="14"/>
      <c r="H1949" s="209" t="s">
        <v>3</v>
      </c>
      <c r="I1949" s="211"/>
      <c r="J1949" s="14"/>
      <c r="K1949" s="14"/>
      <c r="L1949" s="208"/>
      <c r="M1949" s="212"/>
      <c r="N1949" s="213"/>
      <c r="O1949" s="213"/>
      <c r="P1949" s="213"/>
      <c r="Q1949" s="213"/>
      <c r="R1949" s="213"/>
      <c r="S1949" s="213"/>
      <c r="T1949" s="2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T1949" s="209" t="s">
        <v>469</v>
      </c>
      <c r="AU1949" s="209" t="s">
        <v>76</v>
      </c>
      <c r="AV1949" s="14" t="s">
        <v>79</v>
      </c>
      <c r="AW1949" s="14" t="s">
        <v>33</v>
      </c>
      <c r="AX1949" s="14" t="s">
        <v>72</v>
      </c>
      <c r="AY1949" s="209" t="s">
        <v>458</v>
      </c>
    </row>
    <row r="1950" s="13" customFormat="1">
      <c r="A1950" s="13"/>
      <c r="B1950" s="198"/>
      <c r="C1950" s="13"/>
      <c r="D1950" s="199" t="s">
        <v>469</v>
      </c>
      <c r="E1950" s="200" t="s">
        <v>3</v>
      </c>
      <c r="F1950" s="201" t="s">
        <v>3309</v>
      </c>
      <c r="G1950" s="13"/>
      <c r="H1950" s="202">
        <v>3</v>
      </c>
      <c r="I1950" s="203"/>
      <c r="J1950" s="13"/>
      <c r="K1950" s="13"/>
      <c r="L1950" s="198"/>
      <c r="M1950" s="204"/>
      <c r="N1950" s="205"/>
      <c r="O1950" s="205"/>
      <c r="P1950" s="205"/>
      <c r="Q1950" s="205"/>
      <c r="R1950" s="205"/>
      <c r="S1950" s="205"/>
      <c r="T1950" s="206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T1950" s="200" t="s">
        <v>469</v>
      </c>
      <c r="AU1950" s="200" t="s">
        <v>76</v>
      </c>
      <c r="AV1950" s="13" t="s">
        <v>76</v>
      </c>
      <c r="AW1950" s="13" t="s">
        <v>33</v>
      </c>
      <c r="AX1950" s="13" t="s">
        <v>79</v>
      </c>
      <c r="AY1950" s="200" t="s">
        <v>458</v>
      </c>
    </row>
    <row r="1951" s="2" customFormat="1" ht="33" customHeight="1">
      <c r="A1951" s="41"/>
      <c r="B1951" s="179"/>
      <c r="C1951" s="223" t="s">
        <v>3310</v>
      </c>
      <c r="D1951" s="223" t="s">
        <v>562</v>
      </c>
      <c r="E1951" s="224" t="s">
        <v>3311</v>
      </c>
      <c r="F1951" s="225" t="s">
        <v>3312</v>
      </c>
      <c r="G1951" s="226" t="s">
        <v>629</v>
      </c>
      <c r="H1951" s="227">
        <v>3</v>
      </c>
      <c r="I1951" s="228"/>
      <c r="J1951" s="229">
        <f>ROUND(I1951*H1951,2)</f>
        <v>0</v>
      </c>
      <c r="K1951" s="225" t="s">
        <v>465</v>
      </c>
      <c r="L1951" s="230"/>
      <c r="M1951" s="231" t="s">
        <v>3</v>
      </c>
      <c r="N1951" s="232" t="s">
        <v>43</v>
      </c>
      <c r="O1951" s="75"/>
      <c r="P1951" s="189">
        <f>O1951*H1951</f>
        <v>0</v>
      </c>
      <c r="Q1951" s="189">
        <v>0.001</v>
      </c>
      <c r="R1951" s="189">
        <f>Q1951*H1951</f>
        <v>0.0030000000000000001</v>
      </c>
      <c r="S1951" s="189">
        <v>0</v>
      </c>
      <c r="T1951" s="190">
        <f>S1951*H1951</f>
        <v>0</v>
      </c>
      <c r="U1951" s="41"/>
      <c r="V1951" s="41"/>
      <c r="W1951" s="41"/>
      <c r="X1951" s="41"/>
      <c r="Y1951" s="41"/>
      <c r="Z1951" s="41"/>
      <c r="AA1951" s="41"/>
      <c r="AB1951" s="41"/>
      <c r="AC1951" s="41"/>
      <c r="AD1951" s="41"/>
      <c r="AE1951" s="41"/>
      <c r="AR1951" s="191" t="s">
        <v>667</v>
      </c>
      <c r="AT1951" s="191" t="s">
        <v>562</v>
      </c>
      <c r="AU1951" s="191" t="s">
        <v>76</v>
      </c>
      <c r="AY1951" s="22" t="s">
        <v>458</v>
      </c>
      <c r="BE1951" s="192">
        <f>IF(N1951="základní",J1951,0)</f>
        <v>0</v>
      </c>
      <c r="BF1951" s="192">
        <f>IF(N1951="snížená",J1951,0)</f>
        <v>0</v>
      </c>
      <c r="BG1951" s="192">
        <f>IF(N1951="zákl. přenesená",J1951,0)</f>
        <v>0</v>
      </c>
      <c r="BH1951" s="192">
        <f>IF(N1951="sníž. přenesená",J1951,0)</f>
        <v>0</v>
      </c>
      <c r="BI1951" s="192">
        <f>IF(N1951="nulová",J1951,0)</f>
        <v>0</v>
      </c>
      <c r="BJ1951" s="22" t="s">
        <v>79</v>
      </c>
      <c r="BK1951" s="192">
        <f>ROUND(I1951*H1951,2)</f>
        <v>0</v>
      </c>
      <c r="BL1951" s="22" t="s">
        <v>567</v>
      </c>
      <c r="BM1951" s="191" t="s">
        <v>3313</v>
      </c>
    </row>
    <row r="1952" s="2" customFormat="1" ht="37.8" customHeight="1">
      <c r="A1952" s="41"/>
      <c r="B1952" s="179"/>
      <c r="C1952" s="180" t="s">
        <v>3314</v>
      </c>
      <c r="D1952" s="180" t="s">
        <v>462</v>
      </c>
      <c r="E1952" s="181" t="s">
        <v>3315</v>
      </c>
      <c r="F1952" s="182" t="s">
        <v>3316</v>
      </c>
      <c r="G1952" s="183" t="s">
        <v>629</v>
      </c>
      <c r="H1952" s="184">
        <v>36</v>
      </c>
      <c r="I1952" s="185"/>
      <c r="J1952" s="186">
        <f>ROUND(I1952*H1952,2)</f>
        <v>0</v>
      </c>
      <c r="K1952" s="182" t="s">
        <v>465</v>
      </c>
      <c r="L1952" s="42"/>
      <c r="M1952" s="187" t="s">
        <v>3</v>
      </c>
      <c r="N1952" s="188" t="s">
        <v>43</v>
      </c>
      <c r="O1952" s="75"/>
      <c r="P1952" s="189">
        <f>O1952*H1952</f>
        <v>0</v>
      </c>
      <c r="Q1952" s="189">
        <v>0</v>
      </c>
      <c r="R1952" s="189">
        <f>Q1952*H1952</f>
        <v>0</v>
      </c>
      <c r="S1952" s="189">
        <v>0</v>
      </c>
      <c r="T1952" s="190">
        <f>S1952*H1952</f>
        <v>0</v>
      </c>
      <c r="U1952" s="41"/>
      <c r="V1952" s="41"/>
      <c r="W1952" s="41"/>
      <c r="X1952" s="41"/>
      <c r="Y1952" s="41"/>
      <c r="Z1952" s="41"/>
      <c r="AA1952" s="41"/>
      <c r="AB1952" s="41"/>
      <c r="AC1952" s="41"/>
      <c r="AD1952" s="41"/>
      <c r="AE1952" s="41"/>
      <c r="AR1952" s="191" t="s">
        <v>567</v>
      </c>
      <c r="AT1952" s="191" t="s">
        <v>462</v>
      </c>
      <c r="AU1952" s="191" t="s">
        <v>76</v>
      </c>
      <c r="AY1952" s="22" t="s">
        <v>458</v>
      </c>
      <c r="BE1952" s="192">
        <f>IF(N1952="základní",J1952,0)</f>
        <v>0</v>
      </c>
      <c r="BF1952" s="192">
        <f>IF(N1952="snížená",J1952,0)</f>
        <v>0</v>
      </c>
      <c r="BG1952" s="192">
        <f>IF(N1952="zákl. přenesená",J1952,0)</f>
        <v>0</v>
      </c>
      <c r="BH1952" s="192">
        <f>IF(N1952="sníž. přenesená",J1952,0)</f>
        <v>0</v>
      </c>
      <c r="BI1952" s="192">
        <f>IF(N1952="nulová",J1952,0)</f>
        <v>0</v>
      </c>
      <c r="BJ1952" s="22" t="s">
        <v>79</v>
      </c>
      <c r="BK1952" s="192">
        <f>ROUND(I1952*H1952,2)</f>
        <v>0</v>
      </c>
      <c r="BL1952" s="22" t="s">
        <v>567</v>
      </c>
      <c r="BM1952" s="191" t="s">
        <v>3317</v>
      </c>
    </row>
    <row r="1953" s="2" customFormat="1">
      <c r="A1953" s="41"/>
      <c r="B1953" s="42"/>
      <c r="C1953" s="41"/>
      <c r="D1953" s="193" t="s">
        <v>467</v>
      </c>
      <c r="E1953" s="41"/>
      <c r="F1953" s="194" t="s">
        <v>3318</v>
      </c>
      <c r="G1953" s="41"/>
      <c r="H1953" s="41"/>
      <c r="I1953" s="195"/>
      <c r="J1953" s="41"/>
      <c r="K1953" s="41"/>
      <c r="L1953" s="42"/>
      <c r="M1953" s="196"/>
      <c r="N1953" s="197"/>
      <c r="O1953" s="75"/>
      <c r="P1953" s="75"/>
      <c r="Q1953" s="75"/>
      <c r="R1953" s="75"/>
      <c r="S1953" s="75"/>
      <c r="T1953" s="76"/>
      <c r="U1953" s="41"/>
      <c r="V1953" s="41"/>
      <c r="W1953" s="41"/>
      <c r="X1953" s="41"/>
      <c r="Y1953" s="41"/>
      <c r="Z1953" s="41"/>
      <c r="AA1953" s="41"/>
      <c r="AB1953" s="41"/>
      <c r="AC1953" s="41"/>
      <c r="AD1953" s="41"/>
      <c r="AE1953" s="41"/>
      <c r="AT1953" s="22" t="s">
        <v>467</v>
      </c>
      <c r="AU1953" s="22" t="s">
        <v>76</v>
      </c>
    </row>
    <row r="1954" s="13" customFormat="1">
      <c r="A1954" s="13"/>
      <c r="B1954" s="198"/>
      <c r="C1954" s="13"/>
      <c r="D1954" s="199" t="s">
        <v>469</v>
      </c>
      <c r="E1954" s="200" t="s">
        <v>3</v>
      </c>
      <c r="F1954" s="201" t="s">
        <v>3319</v>
      </c>
      <c r="G1954" s="13"/>
      <c r="H1954" s="202">
        <v>36</v>
      </c>
      <c r="I1954" s="203"/>
      <c r="J1954" s="13"/>
      <c r="K1954" s="13"/>
      <c r="L1954" s="198"/>
      <c r="M1954" s="204"/>
      <c r="N1954" s="205"/>
      <c r="O1954" s="205"/>
      <c r="P1954" s="205"/>
      <c r="Q1954" s="205"/>
      <c r="R1954" s="205"/>
      <c r="S1954" s="205"/>
      <c r="T1954" s="206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T1954" s="200" t="s">
        <v>469</v>
      </c>
      <c r="AU1954" s="200" t="s">
        <v>76</v>
      </c>
      <c r="AV1954" s="13" t="s">
        <v>76</v>
      </c>
      <c r="AW1954" s="13" t="s">
        <v>33</v>
      </c>
      <c r="AX1954" s="13" t="s">
        <v>79</v>
      </c>
      <c r="AY1954" s="200" t="s">
        <v>458</v>
      </c>
    </row>
    <row r="1955" s="2" customFormat="1" ht="24.15" customHeight="1">
      <c r="A1955" s="41"/>
      <c r="B1955" s="179"/>
      <c r="C1955" s="223" t="s">
        <v>3320</v>
      </c>
      <c r="D1955" s="223" t="s">
        <v>562</v>
      </c>
      <c r="E1955" s="224" t="s">
        <v>3321</v>
      </c>
      <c r="F1955" s="225" t="s">
        <v>3322</v>
      </c>
      <c r="G1955" s="226" t="s">
        <v>140</v>
      </c>
      <c r="H1955" s="227">
        <v>12.800000000000001</v>
      </c>
      <c r="I1955" s="228"/>
      <c r="J1955" s="229">
        <f>ROUND(I1955*H1955,2)</f>
        <v>0</v>
      </c>
      <c r="K1955" s="225" t="s">
        <v>465</v>
      </c>
      <c r="L1955" s="230"/>
      <c r="M1955" s="231" t="s">
        <v>3</v>
      </c>
      <c r="N1955" s="232" t="s">
        <v>43</v>
      </c>
      <c r="O1955" s="75"/>
      <c r="P1955" s="189">
        <f>O1955*H1955</f>
        <v>0</v>
      </c>
      <c r="Q1955" s="189">
        <v>0.001</v>
      </c>
      <c r="R1955" s="189">
        <f>Q1955*H1955</f>
        <v>0.012800000000000001</v>
      </c>
      <c r="S1955" s="189">
        <v>0</v>
      </c>
      <c r="T1955" s="190">
        <f>S1955*H1955</f>
        <v>0</v>
      </c>
      <c r="U1955" s="41"/>
      <c r="V1955" s="41"/>
      <c r="W1955" s="41"/>
      <c r="X1955" s="41"/>
      <c r="Y1955" s="41"/>
      <c r="Z1955" s="41"/>
      <c r="AA1955" s="41"/>
      <c r="AB1955" s="41"/>
      <c r="AC1955" s="41"/>
      <c r="AD1955" s="41"/>
      <c r="AE1955" s="41"/>
      <c r="AR1955" s="191" t="s">
        <v>667</v>
      </c>
      <c r="AT1955" s="191" t="s">
        <v>562</v>
      </c>
      <c r="AU1955" s="191" t="s">
        <v>76</v>
      </c>
      <c r="AY1955" s="22" t="s">
        <v>458</v>
      </c>
      <c r="BE1955" s="192">
        <f>IF(N1955="základní",J1955,0)</f>
        <v>0</v>
      </c>
      <c r="BF1955" s="192">
        <f>IF(N1955="snížená",J1955,0)</f>
        <v>0</v>
      </c>
      <c r="BG1955" s="192">
        <f>IF(N1955="zákl. přenesená",J1955,0)</f>
        <v>0</v>
      </c>
      <c r="BH1955" s="192">
        <f>IF(N1955="sníž. přenesená",J1955,0)</f>
        <v>0</v>
      </c>
      <c r="BI1955" s="192">
        <f>IF(N1955="nulová",J1955,0)</f>
        <v>0</v>
      </c>
      <c r="BJ1955" s="22" t="s">
        <v>79</v>
      </c>
      <c r="BK1955" s="192">
        <f>ROUND(I1955*H1955,2)</f>
        <v>0</v>
      </c>
      <c r="BL1955" s="22" t="s">
        <v>567</v>
      </c>
      <c r="BM1955" s="191" t="s">
        <v>3323</v>
      </c>
    </row>
    <row r="1956" s="13" customFormat="1">
      <c r="A1956" s="13"/>
      <c r="B1956" s="198"/>
      <c r="C1956" s="13"/>
      <c r="D1956" s="199" t="s">
        <v>469</v>
      </c>
      <c r="E1956" s="200" t="s">
        <v>3</v>
      </c>
      <c r="F1956" s="201" t="s">
        <v>3324</v>
      </c>
      <c r="G1956" s="13"/>
      <c r="H1956" s="202">
        <v>12.800000000000001</v>
      </c>
      <c r="I1956" s="203"/>
      <c r="J1956" s="13"/>
      <c r="K1956" s="13"/>
      <c r="L1956" s="198"/>
      <c r="M1956" s="204"/>
      <c r="N1956" s="205"/>
      <c r="O1956" s="205"/>
      <c r="P1956" s="205"/>
      <c r="Q1956" s="205"/>
      <c r="R1956" s="205"/>
      <c r="S1956" s="205"/>
      <c r="T1956" s="206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T1956" s="200" t="s">
        <v>469</v>
      </c>
      <c r="AU1956" s="200" t="s">
        <v>76</v>
      </c>
      <c r="AV1956" s="13" t="s">
        <v>76</v>
      </c>
      <c r="AW1956" s="13" t="s">
        <v>33</v>
      </c>
      <c r="AX1956" s="13" t="s">
        <v>79</v>
      </c>
      <c r="AY1956" s="200" t="s">
        <v>458</v>
      </c>
    </row>
    <row r="1957" s="2" customFormat="1" ht="24.15" customHeight="1">
      <c r="A1957" s="41"/>
      <c r="B1957" s="179"/>
      <c r="C1957" s="223" t="s">
        <v>3325</v>
      </c>
      <c r="D1957" s="223" t="s">
        <v>562</v>
      </c>
      <c r="E1957" s="224" t="s">
        <v>3326</v>
      </c>
      <c r="F1957" s="225" t="s">
        <v>3327</v>
      </c>
      <c r="G1957" s="226" t="s">
        <v>694</v>
      </c>
      <c r="H1957" s="227">
        <v>64</v>
      </c>
      <c r="I1957" s="228"/>
      <c r="J1957" s="229">
        <f>ROUND(I1957*H1957,2)</f>
        <v>0</v>
      </c>
      <c r="K1957" s="225" t="s">
        <v>465</v>
      </c>
      <c r="L1957" s="230"/>
      <c r="M1957" s="231" t="s">
        <v>3</v>
      </c>
      <c r="N1957" s="232" t="s">
        <v>43</v>
      </c>
      <c r="O1957" s="75"/>
      <c r="P1957" s="189">
        <f>O1957*H1957</f>
        <v>0</v>
      </c>
      <c r="Q1957" s="189">
        <v>0.00014999999999999999</v>
      </c>
      <c r="R1957" s="189">
        <f>Q1957*H1957</f>
        <v>0.0095999999999999992</v>
      </c>
      <c r="S1957" s="189">
        <v>0</v>
      </c>
      <c r="T1957" s="190">
        <f>S1957*H1957</f>
        <v>0</v>
      </c>
      <c r="U1957" s="41"/>
      <c r="V1957" s="41"/>
      <c r="W1957" s="41"/>
      <c r="X1957" s="41"/>
      <c r="Y1957" s="41"/>
      <c r="Z1957" s="41"/>
      <c r="AA1957" s="41"/>
      <c r="AB1957" s="41"/>
      <c r="AC1957" s="41"/>
      <c r="AD1957" s="41"/>
      <c r="AE1957" s="41"/>
      <c r="AR1957" s="191" t="s">
        <v>667</v>
      </c>
      <c r="AT1957" s="191" t="s">
        <v>562</v>
      </c>
      <c r="AU1957" s="191" t="s">
        <v>76</v>
      </c>
      <c r="AY1957" s="22" t="s">
        <v>458</v>
      </c>
      <c r="BE1957" s="192">
        <f>IF(N1957="základní",J1957,0)</f>
        <v>0</v>
      </c>
      <c r="BF1957" s="192">
        <f>IF(N1957="snížená",J1957,0)</f>
        <v>0</v>
      </c>
      <c r="BG1957" s="192">
        <f>IF(N1957="zákl. přenesená",J1957,0)</f>
        <v>0</v>
      </c>
      <c r="BH1957" s="192">
        <f>IF(N1957="sníž. přenesená",J1957,0)</f>
        <v>0</v>
      </c>
      <c r="BI1957" s="192">
        <f>IF(N1957="nulová",J1957,0)</f>
        <v>0</v>
      </c>
      <c r="BJ1957" s="22" t="s">
        <v>79</v>
      </c>
      <c r="BK1957" s="192">
        <f>ROUND(I1957*H1957,2)</f>
        <v>0</v>
      </c>
      <c r="BL1957" s="22" t="s">
        <v>567</v>
      </c>
      <c r="BM1957" s="191" t="s">
        <v>3328</v>
      </c>
    </row>
    <row r="1958" s="13" customFormat="1">
      <c r="A1958" s="13"/>
      <c r="B1958" s="198"/>
      <c r="C1958" s="13"/>
      <c r="D1958" s="199" t="s">
        <v>469</v>
      </c>
      <c r="E1958" s="200" t="s">
        <v>3</v>
      </c>
      <c r="F1958" s="201" t="s">
        <v>3329</v>
      </c>
      <c r="G1958" s="13"/>
      <c r="H1958" s="202">
        <v>64</v>
      </c>
      <c r="I1958" s="203"/>
      <c r="J1958" s="13"/>
      <c r="K1958" s="13"/>
      <c r="L1958" s="198"/>
      <c r="M1958" s="204"/>
      <c r="N1958" s="205"/>
      <c r="O1958" s="205"/>
      <c r="P1958" s="205"/>
      <c r="Q1958" s="205"/>
      <c r="R1958" s="205"/>
      <c r="S1958" s="205"/>
      <c r="T1958" s="206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T1958" s="200" t="s">
        <v>469</v>
      </c>
      <c r="AU1958" s="200" t="s">
        <v>76</v>
      </c>
      <c r="AV1958" s="13" t="s">
        <v>76</v>
      </c>
      <c r="AW1958" s="13" t="s">
        <v>33</v>
      </c>
      <c r="AX1958" s="13" t="s">
        <v>79</v>
      </c>
      <c r="AY1958" s="200" t="s">
        <v>458</v>
      </c>
    </row>
    <row r="1959" s="2" customFormat="1" ht="49.05" customHeight="1">
      <c r="A1959" s="41"/>
      <c r="B1959" s="179"/>
      <c r="C1959" s="180" t="s">
        <v>3330</v>
      </c>
      <c r="D1959" s="180" t="s">
        <v>462</v>
      </c>
      <c r="E1959" s="181" t="s">
        <v>3331</v>
      </c>
      <c r="F1959" s="182" t="s">
        <v>3332</v>
      </c>
      <c r="G1959" s="183" t="s">
        <v>548</v>
      </c>
      <c r="H1959" s="184">
        <v>0.098000000000000004</v>
      </c>
      <c r="I1959" s="185"/>
      <c r="J1959" s="186">
        <f>ROUND(I1959*H1959,2)</f>
        <v>0</v>
      </c>
      <c r="K1959" s="182" t="s">
        <v>465</v>
      </c>
      <c r="L1959" s="42"/>
      <c r="M1959" s="187" t="s">
        <v>3</v>
      </c>
      <c r="N1959" s="188" t="s">
        <v>43</v>
      </c>
      <c r="O1959" s="75"/>
      <c r="P1959" s="189">
        <f>O1959*H1959</f>
        <v>0</v>
      </c>
      <c r="Q1959" s="189">
        <v>0</v>
      </c>
      <c r="R1959" s="189">
        <f>Q1959*H1959</f>
        <v>0</v>
      </c>
      <c r="S1959" s="189">
        <v>0</v>
      </c>
      <c r="T1959" s="190">
        <f>S1959*H1959</f>
        <v>0</v>
      </c>
      <c r="U1959" s="41"/>
      <c r="V1959" s="41"/>
      <c r="W1959" s="41"/>
      <c r="X1959" s="41"/>
      <c r="Y1959" s="41"/>
      <c r="Z1959" s="41"/>
      <c r="AA1959" s="41"/>
      <c r="AB1959" s="41"/>
      <c r="AC1959" s="41"/>
      <c r="AD1959" s="41"/>
      <c r="AE1959" s="41"/>
      <c r="AR1959" s="191" t="s">
        <v>567</v>
      </c>
      <c r="AT1959" s="191" t="s">
        <v>462</v>
      </c>
      <c r="AU1959" s="191" t="s">
        <v>76</v>
      </c>
      <c r="AY1959" s="22" t="s">
        <v>458</v>
      </c>
      <c r="BE1959" s="192">
        <f>IF(N1959="základní",J1959,0)</f>
        <v>0</v>
      </c>
      <c r="BF1959" s="192">
        <f>IF(N1959="snížená",J1959,0)</f>
        <v>0</v>
      </c>
      <c r="BG1959" s="192">
        <f>IF(N1959="zákl. přenesená",J1959,0)</f>
        <v>0</v>
      </c>
      <c r="BH1959" s="192">
        <f>IF(N1959="sníž. přenesená",J1959,0)</f>
        <v>0</v>
      </c>
      <c r="BI1959" s="192">
        <f>IF(N1959="nulová",J1959,0)</f>
        <v>0</v>
      </c>
      <c r="BJ1959" s="22" t="s">
        <v>79</v>
      </c>
      <c r="BK1959" s="192">
        <f>ROUND(I1959*H1959,2)</f>
        <v>0</v>
      </c>
      <c r="BL1959" s="22" t="s">
        <v>567</v>
      </c>
      <c r="BM1959" s="191" t="s">
        <v>3333</v>
      </c>
    </row>
    <row r="1960" s="2" customFormat="1">
      <c r="A1960" s="41"/>
      <c r="B1960" s="42"/>
      <c r="C1960" s="41"/>
      <c r="D1960" s="193" t="s">
        <v>467</v>
      </c>
      <c r="E1960" s="41"/>
      <c r="F1960" s="194" t="s">
        <v>3334</v>
      </c>
      <c r="G1960" s="41"/>
      <c r="H1960" s="41"/>
      <c r="I1960" s="195"/>
      <c r="J1960" s="41"/>
      <c r="K1960" s="41"/>
      <c r="L1960" s="42"/>
      <c r="M1960" s="251"/>
      <c r="N1960" s="252"/>
      <c r="O1960" s="253"/>
      <c r="P1960" s="253"/>
      <c r="Q1960" s="253"/>
      <c r="R1960" s="253"/>
      <c r="S1960" s="253"/>
      <c r="T1960" s="254"/>
      <c r="U1960" s="41"/>
      <c r="V1960" s="41"/>
      <c r="W1960" s="41"/>
      <c r="X1960" s="41"/>
      <c r="Y1960" s="41"/>
      <c r="Z1960" s="41"/>
      <c r="AA1960" s="41"/>
      <c r="AB1960" s="41"/>
      <c r="AC1960" s="41"/>
      <c r="AD1960" s="41"/>
      <c r="AE1960" s="41"/>
      <c r="AT1960" s="22" t="s">
        <v>467</v>
      </c>
      <c r="AU1960" s="22" t="s">
        <v>76</v>
      </c>
    </row>
    <row r="1961" s="2" customFormat="1" ht="6.96" customHeight="1">
      <c r="A1961" s="41"/>
      <c r="B1961" s="58"/>
      <c r="C1961" s="59"/>
      <c r="D1961" s="59"/>
      <c r="E1961" s="59"/>
      <c r="F1961" s="59"/>
      <c r="G1961" s="59"/>
      <c r="H1961" s="59"/>
      <c r="I1961" s="59"/>
      <c r="J1961" s="59"/>
      <c r="K1961" s="59"/>
      <c r="L1961" s="42"/>
      <c r="M1961" s="41"/>
      <c r="O1961" s="41"/>
      <c r="P1961" s="41"/>
      <c r="Q1961" s="41"/>
      <c r="R1961" s="41"/>
      <c r="S1961" s="41"/>
      <c r="T1961" s="41"/>
      <c r="U1961" s="41"/>
      <c r="V1961" s="41"/>
      <c r="W1961" s="41"/>
      <c r="X1961" s="41"/>
      <c r="Y1961" s="41"/>
      <c r="Z1961" s="41"/>
      <c r="AA1961" s="41"/>
      <c r="AB1961" s="41"/>
      <c r="AC1961" s="41"/>
      <c r="AD1961" s="41"/>
      <c r="AE1961" s="41"/>
    </row>
  </sheetData>
  <autoFilter ref="C156:K1960"/>
  <mergeCells count="9">
    <mergeCell ref="E7:H7"/>
    <mergeCell ref="E9:H9"/>
    <mergeCell ref="E18:H18"/>
    <mergeCell ref="E27:H27"/>
    <mergeCell ref="E48:H48"/>
    <mergeCell ref="E50:H50"/>
    <mergeCell ref="E147:H147"/>
    <mergeCell ref="E149:H149"/>
    <mergeCell ref="L2:V2"/>
  </mergeCells>
  <hyperlinks>
    <hyperlink ref="F162" r:id="rId1" display="https://podminky.urs.cz/item/CS_URS_2024_02/121151103"/>
    <hyperlink ref="F165" r:id="rId2" display="https://podminky.urs.cz/item/CS_URS_2024_02/162251102"/>
    <hyperlink ref="F169" r:id="rId3" display="https://podminky.urs.cz/item/CS_URS_2024_02/167151111"/>
    <hyperlink ref="F171" r:id="rId4" display="https://podminky.urs.cz/item/CS_URS_2024_02/181351003"/>
    <hyperlink ref="F174" r:id="rId5" display="https://podminky.urs.cz/item/CS_URS_2024_02/131251105"/>
    <hyperlink ref="F183" r:id="rId6" display="https://podminky.urs.cz/item/CS_URS_2024_02/132212131"/>
    <hyperlink ref="F187" r:id="rId7" display="https://podminky.urs.cz/item/CS_URS_2024_02/132251102"/>
    <hyperlink ref="F202" r:id="rId8" display="https://podminky.urs.cz/item/CS_URS_2024_02/174111101"/>
    <hyperlink ref="F211" r:id="rId9" display="https://podminky.urs.cz/item/CS_URS_2024_02/162251102"/>
    <hyperlink ref="F213" r:id="rId10" display="https://podminky.urs.cz/item/CS_URS_2024_02/167151111"/>
    <hyperlink ref="F216" r:id="rId11" display="https://podminky.urs.cz/item/CS_URS_2024_02/162751117"/>
    <hyperlink ref="F223" r:id="rId12" display="https://podminky.urs.cz/item/CS_URS_2024_02/162751119"/>
    <hyperlink ref="F226" r:id="rId13" display="https://podminky.urs.cz/item/CS_URS_2024_02/997013873"/>
    <hyperlink ref="F231" r:id="rId14" display="https://podminky.urs.cz/item/CS_URS_2024_02/213141111"/>
    <hyperlink ref="F237" r:id="rId15" display="https://podminky.urs.cz/item/CS_URS_2024_02/271532212"/>
    <hyperlink ref="F241" r:id="rId16" display="https://podminky.urs.cz/item/CS_URS_2024_02/274313811"/>
    <hyperlink ref="F256" r:id="rId17" display="https://podminky.urs.cz/item/CS_URS_2024_02/274351121"/>
    <hyperlink ref="F261" r:id="rId18" display="https://podminky.urs.cz/item/CS_URS_2024_02/274351122"/>
    <hyperlink ref="F263" r:id="rId19" display="https://podminky.urs.cz/item/CS_URS_2024_02/279113154"/>
    <hyperlink ref="F269" r:id="rId20" display="https://podminky.urs.cz/item/CS_URS_2024_02/279113155"/>
    <hyperlink ref="F273" r:id="rId21" display="https://podminky.urs.cz/item/CS_URS_2024_02/279113153"/>
    <hyperlink ref="F277" r:id="rId22" display="https://podminky.urs.cz/item/CS_URS_2024_02/279113152"/>
    <hyperlink ref="F280" r:id="rId23" display="https://podminky.urs.cz/item/CS_URS_2024_02/279361821"/>
    <hyperlink ref="F288" r:id="rId24" display="https://podminky.urs.cz/item/CS_URS_2024_02/953961113"/>
    <hyperlink ref="F291" r:id="rId25" display="https://podminky.urs.cz/item/CS_URS_2024_02/273321511"/>
    <hyperlink ref="F294" r:id="rId26" display="https://podminky.urs.cz/item/CS_URS_2024_02/273351121"/>
    <hyperlink ref="F297" r:id="rId27" display="https://podminky.urs.cz/item/CS_URS_2024_02/273351122"/>
    <hyperlink ref="F299" r:id="rId28" display="https://podminky.urs.cz/item/CS_URS_2024_02/273361821"/>
    <hyperlink ref="F304" r:id="rId29" display="https://podminky.urs.cz/item/CS_URS_2024_02/631311126"/>
    <hyperlink ref="F307" r:id="rId30" display="https://podminky.urs.cz/item/CS_URS_2024_02/631319022"/>
    <hyperlink ref="F309" r:id="rId31" display="https://podminky.urs.cz/item/CS_URS_2024_02/631319173"/>
    <hyperlink ref="F311" r:id="rId32" display="https://podminky.urs.cz/item/CS_URS_2024_02/631351101"/>
    <hyperlink ref="F314" r:id="rId33" display="https://podminky.urs.cz/item/CS_URS_2024_02/631351102"/>
    <hyperlink ref="F316" r:id="rId34" display="https://podminky.urs.cz/item/CS_URS_2024_02/631362021.2"/>
    <hyperlink ref="F321" r:id="rId35" display="https://podminky.urs.cz/item/CS_URS_2024_02/741410021"/>
    <hyperlink ref="F331" r:id="rId36" display="https://podminky.urs.cz/item/CS_URS_2024_02/175111101"/>
    <hyperlink ref="F337" r:id="rId37" display="https://podminky.urs.cz/item/CS_URS_2024_02/211971121"/>
    <hyperlink ref="F342" r:id="rId38" display="https://podminky.urs.cz/item/CS_URS_2024_02/212312111"/>
    <hyperlink ref="F345" r:id="rId39" display="https://podminky.urs.cz/item/CS_URS_2024_02/212755214"/>
    <hyperlink ref="F348" r:id="rId40" display="https://podminky.urs.cz/item/CS_URS_2024_02/894812155"/>
    <hyperlink ref="F350" r:id="rId41" display="https://podminky.urs.cz/item/CS_URS_2024_02/895270001"/>
    <hyperlink ref="F352" r:id="rId42" display="https://podminky.urs.cz/item/CS_URS_2024_02/895270021"/>
    <hyperlink ref="F354" r:id="rId43" display="https://podminky.urs.cz/item/CS_URS_2024_02/895270031"/>
    <hyperlink ref="F356" r:id="rId44" display="https://podminky.urs.cz/item/CS_URS_2024_02/895270067"/>
    <hyperlink ref="F359" r:id="rId45" display="https://podminky.urs.cz/item/CS_URS_2024_02/175111101"/>
    <hyperlink ref="F364" r:id="rId46" display="https://podminky.urs.cz/item/CS_URS_2024_02/218111112"/>
    <hyperlink ref="F367" r:id="rId47" display="https://podminky.urs.cz/item/CS_URS_2024_02/218111113"/>
    <hyperlink ref="F370" r:id="rId48" display="https://podminky.urs.cz/item/CS_URS_2024_02/218121111"/>
    <hyperlink ref="F374" r:id="rId49" display="https://podminky.urs.cz/item/CS_URS_2024_02/311235151"/>
    <hyperlink ref="F391" r:id="rId50" display="https://podminky.urs.cz/item/CS_URS_2024_02/311236141"/>
    <hyperlink ref="F409" r:id="rId51" display="https://podminky.urs.cz/item/CS_URS_2024_02/311238937"/>
    <hyperlink ref="F425" r:id="rId52" display="https://podminky.urs.cz/item/CS_URS_2024_02/311113144"/>
    <hyperlink ref="F431" r:id="rId53" display="https://podminky.urs.cz/item/CS_URS_2024_02/311361821"/>
    <hyperlink ref="F435" r:id="rId54" display="https://podminky.urs.cz/item/CS_URS_2024_02/317168052"/>
    <hyperlink ref="F440" r:id="rId55" display="https://podminky.urs.cz/item/CS_URS_2024_02/317168053"/>
    <hyperlink ref="F445" r:id="rId56" display="https://podminky.urs.cz/item/CS_URS_2024_02/317168056"/>
    <hyperlink ref="F450" r:id="rId57" display="https://podminky.urs.cz/item/CS_URS_2024_02/317168057"/>
    <hyperlink ref="F455" r:id="rId58" display="https://podminky.urs.cz/item/CS_URS_2024_02/317168059"/>
    <hyperlink ref="F458" r:id="rId59" display="https://podminky.urs.cz/item/CS_URS_2024_02/317998132"/>
    <hyperlink ref="F461" r:id="rId60" display="https://podminky.urs.cz/item/CS_URS_2024_02/317941121"/>
    <hyperlink ref="F465" r:id="rId61" display="https://podminky.urs.cz/item/CS_URS_2024_02/346244381"/>
    <hyperlink ref="F469" r:id="rId62" display="https://podminky.urs.cz/item/CS_URS_2024_02/317168011"/>
    <hyperlink ref="F472" r:id="rId63" display="https://podminky.urs.cz/item/CS_URS_2024_02/317168012"/>
    <hyperlink ref="F475" r:id="rId64" display="https://podminky.urs.cz/item/CS_URS_2024_02/317168013"/>
    <hyperlink ref="F478" r:id="rId65" display="https://podminky.urs.cz/item/CS_URS_2024_02/317168018"/>
    <hyperlink ref="F481" r:id="rId66" display="https://podminky.urs.cz/item/CS_URS_2024_02/317168016"/>
    <hyperlink ref="F484" r:id="rId67" display="https://podminky.urs.cz/item/CS_URS_2024_02/317168015"/>
    <hyperlink ref="F487" r:id="rId68" display="https://podminky.urs.cz/item/CS_URS_2024_02/317168017"/>
    <hyperlink ref="F490" r:id="rId69" display="https://podminky.urs.cz/item/CS_URS_2024_02/342244201"/>
    <hyperlink ref="F499" r:id="rId70" display="https://podminky.urs.cz/item/CS_URS_2024_02/342244211"/>
    <hyperlink ref="F515" r:id="rId71" display="https://podminky.urs.cz/item/CS_URS_2024_02/342244221"/>
    <hyperlink ref="F524" r:id="rId72" display="https://podminky.urs.cz/item/CS_URS_2024_02/342291111"/>
    <hyperlink ref="F533" r:id="rId73" display="https://podminky.urs.cz/item/CS_URS_2024_02/342291112"/>
    <hyperlink ref="F548" r:id="rId74" display="https://podminky.urs.cz/item/CS_URS_2024_02/342291121"/>
    <hyperlink ref="F561" r:id="rId75" display="https://podminky.urs.cz/item/CS_URS_2024_02/346272256"/>
    <hyperlink ref="F572" r:id="rId76" display="https://podminky.urs.cz/item/CS_URS_2024_02/417321515"/>
    <hyperlink ref="F579" r:id="rId77" display="https://podminky.urs.cz/item/CS_URS_2024_02/417351115"/>
    <hyperlink ref="F587" r:id="rId78" display="https://podminky.urs.cz/item/CS_URS_2024_02/417351116"/>
    <hyperlink ref="F589" r:id="rId79" display="https://podminky.urs.cz/item/CS_URS_2024_02/417361821"/>
    <hyperlink ref="F594" r:id="rId80" display="https://podminky.urs.cz/item/CS_URS_2024_02/413352111"/>
    <hyperlink ref="F598" r:id="rId81" display="https://podminky.urs.cz/item/CS_URS_2024_02/413352112"/>
    <hyperlink ref="F601" r:id="rId82" display="https://podminky.urs.cz/item/CS_URS_2024_02/411321414"/>
    <hyperlink ref="F615" r:id="rId83" display="https://podminky.urs.cz/item/CS_URS_2024_02/411361821.1"/>
    <hyperlink ref="F619" r:id="rId84" display="https://podminky.urs.cz/item/CS_URS_2024_02/411351011"/>
    <hyperlink ref="F636" r:id="rId85" display="https://podminky.urs.cz/item/CS_URS_2024_02/411351012"/>
    <hyperlink ref="F638" r:id="rId86" display="https://podminky.urs.cz/item/CS_URS_2024_02/411354313"/>
    <hyperlink ref="F648" r:id="rId87" display="https://podminky.urs.cz/item/CS_URS_2024_02/411354314"/>
    <hyperlink ref="F650" r:id="rId88" display="https://podminky.urs.cz/item/CS_URS_2024_02/953511111"/>
    <hyperlink ref="F655" r:id="rId89" display="https://podminky.urs.cz/item/CS_URS_2024_02/413351111"/>
    <hyperlink ref="F661" r:id="rId90" display="https://podminky.urs.cz/item/CS_URS_2024_02/413351112"/>
    <hyperlink ref="F663" r:id="rId91" display="https://podminky.urs.cz/item/CS_URS_2024_02/413352111"/>
    <hyperlink ref="F669" r:id="rId92" display="https://podminky.urs.cz/item/CS_URS_2024_02/413352112"/>
    <hyperlink ref="F671" r:id="rId93" display="https://podminky.urs.cz/item/CS_URS_2024_02/413321414"/>
    <hyperlink ref="F677" r:id="rId94" display="https://podminky.urs.cz/item/CS_URS_2024_02/413361821"/>
    <hyperlink ref="F682" r:id="rId95" display="https://podminky.urs.cz/item/CS_URS_2024_02/431124111"/>
    <hyperlink ref="F684" r:id="rId96" display="https://podminky.urs.cz/item/CS_URS_2024_02/435124311"/>
    <hyperlink ref="F691" r:id="rId97" display="https://podminky.urs.cz/item/CS_URS_2024_02/953611141"/>
    <hyperlink ref="F693" r:id="rId98" display="https://podminky.urs.cz/item/CS_URS_2024_02/953611151"/>
    <hyperlink ref="F695" r:id="rId99" display="https://podminky.urs.cz/item/CS_URS_2024_02/953611211"/>
    <hyperlink ref="F700" r:id="rId100" display="https://podminky.urs.cz/item/CS_URS_2024_02/629991012"/>
    <hyperlink ref="F706" r:id="rId101" display="https://podminky.urs.cz/item/CS_URS_2024_02/622143004"/>
    <hyperlink ref="F713" r:id="rId102" display="https://podminky.urs.cz/item/CS_URS_2024_02/622143005"/>
    <hyperlink ref="F726" r:id="rId103" display="https://podminky.urs.cz/item/CS_URS_2024_02/612142001"/>
    <hyperlink ref="F732" r:id="rId104" display="https://podminky.urs.cz/item/CS_URS_2024_02/632450121"/>
    <hyperlink ref="F736" r:id="rId105" display="https://podminky.urs.cz/item/CS_URS_2024_02/612331321"/>
    <hyperlink ref="F740" r:id="rId106" display="https://podminky.urs.cz/item/CS_URS_2024_02/611341325"/>
    <hyperlink ref="F743" r:id="rId107" display="https://podminky.urs.cz/item/CS_URS_2024_02/612341321"/>
    <hyperlink ref="F750" r:id="rId108" display="https://podminky.urs.cz/item/CS_URS_2024_02/629991011"/>
    <hyperlink ref="F753" r:id="rId109" display="https://podminky.urs.cz/item/CS_URS_2024_02/629991012"/>
    <hyperlink ref="F760" r:id="rId110" display="https://podminky.urs.cz/item/CS_URS_2024_02/622143004"/>
    <hyperlink ref="F767" r:id="rId111" display="https://podminky.urs.cz/item/CS_URS_2024_02/622252002"/>
    <hyperlink ref="F783" r:id="rId112" display="https://podminky.urs.cz/item/CS_URS_2024_02/621211001"/>
    <hyperlink ref="F788" r:id="rId113" display="https://podminky.urs.cz/item/CS_URS_2024_02/622211041"/>
    <hyperlink ref="F793" r:id="rId114" display="https://podminky.urs.cz/item/CS_URS_2024_02/622251101"/>
    <hyperlink ref="F796" r:id="rId115" display="https://podminky.urs.cz/item/CS_URS_2024_02/622251221"/>
    <hyperlink ref="F803" r:id="rId116" display="https://podminky.urs.cz/item/CS_URS_2024_02/622251209"/>
    <hyperlink ref="F807" r:id="rId117" display="https://podminky.urs.cz/item/CS_URS_2024_02/622212001"/>
    <hyperlink ref="F811" r:id="rId118" display="https://podminky.urs.cz/item/CS_URS_2024_02/622212001"/>
    <hyperlink ref="F816" r:id="rId119" display="https://podminky.urs.cz/item/CS_URS_2024_02/622251211"/>
    <hyperlink ref="F821" r:id="rId120" display="https://podminky.urs.cz/item/CS_URS_2024_02/622142001"/>
    <hyperlink ref="F827" r:id="rId121" display="https://podminky.urs.cz/item/CS_URS_2024_02/713131145"/>
    <hyperlink ref="F833" r:id="rId122" display="https://podminky.urs.cz/item/CS_URS_2024_02/621151001"/>
    <hyperlink ref="F836" r:id="rId123" display="https://podminky.urs.cz/item/CS_URS_2024_02/621531012"/>
    <hyperlink ref="F838" r:id="rId124" display="https://podminky.urs.cz/item/CS_URS_2024_02/622151001"/>
    <hyperlink ref="F843" r:id="rId125" display="https://podminky.urs.cz/item/CS_URS_2024_02/622531012"/>
    <hyperlink ref="F845" r:id="rId126" display="https://podminky.urs.cz/item/CS_URS_2024_02/783809227"/>
    <hyperlink ref="F850" r:id="rId127" display="https://podminky.urs.cz/item/CS_URS_2024_02/632481213"/>
    <hyperlink ref="F857" r:id="rId128" display="https://podminky.urs.cz/item/CS_URS_2024_02/634112113"/>
    <hyperlink ref="F863" r:id="rId129" display="https://podminky.urs.cz/item/CS_URS_2024_02/634113113"/>
    <hyperlink ref="F870" r:id="rId130" display="https://podminky.urs.cz/item/CS_URS_2024_02/631351111"/>
    <hyperlink ref="F874" r:id="rId131" display="https://podminky.urs.cz/item/CS_URS_2024_02/631351112"/>
    <hyperlink ref="F876" r:id="rId132" display="https://podminky.urs.cz/item/CS_URS_2024_02/635111311"/>
    <hyperlink ref="F880" r:id="rId133" display="https://podminky.urs.cz/item/CS_URS_2024_02/631311115"/>
    <hyperlink ref="F887" r:id="rId134" display="https://podminky.urs.cz/item/CS_URS_2024_02/631319011"/>
    <hyperlink ref="F889" r:id="rId135" display="https://podminky.urs.cz/item/CS_URS_2024_02/631319171"/>
    <hyperlink ref="F891" r:id="rId136" display="https://podminky.urs.cz/item/CS_URS_2024_02/631319204"/>
    <hyperlink ref="F894" r:id="rId137" display="https://podminky.urs.cz/item/CS_URS_2024_02/637121113"/>
    <hyperlink ref="F899" r:id="rId138" display="https://podminky.urs.cz/item/CS_URS_2024_02/637311131"/>
    <hyperlink ref="F902" r:id="rId139" display="https://podminky.urs.cz/item/CS_URS_2024_02/632481215"/>
    <hyperlink ref="F905" r:id="rId140" display="https://podminky.urs.cz/item/CS_URS_2024_02/632451101"/>
    <hyperlink ref="F911" r:id="rId141" display="https://podminky.urs.cz/item/CS_URS_2024_02/771121011"/>
    <hyperlink ref="F914" r:id="rId142" display="https://podminky.urs.cz/item/CS_URS_2024_02/642942221"/>
    <hyperlink ref="F920" r:id="rId143" display="https://podminky.urs.cz/item/CS_URS_2024_02/642942111"/>
    <hyperlink ref="F957" r:id="rId144" display="https://podminky.urs.cz/item/CS_URS_2024_02/642946111"/>
    <hyperlink ref="F965" r:id="rId145" display="https://podminky.urs.cz/item/CS_URS_2024_02/783314101.1"/>
    <hyperlink ref="F977" r:id="rId146" display="https://podminky.urs.cz/item/CS_URS_2024_02/783317101.1"/>
    <hyperlink ref="F981" r:id="rId147" display="https://podminky.urs.cz/item/CS_URS_2024_02/722254116"/>
    <hyperlink ref="F983" r:id="rId148" display="https://podminky.urs.cz/item/CS_URS_2024_02/751614121R"/>
    <hyperlink ref="F986" r:id="rId149" display="https://podminky.urs.cz/item/CS_URS_2024_02/953312122"/>
    <hyperlink ref="F989" r:id="rId150" display="https://podminky.urs.cz/item/CS_URS_2024_02/953943211"/>
    <hyperlink ref="F992" r:id="rId151" display="https://podminky.urs.cz/item/CS_URS_2024_02/952901111"/>
    <hyperlink ref="F995" r:id="rId152" display="https://podminky.urs.cz/item/CS_URS_2024_02/935113111"/>
    <hyperlink ref="F1001" r:id="rId153" display="https://podminky.urs.cz/item/CS_URS_2024_02/941111111"/>
    <hyperlink ref="F1005" r:id="rId154" display="https://podminky.urs.cz/item/CS_URS_2024_02/941111211"/>
    <hyperlink ref="F1010" r:id="rId155" display="https://podminky.urs.cz/item/CS_URS_2024_02/941111811"/>
    <hyperlink ref="F1013" r:id="rId156" display="https://podminky.urs.cz/item/CS_URS_2024_02/949101111"/>
    <hyperlink ref="F1016" r:id="rId157" display="https://podminky.urs.cz/item/CS_URS_2024_02/944511111"/>
    <hyperlink ref="F1019" r:id="rId158" display="https://podminky.urs.cz/item/CS_URS_2024_02/944511211"/>
    <hyperlink ref="F1023" r:id="rId159" display="https://podminky.urs.cz/item/CS_URS_2024_02/944511811"/>
    <hyperlink ref="F1026" r:id="rId160" display="https://podminky.urs.cz/item/CS_URS_2024_02/993111111"/>
    <hyperlink ref="F1029" r:id="rId161" display="https://podminky.urs.cz/item/CS_URS_2024_02/993111119"/>
    <hyperlink ref="F1033" r:id="rId162" display="https://podminky.urs.cz/item/CS_URS_2024_02/998011002"/>
    <hyperlink ref="F1037" r:id="rId163" display="https://podminky.urs.cz/item/CS_URS_2024_02/711161212"/>
    <hyperlink ref="F1040" r:id="rId164" display="https://podminky.urs.cz/item/CS_URS_2024_02/998711102"/>
    <hyperlink ref="F1043" r:id="rId165" display="https://podminky.urs.cz/item/CS_URS_2024_02/711111001"/>
    <hyperlink ref="F1046" r:id="rId166" display="https://podminky.urs.cz/item/CS_URS_2024_02/711112001"/>
    <hyperlink ref="F1051" r:id="rId167" display="https://podminky.urs.cz/item/CS_URS_2024_02/711141559"/>
    <hyperlink ref="F1055" r:id="rId168" display="https://podminky.urs.cz/item/CS_URS_2024_02/711142559"/>
    <hyperlink ref="F1065" r:id="rId169" display="https://podminky.urs.cz/item/CS_URS_2024_02/711745567"/>
    <hyperlink ref="F1069" r:id="rId170" display="https://podminky.urs.cz/item/CS_URS_2024_02/711747067"/>
    <hyperlink ref="F1073" r:id="rId171" display="https://podminky.urs.cz/item/CS_URS_2024_02/712331111"/>
    <hyperlink ref="F1079" r:id="rId172" display="https://podminky.urs.cz/item/CS_URS_2024_02/998712102"/>
    <hyperlink ref="F1082" r:id="rId173" display="https://podminky.urs.cz/item/CS_URS_2024_02/713141336"/>
    <hyperlink ref="F1088" r:id="rId174" display="https://podminky.urs.cz/item/CS_URS_2024_02/998713102"/>
    <hyperlink ref="F1091" r:id="rId175" display="https://podminky.urs.cz/item/CS_URS_2024_02/713121111"/>
    <hyperlink ref="F1111" r:id="rId176" display="https://podminky.urs.cz/item/CS_URS_2024_02/713121111"/>
    <hyperlink ref="F1129" r:id="rId177" display="https://podminky.urs.cz/item/CS_URS_2024_02/713211181"/>
    <hyperlink ref="F1136" r:id="rId178" display="https://podminky.urs.cz/item/CS_URS_2024_02/713111124"/>
    <hyperlink ref="F1141" r:id="rId179" display="https://podminky.urs.cz/item/CS_URS_2024_02/713111121"/>
    <hyperlink ref="F1149" r:id="rId180" display="https://podminky.urs.cz/item/CS_URS_2024_02/713131243"/>
    <hyperlink ref="F1155" r:id="rId181" display="https://podminky.urs.cz/item/CS_URS_2024_02/713131151.1"/>
    <hyperlink ref="F1161" r:id="rId182" display="https://podminky.urs.cz/item/CS_URS_2024_02/761111113"/>
    <hyperlink ref="F1164" r:id="rId183" display="https://podminky.urs.cz/item/CS_URS_2024_02/761113113"/>
    <hyperlink ref="F1166" r:id="rId184" display="https://podminky.urs.cz/item/CS_URS_2024_02/998761102"/>
    <hyperlink ref="F1169" r:id="rId185" display="https://podminky.urs.cz/item/CS_URS_2024_02/762361311"/>
    <hyperlink ref="F1173" r:id="rId186" display="https://podminky.urs.cz/item/CS_URS_2024_02/998762102"/>
    <hyperlink ref="F1176" r:id="rId187" display="https://podminky.urs.cz/item/CS_URS_2024_02/762082120"/>
    <hyperlink ref="F1179" r:id="rId188" display="https://podminky.urs.cz/item/CS_URS_2024_02/762082220"/>
    <hyperlink ref="F1182" r:id="rId189" display="https://podminky.urs.cz/item/CS_URS_2024_02/762085112"/>
    <hyperlink ref="F1194" r:id="rId190" display="https://podminky.urs.cz/item/CS_URS_2024_02/762332131"/>
    <hyperlink ref="F1199" r:id="rId191" display="https://podminky.urs.cz/item/CS_URS_2024_02/762332132"/>
    <hyperlink ref="F1220" r:id="rId192" display="https://podminky.urs.cz/item/CS_URS_2024_02/762395000"/>
    <hyperlink ref="F1223" r:id="rId193" display="https://podminky.urs.cz/item/CS_URS_2024_02/762083111"/>
    <hyperlink ref="F1225" r:id="rId194" display="https://podminky.urs.cz/item/CS_URS_2024_02/953961113"/>
    <hyperlink ref="F1233" r:id="rId195" display="https://podminky.urs.cz/item/CS_URS_2024_02/762341275"/>
    <hyperlink ref="F1240" r:id="rId196" display="https://podminky.urs.cz/item/CS_URS_2024_02/762431024"/>
    <hyperlink ref="F1243" r:id="rId197" display="https://podminky.urs.cz/item/CS_URS_2024_02/762342511"/>
    <hyperlink ref="F1252" r:id="rId198" display="https://podminky.urs.cz/item/CS_URS_2024_02/762395000"/>
    <hyperlink ref="F1258" r:id="rId199" display="https://podminky.urs.cz/item/CS_URS_2024_02/763164716"/>
    <hyperlink ref="F1262" r:id="rId200" display="https://podminky.urs.cz/item/CS_URS_2024_02/998763302"/>
    <hyperlink ref="F1265" r:id="rId201" display="https://podminky.urs.cz/item/CS_URS_2024_02/763161510"/>
    <hyperlink ref="F1270" r:id="rId202" display="https://podminky.urs.cz/item/CS_URS_2024_02/763161529"/>
    <hyperlink ref="F1273" r:id="rId203" display="https://podminky.urs.cz/item/CS_URS_2024_02/763131411"/>
    <hyperlink ref="F1277" r:id="rId204" display="https://podminky.urs.cz/item/CS_URS_2024_02/763131451"/>
    <hyperlink ref="F1280" r:id="rId205" display="https://podminky.urs.cz/item/CS_URS_2024_02/763131714"/>
    <hyperlink ref="F1282" r:id="rId206" display="https://podminky.urs.cz/item/CS_URS_2024_02/763131721"/>
    <hyperlink ref="F1285" r:id="rId207" display="https://podminky.urs.cz/item/CS_URS_2024_02/763131761"/>
    <hyperlink ref="F1293" r:id="rId208" display="https://podminky.urs.cz/item/CS_URS_2024_02/763182411"/>
    <hyperlink ref="F1305" r:id="rId209" display="https://podminky.urs.cz/item/CS_URS_2024_02/763131751"/>
    <hyperlink ref="F1316" r:id="rId210" display="https://podminky.urs.cz/item/CS_URS_2024_02/998764102"/>
    <hyperlink ref="F1319" r:id="rId211" display="https://podminky.urs.cz/item/CS_URS_2024_02/764111671"/>
    <hyperlink ref="F1323" r:id="rId212" display="https://podminky.urs.cz/item/CS_URS_2024_02/764111643"/>
    <hyperlink ref="F1326" r:id="rId213" display="https://podminky.urs.cz/item/CS_URS_2024_02/764111641"/>
    <hyperlink ref="F1329" r:id="rId214" display="https://podminky.urs.cz/item/CS_URS_2024_02/764211616"/>
    <hyperlink ref="F1332" r:id="rId215" display="https://podminky.urs.cz/item/CS_URS_2024_02/764212634"/>
    <hyperlink ref="F1337" r:id="rId216" display="https://podminky.urs.cz/item/CS_URS_2024_02/764212663"/>
    <hyperlink ref="F1340" r:id="rId217" display="https://podminky.urs.cz/item/CS_URS_2024_02/764212606"/>
    <hyperlink ref="F1343" r:id="rId218" display="https://podminky.urs.cz/item/CS_URS_2024_02/764002414"/>
    <hyperlink ref="F1352" r:id="rId219" display="https://podminky.urs.cz/item/CS_URS_2024_02/764315403"/>
    <hyperlink ref="F1356" r:id="rId220" display="https://podminky.urs.cz/item/CS_URS_2024_02/764212432"/>
    <hyperlink ref="F1359" r:id="rId221" display="https://podminky.urs.cz/item/CS_URS_2024_02/764217606"/>
    <hyperlink ref="F1362" r:id="rId222" display="https://podminky.urs.cz/item/CS_URS_2024_02/764216644"/>
    <hyperlink ref="F1369" r:id="rId223" display="https://podminky.urs.cz/item/CS_URS_2024_02/764216665"/>
    <hyperlink ref="F1372" r:id="rId224" display="https://podminky.urs.cz/item/CS_URS_2024_02/764218605"/>
    <hyperlink ref="F1376" r:id="rId225" display="https://podminky.urs.cz/item/CS_URS_2024_02/764218645"/>
    <hyperlink ref="F1379" r:id="rId226" display="https://podminky.urs.cz/item/CS_URS_2024_02/764511602"/>
    <hyperlink ref="F1382" r:id="rId227" display="https://podminky.urs.cz/item/CS_URS_2024_02/764511642"/>
    <hyperlink ref="F1384" r:id="rId228" display="https://podminky.urs.cz/item/CS_URS_2024_02/764518622"/>
    <hyperlink ref="F1389" r:id="rId229" display="https://podminky.urs.cz/item/CS_URS_2024_02/998765102"/>
    <hyperlink ref="F1392" r:id="rId230" display="https://podminky.urs.cz/item/CS_URS_2024_02/764212662"/>
    <hyperlink ref="F1395" r:id="rId231" display="https://podminky.urs.cz/item/CS_URS_2024_02/765191023"/>
    <hyperlink ref="F1399" r:id="rId232" display="https://podminky.urs.cz/item/CS_URS_2024_02/765191001"/>
    <hyperlink ref="F1402" r:id="rId233" display="https://podminky.urs.cz/item/CS_URS_2024_02/765191051"/>
    <hyperlink ref="F1405" r:id="rId234" display="https://podminky.urs.cz/item/CS_URS_2024_02/765191071"/>
    <hyperlink ref="F1416" r:id="rId235" display="https://podminky.urs.cz/item/CS_URS_2024_02/998766102"/>
    <hyperlink ref="F1419" r:id="rId236" display="https://podminky.urs.cz/item/CS_URS_2024_02/766671005"/>
    <hyperlink ref="F1449" r:id="rId237" display="https://podminky.urs.cz/item/CS_URS_2024_02/766660001"/>
    <hyperlink ref="F1462" r:id="rId238" display="https://podminky.urs.cz/item/CS_URS_2024_02/766660022"/>
    <hyperlink ref="F1472" r:id="rId239" display="https://podminky.urs.cz/item/CS_URS_2024_02/766660002"/>
    <hyperlink ref="F1484" r:id="rId240" display="https://podminky.urs.cz/item/CS_URS_2024_02/766660031"/>
    <hyperlink ref="F1490" r:id="rId241" display="https://podminky.urs.cz/item/CS_URS_2024_02/766660311"/>
    <hyperlink ref="F1507" r:id="rId242" display="https://podminky.urs.cz/item/CS_URS_2024_02/766660717"/>
    <hyperlink ref="F1510" r:id="rId243" display="https://podminky.urs.cz/item/CS_URS_2024_02/766660726"/>
    <hyperlink ref="F1513" r:id="rId244" display="https://podminky.urs.cz/item/CS_URS_2024_02/766660731"/>
    <hyperlink ref="F1516" r:id="rId245" display="https://podminky.urs.cz/item/CS_URS_2024_02/766660728"/>
    <hyperlink ref="F1519" r:id="rId246" display="https://podminky.urs.cz/item/CS_URS_2024_02/766660733"/>
    <hyperlink ref="F1523" r:id="rId247" display="https://podminky.urs.cz/item/CS_URS_2024_02/766660729"/>
    <hyperlink ref="F1528" r:id="rId248" display="https://podminky.urs.cz/item/CS_URS_2024_02/766660734"/>
    <hyperlink ref="F1531" r:id="rId249" display="https://podminky.urs.cz/item/CS_URS_2024_02/766682111"/>
    <hyperlink ref="F1535" r:id="rId250" display="https://podminky.urs.cz/item/CS_URS_2024_02/767640114"/>
    <hyperlink ref="F1538" r:id="rId251" display="https://podminky.urs.cz/item/CS_URS_2024_02/766660431"/>
    <hyperlink ref="F1544" r:id="rId252" display="https://podminky.urs.cz/item/CS_URS_2024_02/766695212"/>
    <hyperlink ref="F1550" r:id="rId253" display="https://podminky.urs.cz/item/CS_URS_2024_02/767163121"/>
    <hyperlink ref="F1555" r:id="rId254" display="https://podminky.urs.cz/item/CS_URS_2024_02/767165111"/>
    <hyperlink ref="F1560" r:id="rId255" display="https://podminky.urs.cz/item/CS_URS_2024_02/767531121"/>
    <hyperlink ref="F1564" r:id="rId256" display="https://podminky.urs.cz/item/CS_URS_2024_02/767531215"/>
    <hyperlink ref="F1569" r:id="rId257" display="https://podminky.urs.cz/item/CS_URS_2024_02/998767102"/>
    <hyperlink ref="F1573" r:id="rId258" display="https://podminky.urs.cz/item/CS_URS_2024_02/767620352"/>
    <hyperlink ref="F1578" r:id="rId259" display="https://podminky.urs.cz/item/CS_URS_2024_02/767620353"/>
    <hyperlink ref="F1586" r:id="rId260" display="https://podminky.urs.cz/item/CS_URS_2024_02/767620354"/>
    <hyperlink ref="F1602" r:id="rId261" display="https://podminky.urs.cz/item/CS_URS_2024_02/767627306"/>
    <hyperlink ref="F1609" r:id="rId262" display="https://podminky.urs.cz/item/CS_URS_2024_02/767627307"/>
    <hyperlink ref="F1611" r:id="rId263" display="https://podminky.urs.cz/item/CS_URS_2024_02/767640111"/>
    <hyperlink ref="F1616" r:id="rId264" display="https://podminky.urs.cz/item/CS_URS_2024_02/767620325"/>
    <hyperlink ref="F1620" r:id="rId265" display="https://podminky.urs.cz/item/CS_URS_2024_02/767640113"/>
    <hyperlink ref="F1625" r:id="rId266" display="https://podminky.urs.cz/item/CS_URS_2024_02/767640222"/>
    <hyperlink ref="F1632" r:id="rId267" display="https://podminky.urs.cz/item/CS_URS_2024_02/767640221"/>
    <hyperlink ref="F1649" r:id="rId268" display="https://podminky.urs.cz/item/CS_URS_2024_02/953961113"/>
    <hyperlink ref="F1653" r:id="rId269" display="https://podminky.urs.cz/item/CS_URS_2024_02/771111011"/>
    <hyperlink ref="F1660" r:id="rId270" display="https://podminky.urs.cz/item/CS_URS_2024_02/771121011"/>
    <hyperlink ref="F1662" r:id="rId271" display="https://podminky.urs.cz/item/CS_URS_2024_02/771574412"/>
    <hyperlink ref="F1666" r:id="rId272" display="https://podminky.urs.cz/item/CS_URS_2024_02/771161021"/>
    <hyperlink ref="F1674" r:id="rId273" display="https://podminky.urs.cz/item/CS_URS_2024_02/771474111"/>
    <hyperlink ref="F1685" r:id="rId274" display="https://podminky.urs.cz/item/CS_URS_2024_02/771591115"/>
    <hyperlink ref="F1687" r:id="rId275" display="https://podminky.urs.cz/item/CS_URS_2024_02/771591117"/>
    <hyperlink ref="F1689" r:id="rId276" display="https://podminky.urs.cz/item/CS_URS_2024_02/771591184"/>
    <hyperlink ref="F1693" r:id="rId277" display="https://podminky.urs.cz/item/CS_URS_2024_02/998771102"/>
    <hyperlink ref="F1696" r:id="rId278" display="https://podminky.urs.cz/item/CS_URS_2024_02/771591207"/>
    <hyperlink ref="F1720" r:id="rId279" display="https://podminky.urs.cz/item/CS_URS_2024_02/771591237"/>
    <hyperlink ref="F1730" r:id="rId280" display="https://podminky.urs.cz/item/CS_URS_2024_02/771111012"/>
    <hyperlink ref="F1733" r:id="rId281" display="https://podminky.urs.cz/item/CS_URS_2024_02/771121015"/>
    <hyperlink ref="F1737" r:id="rId282" display="https://podminky.urs.cz/item/CS_URS_2024_02/771161022"/>
    <hyperlink ref="F1742" r:id="rId283" display="https://podminky.urs.cz/item/CS_URS_2024_02/771274113"/>
    <hyperlink ref="F1751" r:id="rId284" display="https://podminky.urs.cz/item/CS_URS_2024_02/771274121"/>
    <hyperlink ref="F1754" r:id="rId285" display="https://podminky.urs.cz/item/CS_URS_2024_02/771474131"/>
    <hyperlink ref="F1760" r:id="rId286" display="https://podminky.urs.cz/item/CS_URS_2024_02/771591115"/>
    <hyperlink ref="F1762" r:id="rId287" display="https://podminky.urs.cz/item/CS_URS_2024_02/771591117"/>
    <hyperlink ref="F1765" r:id="rId288" display="https://podminky.urs.cz/item/CS_URS_2024_02/776111112"/>
    <hyperlink ref="F1768" r:id="rId289" display="https://podminky.urs.cz/item/CS_URS_2024_02/776111311"/>
    <hyperlink ref="F1770" r:id="rId290" display="https://podminky.urs.cz/item/CS_URS_2024_02/776121112"/>
    <hyperlink ref="F1772" r:id="rId291" display="https://podminky.urs.cz/item/CS_URS_2024_02/776231111"/>
    <hyperlink ref="F1783" r:id="rId292" display="https://podminky.urs.cz/item/CS_URS_2024_02/775413401"/>
    <hyperlink ref="F1794" r:id="rId293" display="https://podminky.urs.cz/item/CS_URS_2024_02/998776102"/>
    <hyperlink ref="F1797" r:id="rId294" display="https://podminky.urs.cz/item/CS_URS_2024_02/781121011"/>
    <hyperlink ref="F1802" r:id="rId295" display="https://podminky.urs.cz/item/CS_URS_2024_02/781474162"/>
    <hyperlink ref="F1807" r:id="rId296" display="https://podminky.urs.cz/item/CS_URS_2024_02/781474164"/>
    <hyperlink ref="F1813" r:id="rId297" display="https://podminky.urs.cz/item/CS_URS_2024_02/781161022"/>
    <hyperlink ref="F1822" r:id="rId298" display="https://podminky.urs.cz/item/CS_URS_2024_02/781495115"/>
    <hyperlink ref="F1829" r:id="rId299" display="https://podminky.urs.cz/item/CS_URS_2024_02/781495142"/>
    <hyperlink ref="F1836" r:id="rId300" display="https://podminky.urs.cz/item/CS_URS_2024_02/781495143"/>
    <hyperlink ref="F1841" r:id="rId301" display="https://podminky.urs.cz/item/CS_URS_2024_02/781571111"/>
    <hyperlink ref="F1848" r:id="rId302" display="https://podminky.urs.cz/item/CS_URS_2024_02/998781102"/>
    <hyperlink ref="F1851" r:id="rId303" display="https://podminky.urs.cz/item/CS_URS_2024_02/781131207"/>
    <hyperlink ref="F1859" r:id="rId304" display="https://podminky.urs.cz/item/CS_URS_2024_02/771591237"/>
    <hyperlink ref="F1865" r:id="rId305" display="https://podminky.urs.cz/item/CS_URS_2024_02/782132211"/>
    <hyperlink ref="F1872" r:id="rId306" display="https://podminky.urs.cz/item/CS_URS_2024_02/782191111"/>
    <hyperlink ref="F1875" r:id="rId307" display="https://podminky.urs.cz/item/CS_URS_2024_02/998782102"/>
    <hyperlink ref="F1878" r:id="rId308" display="https://podminky.urs.cz/item/CS_URS_2024_02/784111001"/>
    <hyperlink ref="F1883" r:id="rId309" display="https://podminky.urs.cz/item/CS_URS_2024_02/784181101"/>
    <hyperlink ref="F1885" r:id="rId310" display="https://podminky.urs.cz/item/CS_URS_2024_02/784211101"/>
    <hyperlink ref="F1887" r:id="rId311" display="https://podminky.urs.cz/item/CS_URS_2024_02/784161001"/>
    <hyperlink ref="F1893" r:id="rId312" display="https://podminky.urs.cz/item/CS_URS_2024_02/784171001"/>
    <hyperlink ref="F1898" r:id="rId313" display="https://podminky.urs.cz/item/CS_URS_2024_02/784171101"/>
    <hyperlink ref="F1903" r:id="rId314" display="https://podminky.urs.cz/item/CS_URS_2024_02/784171121"/>
    <hyperlink ref="F1913" r:id="rId315" display="https://podminky.urs.cz/item/CS_URS_2024_02/786623021"/>
    <hyperlink ref="F1927" r:id="rId316" display="https://podminky.urs.cz/item/CS_URS_2024_02/786623023"/>
    <hyperlink ref="F1938" r:id="rId317" display="https://podminky.urs.cz/item/CS_URS_2024_02/786623039"/>
    <hyperlink ref="F1943" r:id="rId318" display="https://podminky.urs.cz/item/CS_URS_2024_02/786623041"/>
    <hyperlink ref="F1948" r:id="rId319" display="https://podminky.urs.cz/item/CS_URS_2024_02/786623043"/>
    <hyperlink ref="F1953" r:id="rId320" display="https://podminky.urs.cz/item/CS_URS_2024_02/786623051"/>
    <hyperlink ref="F1960" r:id="rId321" display="https://podminky.urs.cz/item/CS_URS_2024_02/998786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2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23"/>
      <c r="C3" s="24"/>
      <c r="D3" s="24"/>
      <c r="E3" s="24"/>
      <c r="F3" s="24"/>
      <c r="G3" s="24"/>
      <c r="H3" s="25"/>
    </row>
    <row r="4" s="1" customFormat="1" ht="24.96" customHeight="1">
      <c r="B4" s="25"/>
      <c r="C4" s="26" t="s">
        <v>6771</v>
      </c>
      <c r="H4" s="25"/>
    </row>
    <row r="5" s="1" customFormat="1" ht="12" customHeight="1">
      <c r="B5" s="25"/>
      <c r="C5" s="29" t="s">
        <v>14</v>
      </c>
      <c r="D5" s="39" t="s">
        <v>15</v>
      </c>
      <c r="E5" s="1"/>
      <c r="F5" s="1"/>
      <c r="H5" s="25"/>
    </row>
    <row r="6" s="1" customFormat="1" ht="36.96" customHeight="1">
      <c r="B6" s="25"/>
      <c r="C6" s="32" t="s">
        <v>17</v>
      </c>
      <c r="D6" s="33" t="s">
        <v>18</v>
      </c>
      <c r="E6" s="1"/>
      <c r="F6" s="1"/>
      <c r="H6" s="25"/>
    </row>
    <row r="7" s="1" customFormat="1" ht="16.5" customHeight="1">
      <c r="B7" s="25"/>
      <c r="C7" s="35" t="s">
        <v>23</v>
      </c>
      <c r="D7" s="67" t="str">
        <f>'Rekapitulace stavby'!AN8</f>
        <v>10. 1. 2024</v>
      </c>
      <c r="H7" s="25"/>
    </row>
    <row r="8" s="2" customFormat="1" ht="10.8" customHeight="1">
      <c r="A8" s="41"/>
      <c r="B8" s="42"/>
      <c r="C8" s="41"/>
      <c r="D8" s="41"/>
      <c r="E8" s="41"/>
      <c r="F8" s="41"/>
      <c r="G8" s="41"/>
      <c r="H8" s="42"/>
    </row>
    <row r="9" s="11" customFormat="1" ht="29.28" customHeight="1">
      <c r="A9" s="156"/>
      <c r="B9" s="157"/>
      <c r="C9" s="158" t="s">
        <v>53</v>
      </c>
      <c r="D9" s="159" t="s">
        <v>54</v>
      </c>
      <c r="E9" s="159" t="s">
        <v>445</v>
      </c>
      <c r="F9" s="160" t="s">
        <v>6772</v>
      </c>
      <c r="G9" s="156"/>
      <c r="H9" s="157"/>
    </row>
    <row r="10" s="2" customFormat="1" ht="26.4" customHeight="1">
      <c r="A10" s="41"/>
      <c r="B10" s="42"/>
      <c r="C10" s="265" t="s">
        <v>76</v>
      </c>
      <c r="D10" s="265" t="s">
        <v>77</v>
      </c>
      <c r="E10" s="41"/>
      <c r="F10" s="41"/>
      <c r="G10" s="41"/>
      <c r="H10" s="42"/>
    </row>
    <row r="11" s="2" customFormat="1" ht="16.8" customHeight="1">
      <c r="A11" s="41"/>
      <c r="B11" s="42"/>
      <c r="C11" s="266" t="s">
        <v>134</v>
      </c>
      <c r="D11" s="267" t="s">
        <v>135</v>
      </c>
      <c r="E11" s="268" t="s">
        <v>136</v>
      </c>
      <c r="F11" s="269">
        <v>75</v>
      </c>
      <c r="G11" s="41"/>
      <c r="H11" s="42"/>
    </row>
    <row r="12" s="2" customFormat="1" ht="16.8" customHeight="1">
      <c r="A12" s="41"/>
      <c r="B12" s="42"/>
      <c r="C12" s="270" t="s">
        <v>3</v>
      </c>
      <c r="D12" s="270" t="s">
        <v>6773</v>
      </c>
      <c r="E12" s="22" t="s">
        <v>3</v>
      </c>
      <c r="F12" s="271">
        <v>75</v>
      </c>
      <c r="G12" s="41"/>
      <c r="H12" s="42"/>
    </row>
    <row r="13" s="2" customFormat="1" ht="16.8" customHeight="1">
      <c r="A13" s="41"/>
      <c r="B13" s="42"/>
      <c r="C13" s="272" t="s">
        <v>6774</v>
      </c>
      <c r="D13" s="41"/>
      <c r="E13" s="41"/>
      <c r="F13" s="41"/>
      <c r="G13" s="41"/>
      <c r="H13" s="42"/>
    </row>
    <row r="14" s="2" customFormat="1" ht="16.8" customHeight="1">
      <c r="A14" s="41"/>
      <c r="B14" s="42"/>
      <c r="C14" s="270" t="s">
        <v>717</v>
      </c>
      <c r="D14" s="270" t="s">
        <v>6775</v>
      </c>
      <c r="E14" s="22" t="s">
        <v>472</v>
      </c>
      <c r="F14" s="271">
        <v>15</v>
      </c>
      <c r="G14" s="41"/>
      <c r="H14" s="42"/>
    </row>
    <row r="15" s="2" customFormat="1">
      <c r="A15" s="41"/>
      <c r="B15" s="42"/>
      <c r="C15" s="270" t="s">
        <v>729</v>
      </c>
      <c r="D15" s="270" t="s">
        <v>6776</v>
      </c>
      <c r="E15" s="22" t="s">
        <v>140</v>
      </c>
      <c r="F15" s="271">
        <v>150</v>
      </c>
      <c r="G15" s="41"/>
      <c r="H15" s="42"/>
    </row>
    <row r="16" s="2" customFormat="1" ht="16.8" customHeight="1">
      <c r="A16" s="41"/>
      <c r="B16" s="42"/>
      <c r="C16" s="270" t="s">
        <v>738</v>
      </c>
      <c r="D16" s="270" t="s">
        <v>739</v>
      </c>
      <c r="E16" s="22" t="s">
        <v>472</v>
      </c>
      <c r="F16" s="271">
        <v>6.75</v>
      </c>
      <c r="G16" s="41"/>
      <c r="H16" s="42"/>
    </row>
    <row r="17" s="2" customFormat="1" ht="16.8" customHeight="1">
      <c r="A17" s="41"/>
      <c r="B17" s="42"/>
      <c r="C17" s="270" t="s">
        <v>744</v>
      </c>
      <c r="D17" s="270" t="s">
        <v>6777</v>
      </c>
      <c r="E17" s="22" t="s">
        <v>694</v>
      </c>
      <c r="F17" s="271">
        <v>75</v>
      </c>
      <c r="G17" s="41"/>
      <c r="H17" s="42"/>
    </row>
    <row r="18" s="2" customFormat="1" ht="16.8" customHeight="1">
      <c r="A18" s="41"/>
      <c r="B18" s="42"/>
      <c r="C18" s="266" t="s">
        <v>138</v>
      </c>
      <c r="D18" s="267" t="s">
        <v>139</v>
      </c>
      <c r="E18" s="268" t="s">
        <v>140</v>
      </c>
      <c r="F18" s="269">
        <v>45.119999999999997</v>
      </c>
      <c r="G18" s="41"/>
      <c r="H18" s="42"/>
    </row>
    <row r="19" s="2" customFormat="1" ht="16.8" customHeight="1">
      <c r="A19" s="41"/>
      <c r="B19" s="42"/>
      <c r="C19" s="270" t="s">
        <v>3</v>
      </c>
      <c r="D19" s="270" t="s">
        <v>6778</v>
      </c>
      <c r="E19" s="22" t="s">
        <v>3</v>
      </c>
      <c r="F19" s="271">
        <v>45.119999999999997</v>
      </c>
      <c r="G19" s="41"/>
      <c r="H19" s="42"/>
    </row>
    <row r="20" s="2" customFormat="1" ht="16.8" customHeight="1">
      <c r="A20" s="41"/>
      <c r="B20" s="42"/>
      <c r="C20" s="272" t="s">
        <v>6774</v>
      </c>
      <c r="D20" s="41"/>
      <c r="E20" s="41"/>
      <c r="F20" s="41"/>
      <c r="G20" s="41"/>
      <c r="H20" s="42"/>
    </row>
    <row r="21" s="2" customFormat="1" ht="16.8" customHeight="1">
      <c r="A21" s="41"/>
      <c r="B21" s="42"/>
      <c r="C21" s="270" t="s">
        <v>3207</v>
      </c>
      <c r="D21" s="270" t="s">
        <v>6779</v>
      </c>
      <c r="E21" s="22" t="s">
        <v>694</v>
      </c>
      <c r="F21" s="271">
        <v>1278.7049999999999</v>
      </c>
      <c r="G21" s="41"/>
      <c r="H21" s="42"/>
    </row>
    <row r="22" s="2" customFormat="1" ht="16.8" customHeight="1">
      <c r="A22" s="41"/>
      <c r="B22" s="42"/>
      <c r="C22" s="270" t="s">
        <v>3236</v>
      </c>
      <c r="D22" s="270" t="s">
        <v>6780</v>
      </c>
      <c r="E22" s="22" t="s">
        <v>140</v>
      </c>
      <c r="F22" s="271">
        <v>505.74400000000003</v>
      </c>
      <c r="G22" s="41"/>
      <c r="H22" s="42"/>
    </row>
    <row r="23" s="2" customFormat="1" ht="16.8" customHeight="1">
      <c r="A23" s="41"/>
      <c r="B23" s="42"/>
      <c r="C23" s="266" t="s">
        <v>143</v>
      </c>
      <c r="D23" s="267" t="s">
        <v>144</v>
      </c>
      <c r="E23" s="268" t="s">
        <v>140</v>
      </c>
      <c r="F23" s="269">
        <v>9.5999999999999996</v>
      </c>
      <c r="G23" s="41"/>
      <c r="H23" s="42"/>
    </row>
    <row r="24" s="2" customFormat="1" ht="16.8" customHeight="1">
      <c r="A24" s="41"/>
      <c r="B24" s="42"/>
      <c r="C24" s="270" t="s">
        <v>3</v>
      </c>
      <c r="D24" s="270" t="s">
        <v>6781</v>
      </c>
      <c r="E24" s="22" t="s">
        <v>3</v>
      </c>
      <c r="F24" s="271">
        <v>0</v>
      </c>
      <c r="G24" s="41"/>
      <c r="H24" s="42"/>
    </row>
    <row r="25" s="2" customFormat="1" ht="16.8" customHeight="1">
      <c r="A25" s="41"/>
      <c r="B25" s="42"/>
      <c r="C25" s="270" t="s">
        <v>3</v>
      </c>
      <c r="D25" s="270" t="s">
        <v>6782</v>
      </c>
      <c r="E25" s="22" t="s">
        <v>3</v>
      </c>
      <c r="F25" s="271">
        <v>5.2800000000000002</v>
      </c>
      <c r="G25" s="41"/>
      <c r="H25" s="42"/>
    </row>
    <row r="26" s="2" customFormat="1" ht="16.8" customHeight="1">
      <c r="A26" s="41"/>
      <c r="B26" s="42"/>
      <c r="C26" s="270" t="s">
        <v>3</v>
      </c>
      <c r="D26" s="270" t="s">
        <v>804</v>
      </c>
      <c r="E26" s="22" t="s">
        <v>3</v>
      </c>
      <c r="F26" s="271">
        <v>5.2800000000000002</v>
      </c>
      <c r="G26" s="41"/>
      <c r="H26" s="42"/>
    </row>
    <row r="27" s="2" customFormat="1" ht="16.8" customHeight="1">
      <c r="A27" s="41"/>
      <c r="B27" s="42"/>
      <c r="C27" s="270" t="s">
        <v>3</v>
      </c>
      <c r="D27" s="270" t="s">
        <v>6783</v>
      </c>
      <c r="E27" s="22" t="s">
        <v>3</v>
      </c>
      <c r="F27" s="271">
        <v>0</v>
      </c>
      <c r="G27" s="41"/>
      <c r="H27" s="42"/>
    </row>
    <row r="28" s="2" customFormat="1" ht="16.8" customHeight="1">
      <c r="A28" s="41"/>
      <c r="B28" s="42"/>
      <c r="C28" s="270" t="s">
        <v>3</v>
      </c>
      <c r="D28" s="270" t="s">
        <v>6784</v>
      </c>
      <c r="E28" s="22" t="s">
        <v>3</v>
      </c>
      <c r="F28" s="271">
        <v>4.3200000000000003</v>
      </c>
      <c r="G28" s="41"/>
      <c r="H28" s="42"/>
    </row>
    <row r="29" s="2" customFormat="1" ht="16.8" customHeight="1">
      <c r="A29" s="41"/>
      <c r="B29" s="42"/>
      <c r="C29" s="270" t="s">
        <v>3</v>
      </c>
      <c r="D29" s="270" t="s">
        <v>804</v>
      </c>
      <c r="E29" s="22" t="s">
        <v>3</v>
      </c>
      <c r="F29" s="271">
        <v>4.3200000000000003</v>
      </c>
      <c r="G29" s="41"/>
      <c r="H29" s="42"/>
    </row>
    <row r="30" s="2" customFormat="1" ht="16.8" customHeight="1">
      <c r="A30" s="41"/>
      <c r="B30" s="42"/>
      <c r="C30" s="270" t="s">
        <v>3</v>
      </c>
      <c r="D30" s="270" t="s">
        <v>497</v>
      </c>
      <c r="E30" s="22" t="s">
        <v>3</v>
      </c>
      <c r="F30" s="271">
        <v>9.5999999999999996</v>
      </c>
      <c r="G30" s="41"/>
      <c r="H30" s="42"/>
    </row>
    <row r="31" s="2" customFormat="1" ht="16.8" customHeight="1">
      <c r="A31" s="41"/>
      <c r="B31" s="42"/>
      <c r="C31" s="272" t="s">
        <v>6774</v>
      </c>
      <c r="D31" s="41"/>
      <c r="E31" s="41"/>
      <c r="F31" s="41"/>
      <c r="G31" s="41"/>
      <c r="H31" s="42"/>
    </row>
    <row r="32" s="2" customFormat="1">
      <c r="A32" s="41"/>
      <c r="B32" s="42"/>
      <c r="C32" s="270" t="s">
        <v>813</v>
      </c>
      <c r="D32" s="270" t="s">
        <v>6785</v>
      </c>
      <c r="E32" s="22" t="s">
        <v>140</v>
      </c>
      <c r="F32" s="271">
        <v>229.928</v>
      </c>
      <c r="G32" s="41"/>
      <c r="H32" s="42"/>
    </row>
    <row r="33" s="2" customFormat="1" ht="16.8" customHeight="1">
      <c r="A33" s="41"/>
      <c r="B33" s="42"/>
      <c r="C33" s="266" t="s">
        <v>146</v>
      </c>
      <c r="D33" s="267" t="s">
        <v>147</v>
      </c>
      <c r="E33" s="268" t="s">
        <v>140</v>
      </c>
      <c r="F33" s="269">
        <v>6.2400000000000002</v>
      </c>
      <c r="G33" s="41"/>
      <c r="H33" s="42"/>
    </row>
    <row r="34" s="2" customFormat="1" ht="16.8" customHeight="1">
      <c r="A34" s="41"/>
      <c r="B34" s="42"/>
      <c r="C34" s="270" t="s">
        <v>3</v>
      </c>
      <c r="D34" s="270" t="s">
        <v>6781</v>
      </c>
      <c r="E34" s="22" t="s">
        <v>3</v>
      </c>
      <c r="F34" s="271">
        <v>0</v>
      </c>
      <c r="G34" s="41"/>
      <c r="H34" s="42"/>
    </row>
    <row r="35" s="2" customFormat="1" ht="16.8" customHeight="1">
      <c r="A35" s="41"/>
      <c r="B35" s="42"/>
      <c r="C35" s="270" t="s">
        <v>3</v>
      </c>
      <c r="D35" s="270" t="s">
        <v>6786</v>
      </c>
      <c r="E35" s="22" t="s">
        <v>3</v>
      </c>
      <c r="F35" s="271">
        <v>2.1600000000000001</v>
      </c>
      <c r="G35" s="41"/>
      <c r="H35" s="42"/>
    </row>
    <row r="36" s="2" customFormat="1" ht="16.8" customHeight="1">
      <c r="A36" s="41"/>
      <c r="B36" s="42"/>
      <c r="C36" s="270" t="s">
        <v>3</v>
      </c>
      <c r="D36" s="270" t="s">
        <v>6787</v>
      </c>
      <c r="E36" s="22" t="s">
        <v>3</v>
      </c>
      <c r="F36" s="271">
        <v>4.0800000000000001</v>
      </c>
      <c r="G36" s="41"/>
      <c r="H36" s="42"/>
    </row>
    <row r="37" s="2" customFormat="1" ht="16.8" customHeight="1">
      <c r="A37" s="41"/>
      <c r="B37" s="42"/>
      <c r="C37" s="270" t="s">
        <v>3</v>
      </c>
      <c r="D37" s="270" t="s">
        <v>804</v>
      </c>
      <c r="E37" s="22" t="s">
        <v>3</v>
      </c>
      <c r="F37" s="271">
        <v>6.2400000000000002</v>
      </c>
      <c r="G37" s="41"/>
      <c r="H37" s="42"/>
    </row>
    <row r="38" s="2" customFormat="1" ht="16.8" customHeight="1">
      <c r="A38" s="41"/>
      <c r="B38" s="42"/>
      <c r="C38" s="270" t="s">
        <v>3</v>
      </c>
      <c r="D38" s="270" t="s">
        <v>497</v>
      </c>
      <c r="E38" s="22" t="s">
        <v>3</v>
      </c>
      <c r="F38" s="271">
        <v>6.2400000000000002</v>
      </c>
      <c r="G38" s="41"/>
      <c r="H38" s="42"/>
    </row>
    <row r="39" s="2" customFormat="1" ht="16.8" customHeight="1">
      <c r="A39" s="41"/>
      <c r="B39" s="42"/>
      <c r="C39" s="272" t="s">
        <v>6774</v>
      </c>
      <c r="D39" s="41"/>
      <c r="E39" s="41"/>
      <c r="F39" s="41"/>
      <c r="G39" s="41"/>
      <c r="H39" s="42"/>
    </row>
    <row r="40" s="2" customFormat="1" ht="16.8" customHeight="1">
      <c r="A40" s="41"/>
      <c r="B40" s="42"/>
      <c r="C40" s="270" t="s">
        <v>979</v>
      </c>
      <c r="D40" s="270" t="s">
        <v>6788</v>
      </c>
      <c r="E40" s="22" t="s">
        <v>140</v>
      </c>
      <c r="F40" s="271">
        <v>67.530000000000001</v>
      </c>
      <c r="G40" s="41"/>
      <c r="H40" s="42"/>
    </row>
    <row r="41" s="2" customFormat="1" ht="16.8" customHeight="1">
      <c r="A41" s="41"/>
      <c r="B41" s="42"/>
      <c r="C41" s="266" t="s">
        <v>149</v>
      </c>
      <c r="D41" s="267" t="s">
        <v>150</v>
      </c>
      <c r="E41" s="268" t="s">
        <v>140</v>
      </c>
      <c r="F41" s="269">
        <v>29.280000000000001</v>
      </c>
      <c r="G41" s="41"/>
      <c r="H41" s="42"/>
    </row>
    <row r="42" s="2" customFormat="1" ht="16.8" customHeight="1">
      <c r="A42" s="41"/>
      <c r="B42" s="42"/>
      <c r="C42" s="270" t="s">
        <v>3</v>
      </c>
      <c r="D42" s="270" t="s">
        <v>6781</v>
      </c>
      <c r="E42" s="22" t="s">
        <v>3</v>
      </c>
      <c r="F42" s="271">
        <v>0</v>
      </c>
      <c r="G42" s="41"/>
      <c r="H42" s="42"/>
    </row>
    <row r="43" s="2" customFormat="1" ht="16.8" customHeight="1">
      <c r="A43" s="41"/>
      <c r="B43" s="42"/>
      <c r="C43" s="270" t="s">
        <v>3</v>
      </c>
      <c r="D43" s="270" t="s">
        <v>6789</v>
      </c>
      <c r="E43" s="22" t="s">
        <v>3</v>
      </c>
      <c r="F43" s="271">
        <v>5.2800000000000002</v>
      </c>
      <c r="G43" s="41"/>
      <c r="H43" s="42"/>
    </row>
    <row r="44" s="2" customFormat="1" ht="16.8" customHeight="1">
      <c r="A44" s="41"/>
      <c r="B44" s="42"/>
      <c r="C44" s="270" t="s">
        <v>3</v>
      </c>
      <c r="D44" s="270" t="s">
        <v>6790</v>
      </c>
      <c r="E44" s="22" t="s">
        <v>3</v>
      </c>
      <c r="F44" s="271">
        <v>2.3999999999999999</v>
      </c>
      <c r="G44" s="41"/>
      <c r="H44" s="42"/>
    </row>
    <row r="45" s="2" customFormat="1" ht="16.8" customHeight="1">
      <c r="A45" s="41"/>
      <c r="B45" s="42"/>
      <c r="C45" s="270" t="s">
        <v>3</v>
      </c>
      <c r="D45" s="270" t="s">
        <v>6791</v>
      </c>
      <c r="E45" s="22" t="s">
        <v>3</v>
      </c>
      <c r="F45" s="271">
        <v>2.3999999999999999</v>
      </c>
      <c r="G45" s="41"/>
      <c r="H45" s="42"/>
    </row>
    <row r="46" s="2" customFormat="1" ht="16.8" customHeight="1">
      <c r="A46" s="41"/>
      <c r="B46" s="42"/>
      <c r="C46" s="270" t="s">
        <v>3</v>
      </c>
      <c r="D46" s="270" t="s">
        <v>6792</v>
      </c>
      <c r="E46" s="22" t="s">
        <v>3</v>
      </c>
      <c r="F46" s="271">
        <v>2.3999999999999999</v>
      </c>
      <c r="G46" s="41"/>
      <c r="H46" s="42"/>
    </row>
    <row r="47" s="2" customFormat="1" ht="16.8" customHeight="1">
      <c r="A47" s="41"/>
      <c r="B47" s="42"/>
      <c r="C47" s="270" t="s">
        <v>3</v>
      </c>
      <c r="D47" s="270" t="s">
        <v>6793</v>
      </c>
      <c r="E47" s="22" t="s">
        <v>3</v>
      </c>
      <c r="F47" s="271">
        <v>2.3999999999999999</v>
      </c>
      <c r="G47" s="41"/>
      <c r="H47" s="42"/>
    </row>
    <row r="48" s="2" customFormat="1" ht="16.8" customHeight="1">
      <c r="A48" s="41"/>
      <c r="B48" s="42"/>
      <c r="C48" s="270" t="s">
        <v>3</v>
      </c>
      <c r="D48" s="270" t="s">
        <v>6794</v>
      </c>
      <c r="E48" s="22" t="s">
        <v>3</v>
      </c>
      <c r="F48" s="271">
        <v>4.5599999999999996</v>
      </c>
      <c r="G48" s="41"/>
      <c r="H48" s="42"/>
    </row>
    <row r="49" s="2" customFormat="1" ht="16.8" customHeight="1">
      <c r="A49" s="41"/>
      <c r="B49" s="42"/>
      <c r="C49" s="270" t="s">
        <v>3</v>
      </c>
      <c r="D49" s="270" t="s">
        <v>804</v>
      </c>
      <c r="E49" s="22" t="s">
        <v>3</v>
      </c>
      <c r="F49" s="271">
        <v>19.440000000000001</v>
      </c>
      <c r="G49" s="41"/>
      <c r="H49" s="42"/>
    </row>
    <row r="50" s="2" customFormat="1" ht="16.8" customHeight="1">
      <c r="A50" s="41"/>
      <c r="B50" s="42"/>
      <c r="C50" s="270" t="s">
        <v>3</v>
      </c>
      <c r="D50" s="270" t="s">
        <v>6783</v>
      </c>
      <c r="E50" s="22" t="s">
        <v>3</v>
      </c>
      <c r="F50" s="271">
        <v>0</v>
      </c>
      <c r="G50" s="41"/>
      <c r="H50" s="42"/>
    </row>
    <row r="51" s="2" customFormat="1" ht="16.8" customHeight="1">
      <c r="A51" s="41"/>
      <c r="B51" s="42"/>
      <c r="C51" s="270" t="s">
        <v>3</v>
      </c>
      <c r="D51" s="270" t="s">
        <v>6795</v>
      </c>
      <c r="E51" s="22" t="s">
        <v>3</v>
      </c>
      <c r="F51" s="271">
        <v>8.4000000000000004</v>
      </c>
      <c r="G51" s="41"/>
      <c r="H51" s="42"/>
    </row>
    <row r="52" s="2" customFormat="1" ht="16.8" customHeight="1">
      <c r="A52" s="41"/>
      <c r="B52" s="42"/>
      <c r="C52" s="270" t="s">
        <v>3</v>
      </c>
      <c r="D52" s="270" t="s">
        <v>6796</v>
      </c>
      <c r="E52" s="22" t="s">
        <v>3</v>
      </c>
      <c r="F52" s="271">
        <v>1.44</v>
      </c>
      <c r="G52" s="41"/>
      <c r="H52" s="42"/>
    </row>
    <row r="53" s="2" customFormat="1" ht="16.8" customHeight="1">
      <c r="A53" s="41"/>
      <c r="B53" s="42"/>
      <c r="C53" s="270" t="s">
        <v>3</v>
      </c>
      <c r="D53" s="270" t="s">
        <v>804</v>
      </c>
      <c r="E53" s="22" t="s">
        <v>3</v>
      </c>
      <c r="F53" s="271">
        <v>9.8399999999999999</v>
      </c>
      <c r="G53" s="41"/>
      <c r="H53" s="42"/>
    </row>
    <row r="54" s="2" customFormat="1" ht="16.8" customHeight="1">
      <c r="A54" s="41"/>
      <c r="B54" s="42"/>
      <c r="C54" s="270" t="s">
        <v>3</v>
      </c>
      <c r="D54" s="270" t="s">
        <v>497</v>
      </c>
      <c r="E54" s="22" t="s">
        <v>3</v>
      </c>
      <c r="F54" s="271">
        <v>29.280000000000001</v>
      </c>
      <c r="G54" s="41"/>
      <c r="H54" s="42"/>
    </row>
    <row r="55" s="2" customFormat="1" ht="16.8" customHeight="1">
      <c r="A55" s="41"/>
      <c r="B55" s="42"/>
      <c r="C55" s="272" t="s">
        <v>6774</v>
      </c>
      <c r="D55" s="41"/>
      <c r="E55" s="41"/>
      <c r="F55" s="41"/>
      <c r="G55" s="41"/>
      <c r="H55" s="42"/>
    </row>
    <row r="56" s="2" customFormat="1" ht="16.8" customHeight="1">
      <c r="A56" s="41"/>
      <c r="B56" s="42"/>
      <c r="C56" s="270" t="s">
        <v>964</v>
      </c>
      <c r="D56" s="270" t="s">
        <v>6797</v>
      </c>
      <c r="E56" s="22" t="s">
        <v>140</v>
      </c>
      <c r="F56" s="271">
        <v>327.274</v>
      </c>
      <c r="G56" s="41"/>
      <c r="H56" s="42"/>
    </row>
    <row r="57" s="2" customFormat="1" ht="16.8" customHeight="1">
      <c r="A57" s="41"/>
      <c r="B57" s="42"/>
      <c r="C57" s="266" t="s">
        <v>152</v>
      </c>
      <c r="D57" s="267" t="s">
        <v>153</v>
      </c>
      <c r="E57" s="268" t="s">
        <v>140</v>
      </c>
      <c r="F57" s="269">
        <v>33.689999999999998</v>
      </c>
      <c r="G57" s="41"/>
      <c r="H57" s="42"/>
    </row>
    <row r="58" s="2" customFormat="1" ht="16.8" customHeight="1">
      <c r="A58" s="41"/>
      <c r="B58" s="42"/>
      <c r="C58" s="270" t="s">
        <v>3</v>
      </c>
      <c r="D58" s="270" t="s">
        <v>6798</v>
      </c>
      <c r="E58" s="22" t="s">
        <v>3</v>
      </c>
      <c r="F58" s="271">
        <v>33.689999999999998</v>
      </c>
      <c r="G58" s="41"/>
      <c r="H58" s="42"/>
    </row>
    <row r="59" s="2" customFormat="1" ht="16.8" customHeight="1">
      <c r="A59" s="41"/>
      <c r="B59" s="42"/>
      <c r="C59" s="272" t="s">
        <v>6774</v>
      </c>
      <c r="D59" s="41"/>
      <c r="E59" s="41"/>
      <c r="F59" s="41"/>
      <c r="G59" s="41"/>
      <c r="H59" s="42"/>
    </row>
    <row r="60" s="2" customFormat="1" ht="16.8" customHeight="1">
      <c r="A60" s="41"/>
      <c r="B60" s="42"/>
      <c r="C60" s="270" t="s">
        <v>3207</v>
      </c>
      <c r="D60" s="270" t="s">
        <v>6779</v>
      </c>
      <c r="E60" s="22" t="s">
        <v>694</v>
      </c>
      <c r="F60" s="271">
        <v>1278.7049999999999</v>
      </c>
      <c r="G60" s="41"/>
      <c r="H60" s="42"/>
    </row>
    <row r="61" s="2" customFormat="1" ht="16.8" customHeight="1">
      <c r="A61" s="41"/>
      <c r="B61" s="42"/>
      <c r="C61" s="270" t="s">
        <v>3236</v>
      </c>
      <c r="D61" s="270" t="s">
        <v>6780</v>
      </c>
      <c r="E61" s="22" t="s">
        <v>140</v>
      </c>
      <c r="F61" s="271">
        <v>505.74400000000003</v>
      </c>
      <c r="G61" s="41"/>
      <c r="H61" s="42"/>
    </row>
    <row r="62" s="2" customFormat="1" ht="16.8" customHeight="1">
      <c r="A62" s="41"/>
      <c r="B62" s="42"/>
      <c r="C62" s="266" t="s">
        <v>156</v>
      </c>
      <c r="D62" s="267" t="s">
        <v>157</v>
      </c>
      <c r="E62" s="268" t="s">
        <v>140</v>
      </c>
      <c r="F62" s="269">
        <v>9.8399999999999999</v>
      </c>
      <c r="G62" s="41"/>
      <c r="H62" s="42"/>
    </row>
    <row r="63" s="2" customFormat="1" ht="16.8" customHeight="1">
      <c r="A63" s="41"/>
      <c r="B63" s="42"/>
      <c r="C63" s="270" t="s">
        <v>3</v>
      </c>
      <c r="D63" s="270" t="s">
        <v>6781</v>
      </c>
      <c r="E63" s="22" t="s">
        <v>3</v>
      </c>
      <c r="F63" s="271">
        <v>0</v>
      </c>
      <c r="G63" s="41"/>
      <c r="H63" s="42"/>
    </row>
    <row r="64" s="2" customFormat="1" ht="16.8" customHeight="1">
      <c r="A64" s="41"/>
      <c r="B64" s="42"/>
      <c r="C64" s="270" t="s">
        <v>3</v>
      </c>
      <c r="D64" s="270" t="s">
        <v>6799</v>
      </c>
      <c r="E64" s="22" t="s">
        <v>3</v>
      </c>
      <c r="F64" s="271">
        <v>2.2999999999999998</v>
      </c>
      <c r="G64" s="41"/>
      <c r="H64" s="42"/>
    </row>
    <row r="65" s="2" customFormat="1" ht="16.8" customHeight="1">
      <c r="A65" s="41"/>
      <c r="B65" s="42"/>
      <c r="C65" s="270" t="s">
        <v>3</v>
      </c>
      <c r="D65" s="270" t="s">
        <v>804</v>
      </c>
      <c r="E65" s="22" t="s">
        <v>3</v>
      </c>
      <c r="F65" s="271">
        <v>2.2999999999999998</v>
      </c>
      <c r="G65" s="41"/>
      <c r="H65" s="42"/>
    </row>
    <row r="66" s="2" customFormat="1" ht="16.8" customHeight="1">
      <c r="A66" s="41"/>
      <c r="B66" s="42"/>
      <c r="C66" s="270" t="s">
        <v>3</v>
      </c>
      <c r="D66" s="270" t="s">
        <v>6800</v>
      </c>
      <c r="E66" s="22" t="s">
        <v>3</v>
      </c>
      <c r="F66" s="271">
        <v>0</v>
      </c>
      <c r="G66" s="41"/>
      <c r="H66" s="42"/>
    </row>
    <row r="67" s="2" customFormat="1" ht="16.8" customHeight="1">
      <c r="A67" s="41"/>
      <c r="B67" s="42"/>
      <c r="C67" s="270" t="s">
        <v>3</v>
      </c>
      <c r="D67" s="270" t="s">
        <v>6801</v>
      </c>
      <c r="E67" s="22" t="s">
        <v>3</v>
      </c>
      <c r="F67" s="271">
        <v>2.2999999999999998</v>
      </c>
      <c r="G67" s="41"/>
      <c r="H67" s="42"/>
    </row>
    <row r="68" s="2" customFormat="1" ht="16.8" customHeight="1">
      <c r="A68" s="41"/>
      <c r="B68" s="42"/>
      <c r="C68" s="270" t="s">
        <v>3</v>
      </c>
      <c r="D68" s="270" t="s">
        <v>6802</v>
      </c>
      <c r="E68" s="22" t="s">
        <v>3</v>
      </c>
      <c r="F68" s="271">
        <v>0</v>
      </c>
      <c r="G68" s="41"/>
      <c r="H68" s="42"/>
    </row>
    <row r="69" s="2" customFormat="1" ht="16.8" customHeight="1">
      <c r="A69" s="41"/>
      <c r="B69" s="42"/>
      <c r="C69" s="270" t="s">
        <v>3</v>
      </c>
      <c r="D69" s="270" t="s">
        <v>6803</v>
      </c>
      <c r="E69" s="22" t="s">
        <v>3</v>
      </c>
      <c r="F69" s="271">
        <v>4.1399999999999997</v>
      </c>
      <c r="G69" s="41"/>
      <c r="H69" s="42"/>
    </row>
    <row r="70" s="2" customFormat="1" ht="16.8" customHeight="1">
      <c r="A70" s="41"/>
      <c r="B70" s="42"/>
      <c r="C70" s="270" t="s">
        <v>3</v>
      </c>
      <c r="D70" s="270" t="s">
        <v>6804</v>
      </c>
      <c r="E70" s="22" t="s">
        <v>3</v>
      </c>
      <c r="F70" s="271">
        <v>2.2999999999999998</v>
      </c>
      <c r="G70" s="41"/>
      <c r="H70" s="42"/>
    </row>
    <row r="71" s="2" customFormat="1" ht="16.8" customHeight="1">
      <c r="A71" s="41"/>
      <c r="B71" s="42"/>
      <c r="C71" s="270" t="s">
        <v>3</v>
      </c>
      <c r="D71" s="270" t="s">
        <v>6805</v>
      </c>
      <c r="E71" s="22" t="s">
        <v>3</v>
      </c>
      <c r="F71" s="271">
        <v>0</v>
      </c>
      <c r="G71" s="41"/>
      <c r="H71" s="42"/>
    </row>
    <row r="72" s="2" customFormat="1" ht="16.8" customHeight="1">
      <c r="A72" s="41"/>
      <c r="B72" s="42"/>
      <c r="C72" s="270" t="s">
        <v>3</v>
      </c>
      <c r="D72" s="270" t="s">
        <v>6806</v>
      </c>
      <c r="E72" s="22" t="s">
        <v>3</v>
      </c>
      <c r="F72" s="271">
        <v>-1.2</v>
      </c>
      <c r="G72" s="41"/>
      <c r="H72" s="42"/>
    </row>
    <row r="73" s="2" customFormat="1" ht="16.8" customHeight="1">
      <c r="A73" s="41"/>
      <c r="B73" s="42"/>
      <c r="C73" s="270" t="s">
        <v>3</v>
      </c>
      <c r="D73" s="270" t="s">
        <v>497</v>
      </c>
      <c r="E73" s="22" t="s">
        <v>3</v>
      </c>
      <c r="F73" s="271">
        <v>9.8399999999999999</v>
      </c>
      <c r="G73" s="41"/>
      <c r="H73" s="42"/>
    </row>
    <row r="74" s="2" customFormat="1" ht="16.8" customHeight="1">
      <c r="A74" s="41"/>
      <c r="B74" s="42"/>
      <c r="C74" s="272" t="s">
        <v>6774</v>
      </c>
      <c r="D74" s="41"/>
      <c r="E74" s="41"/>
      <c r="F74" s="41"/>
      <c r="G74" s="41"/>
      <c r="H74" s="42"/>
    </row>
    <row r="75" s="2" customFormat="1">
      <c r="A75" s="41"/>
      <c r="B75" s="42"/>
      <c r="C75" s="270" t="s">
        <v>813</v>
      </c>
      <c r="D75" s="270" t="s">
        <v>6785</v>
      </c>
      <c r="E75" s="22" t="s">
        <v>140</v>
      </c>
      <c r="F75" s="271">
        <v>229.928</v>
      </c>
      <c r="G75" s="41"/>
      <c r="H75" s="42"/>
    </row>
    <row r="76" s="2" customFormat="1" ht="16.8" customHeight="1">
      <c r="A76" s="41"/>
      <c r="B76" s="42"/>
      <c r="C76" s="266" t="s">
        <v>160</v>
      </c>
      <c r="D76" s="267" t="s">
        <v>161</v>
      </c>
      <c r="E76" s="268" t="s">
        <v>140</v>
      </c>
      <c r="F76" s="269">
        <v>6.4400000000000004</v>
      </c>
      <c r="G76" s="41"/>
      <c r="H76" s="42"/>
    </row>
    <row r="77" s="2" customFormat="1" ht="16.8" customHeight="1">
      <c r="A77" s="41"/>
      <c r="B77" s="42"/>
      <c r="C77" s="270" t="s">
        <v>3</v>
      </c>
      <c r="D77" s="270" t="s">
        <v>6800</v>
      </c>
      <c r="E77" s="22" t="s">
        <v>3</v>
      </c>
      <c r="F77" s="271">
        <v>0</v>
      </c>
      <c r="G77" s="41"/>
      <c r="H77" s="42"/>
    </row>
    <row r="78" s="2" customFormat="1" ht="16.8" customHeight="1">
      <c r="A78" s="41"/>
      <c r="B78" s="42"/>
      <c r="C78" s="270" t="s">
        <v>3</v>
      </c>
      <c r="D78" s="270" t="s">
        <v>6807</v>
      </c>
      <c r="E78" s="22" t="s">
        <v>3</v>
      </c>
      <c r="F78" s="271">
        <v>2.2999999999999998</v>
      </c>
      <c r="G78" s="41"/>
      <c r="H78" s="42"/>
    </row>
    <row r="79" s="2" customFormat="1" ht="16.8" customHeight="1">
      <c r="A79" s="41"/>
      <c r="B79" s="42"/>
      <c r="C79" s="270" t="s">
        <v>3</v>
      </c>
      <c r="D79" s="270" t="s">
        <v>804</v>
      </c>
      <c r="E79" s="22" t="s">
        <v>3</v>
      </c>
      <c r="F79" s="271">
        <v>2.2999999999999998</v>
      </c>
      <c r="G79" s="41"/>
      <c r="H79" s="42"/>
    </row>
    <row r="80" s="2" customFormat="1" ht="16.8" customHeight="1">
      <c r="A80" s="41"/>
      <c r="B80" s="42"/>
      <c r="C80" s="270" t="s">
        <v>3</v>
      </c>
      <c r="D80" s="270" t="s">
        <v>6808</v>
      </c>
      <c r="E80" s="22" t="s">
        <v>3</v>
      </c>
      <c r="F80" s="271">
        <v>0</v>
      </c>
      <c r="G80" s="41"/>
      <c r="H80" s="42"/>
    </row>
    <row r="81" s="2" customFormat="1" ht="16.8" customHeight="1">
      <c r="A81" s="41"/>
      <c r="B81" s="42"/>
      <c r="C81" s="270" t="s">
        <v>3</v>
      </c>
      <c r="D81" s="270" t="s">
        <v>6809</v>
      </c>
      <c r="E81" s="22" t="s">
        <v>3</v>
      </c>
      <c r="F81" s="271">
        <v>2.0699999999999998</v>
      </c>
      <c r="G81" s="41"/>
      <c r="H81" s="42"/>
    </row>
    <row r="82" s="2" customFormat="1" ht="16.8" customHeight="1">
      <c r="A82" s="41"/>
      <c r="B82" s="42"/>
      <c r="C82" s="270" t="s">
        <v>3</v>
      </c>
      <c r="D82" s="270" t="s">
        <v>804</v>
      </c>
      <c r="E82" s="22" t="s">
        <v>3</v>
      </c>
      <c r="F82" s="271">
        <v>2.0699999999999998</v>
      </c>
      <c r="G82" s="41"/>
      <c r="H82" s="42"/>
    </row>
    <row r="83" s="2" customFormat="1" ht="16.8" customHeight="1">
      <c r="A83" s="41"/>
      <c r="B83" s="42"/>
      <c r="C83" s="270" t="s">
        <v>3</v>
      </c>
      <c r="D83" s="270" t="s">
        <v>6802</v>
      </c>
      <c r="E83" s="22" t="s">
        <v>3</v>
      </c>
      <c r="F83" s="271">
        <v>0</v>
      </c>
      <c r="G83" s="41"/>
      <c r="H83" s="42"/>
    </row>
    <row r="84" s="2" customFormat="1" ht="16.8" customHeight="1">
      <c r="A84" s="41"/>
      <c r="B84" s="42"/>
      <c r="C84" s="270" t="s">
        <v>3</v>
      </c>
      <c r="D84" s="270" t="s">
        <v>6810</v>
      </c>
      <c r="E84" s="22" t="s">
        <v>3</v>
      </c>
      <c r="F84" s="271">
        <v>2.0699999999999998</v>
      </c>
      <c r="G84" s="41"/>
      <c r="H84" s="42"/>
    </row>
    <row r="85" s="2" customFormat="1" ht="16.8" customHeight="1">
      <c r="A85" s="41"/>
      <c r="B85" s="42"/>
      <c r="C85" s="270" t="s">
        <v>3</v>
      </c>
      <c r="D85" s="270" t="s">
        <v>497</v>
      </c>
      <c r="E85" s="22" t="s">
        <v>3</v>
      </c>
      <c r="F85" s="271">
        <v>6.4400000000000004</v>
      </c>
      <c r="G85" s="41"/>
      <c r="H85" s="42"/>
    </row>
    <row r="86" s="2" customFormat="1" ht="16.8" customHeight="1">
      <c r="A86" s="41"/>
      <c r="B86" s="42"/>
      <c r="C86" s="272" t="s">
        <v>6774</v>
      </c>
      <c r="D86" s="41"/>
      <c r="E86" s="41"/>
      <c r="F86" s="41"/>
      <c r="G86" s="41"/>
      <c r="H86" s="42"/>
    </row>
    <row r="87" s="2" customFormat="1" ht="16.8" customHeight="1">
      <c r="A87" s="41"/>
      <c r="B87" s="42"/>
      <c r="C87" s="270" t="s">
        <v>979</v>
      </c>
      <c r="D87" s="270" t="s">
        <v>6788</v>
      </c>
      <c r="E87" s="22" t="s">
        <v>140</v>
      </c>
      <c r="F87" s="271">
        <v>67.530000000000001</v>
      </c>
      <c r="G87" s="41"/>
      <c r="H87" s="42"/>
    </row>
    <row r="88" s="2" customFormat="1" ht="16.8" customHeight="1">
      <c r="A88" s="41"/>
      <c r="B88" s="42"/>
      <c r="C88" s="266" t="s">
        <v>163</v>
      </c>
      <c r="D88" s="267" t="s">
        <v>164</v>
      </c>
      <c r="E88" s="268" t="s">
        <v>140</v>
      </c>
      <c r="F88" s="269">
        <v>17.41</v>
      </c>
      <c r="G88" s="41"/>
      <c r="H88" s="42"/>
    </row>
    <row r="89" s="2" customFormat="1" ht="16.8" customHeight="1">
      <c r="A89" s="41"/>
      <c r="B89" s="42"/>
      <c r="C89" s="270" t="s">
        <v>3</v>
      </c>
      <c r="D89" s="270" t="s">
        <v>6781</v>
      </c>
      <c r="E89" s="22" t="s">
        <v>3</v>
      </c>
      <c r="F89" s="271">
        <v>0</v>
      </c>
      <c r="G89" s="41"/>
      <c r="H89" s="42"/>
    </row>
    <row r="90" s="2" customFormat="1" ht="16.8" customHeight="1">
      <c r="A90" s="41"/>
      <c r="B90" s="42"/>
      <c r="C90" s="270" t="s">
        <v>3</v>
      </c>
      <c r="D90" s="270" t="s">
        <v>6811</v>
      </c>
      <c r="E90" s="22" t="s">
        <v>3</v>
      </c>
      <c r="F90" s="271">
        <v>2.5299999999999998</v>
      </c>
      <c r="G90" s="41"/>
      <c r="H90" s="42"/>
    </row>
    <row r="91" s="2" customFormat="1" ht="16.8" customHeight="1">
      <c r="A91" s="41"/>
      <c r="B91" s="42"/>
      <c r="C91" s="270" t="s">
        <v>3</v>
      </c>
      <c r="D91" s="270" t="s">
        <v>804</v>
      </c>
      <c r="E91" s="22" t="s">
        <v>3</v>
      </c>
      <c r="F91" s="271">
        <v>2.5299999999999998</v>
      </c>
      <c r="G91" s="41"/>
      <c r="H91" s="42"/>
    </row>
    <row r="92" s="2" customFormat="1" ht="16.8" customHeight="1">
      <c r="A92" s="41"/>
      <c r="B92" s="42"/>
      <c r="C92" s="270" t="s">
        <v>3</v>
      </c>
      <c r="D92" s="270" t="s">
        <v>6800</v>
      </c>
      <c r="E92" s="22" t="s">
        <v>3</v>
      </c>
      <c r="F92" s="271">
        <v>0</v>
      </c>
      <c r="G92" s="41"/>
      <c r="H92" s="42"/>
    </row>
    <row r="93" s="2" customFormat="1" ht="16.8" customHeight="1">
      <c r="A93" s="41"/>
      <c r="B93" s="42"/>
      <c r="C93" s="270" t="s">
        <v>3</v>
      </c>
      <c r="D93" s="270" t="s">
        <v>6812</v>
      </c>
      <c r="E93" s="22" t="s">
        <v>3</v>
      </c>
      <c r="F93" s="271">
        <v>4.5999999999999996</v>
      </c>
      <c r="G93" s="41"/>
      <c r="H93" s="42"/>
    </row>
    <row r="94" s="2" customFormat="1" ht="16.8" customHeight="1">
      <c r="A94" s="41"/>
      <c r="B94" s="42"/>
      <c r="C94" s="270" t="s">
        <v>3</v>
      </c>
      <c r="D94" s="270" t="s">
        <v>804</v>
      </c>
      <c r="E94" s="22" t="s">
        <v>3</v>
      </c>
      <c r="F94" s="271">
        <v>4.5999999999999996</v>
      </c>
      <c r="G94" s="41"/>
      <c r="H94" s="42"/>
    </row>
    <row r="95" s="2" customFormat="1" ht="16.8" customHeight="1">
      <c r="A95" s="41"/>
      <c r="B95" s="42"/>
      <c r="C95" s="270" t="s">
        <v>3</v>
      </c>
      <c r="D95" s="270" t="s">
        <v>6808</v>
      </c>
      <c r="E95" s="22" t="s">
        <v>3</v>
      </c>
      <c r="F95" s="271">
        <v>0</v>
      </c>
      <c r="G95" s="41"/>
      <c r="H95" s="42"/>
    </row>
    <row r="96" s="2" customFormat="1" ht="16.8" customHeight="1">
      <c r="A96" s="41"/>
      <c r="B96" s="42"/>
      <c r="C96" s="270" t="s">
        <v>3</v>
      </c>
      <c r="D96" s="270" t="s">
        <v>6813</v>
      </c>
      <c r="E96" s="22" t="s">
        <v>3</v>
      </c>
      <c r="F96" s="271">
        <v>3.9100000000000001</v>
      </c>
      <c r="G96" s="41"/>
      <c r="H96" s="42"/>
    </row>
    <row r="97" s="2" customFormat="1" ht="16.8" customHeight="1">
      <c r="A97" s="41"/>
      <c r="B97" s="42"/>
      <c r="C97" s="270" t="s">
        <v>3</v>
      </c>
      <c r="D97" s="270" t="s">
        <v>804</v>
      </c>
      <c r="E97" s="22" t="s">
        <v>3</v>
      </c>
      <c r="F97" s="271">
        <v>3.9100000000000001</v>
      </c>
      <c r="G97" s="41"/>
      <c r="H97" s="42"/>
    </row>
    <row r="98" s="2" customFormat="1" ht="16.8" customHeight="1">
      <c r="A98" s="41"/>
      <c r="B98" s="42"/>
      <c r="C98" s="270" t="s">
        <v>3</v>
      </c>
      <c r="D98" s="270" t="s">
        <v>6802</v>
      </c>
      <c r="E98" s="22" t="s">
        <v>3</v>
      </c>
      <c r="F98" s="271">
        <v>0</v>
      </c>
      <c r="G98" s="41"/>
      <c r="H98" s="42"/>
    </row>
    <row r="99" s="2" customFormat="1" ht="16.8" customHeight="1">
      <c r="A99" s="41"/>
      <c r="B99" s="42"/>
      <c r="C99" s="270" t="s">
        <v>3</v>
      </c>
      <c r="D99" s="270" t="s">
        <v>6814</v>
      </c>
      <c r="E99" s="22" t="s">
        <v>3</v>
      </c>
      <c r="F99" s="271">
        <v>1.8400000000000001</v>
      </c>
      <c r="G99" s="41"/>
      <c r="H99" s="42"/>
    </row>
    <row r="100" s="2" customFormat="1" ht="16.8" customHeight="1">
      <c r="A100" s="41"/>
      <c r="B100" s="42"/>
      <c r="C100" s="270" t="s">
        <v>3</v>
      </c>
      <c r="D100" s="270" t="s">
        <v>6815</v>
      </c>
      <c r="E100" s="22" t="s">
        <v>3</v>
      </c>
      <c r="F100" s="271">
        <v>1.6100000000000001</v>
      </c>
      <c r="G100" s="41"/>
      <c r="H100" s="42"/>
    </row>
    <row r="101" s="2" customFormat="1" ht="16.8" customHeight="1">
      <c r="A101" s="41"/>
      <c r="B101" s="42"/>
      <c r="C101" s="270" t="s">
        <v>3</v>
      </c>
      <c r="D101" s="270" t="s">
        <v>6816</v>
      </c>
      <c r="E101" s="22" t="s">
        <v>3</v>
      </c>
      <c r="F101" s="271">
        <v>2.2999999999999998</v>
      </c>
      <c r="G101" s="41"/>
      <c r="H101" s="42"/>
    </row>
    <row r="102" s="2" customFormat="1" ht="16.8" customHeight="1">
      <c r="A102" s="41"/>
      <c r="B102" s="42"/>
      <c r="C102" s="270" t="s">
        <v>3</v>
      </c>
      <c r="D102" s="270" t="s">
        <v>6817</v>
      </c>
      <c r="E102" s="22" t="s">
        <v>3</v>
      </c>
      <c r="F102" s="271">
        <v>2.2999999999999998</v>
      </c>
      <c r="G102" s="41"/>
      <c r="H102" s="42"/>
    </row>
    <row r="103" s="2" customFormat="1" ht="16.8" customHeight="1">
      <c r="A103" s="41"/>
      <c r="B103" s="42"/>
      <c r="C103" s="270" t="s">
        <v>3</v>
      </c>
      <c r="D103" s="270" t="s">
        <v>804</v>
      </c>
      <c r="E103" s="22" t="s">
        <v>3</v>
      </c>
      <c r="F103" s="271">
        <v>8.0500000000000007</v>
      </c>
      <c r="G103" s="41"/>
      <c r="H103" s="42"/>
    </row>
    <row r="104" s="2" customFormat="1" ht="16.8" customHeight="1">
      <c r="A104" s="41"/>
      <c r="B104" s="42"/>
      <c r="C104" s="270" t="s">
        <v>3</v>
      </c>
      <c r="D104" s="270" t="s">
        <v>6818</v>
      </c>
      <c r="E104" s="22" t="s">
        <v>3</v>
      </c>
      <c r="F104" s="271">
        <v>-1.6799999999999999</v>
      </c>
      <c r="G104" s="41"/>
      <c r="H104" s="42"/>
    </row>
    <row r="105" s="2" customFormat="1" ht="16.8" customHeight="1">
      <c r="A105" s="41"/>
      <c r="B105" s="42"/>
      <c r="C105" s="270" t="s">
        <v>3</v>
      </c>
      <c r="D105" s="270" t="s">
        <v>804</v>
      </c>
      <c r="E105" s="22" t="s">
        <v>3</v>
      </c>
      <c r="F105" s="271">
        <v>-1.6799999999999999</v>
      </c>
      <c r="G105" s="41"/>
      <c r="H105" s="42"/>
    </row>
    <row r="106" s="2" customFormat="1" ht="16.8" customHeight="1">
      <c r="A106" s="41"/>
      <c r="B106" s="42"/>
      <c r="C106" s="270" t="s">
        <v>3</v>
      </c>
      <c r="D106" s="270" t="s">
        <v>497</v>
      </c>
      <c r="E106" s="22" t="s">
        <v>3</v>
      </c>
      <c r="F106" s="271">
        <v>17.41</v>
      </c>
      <c r="G106" s="41"/>
      <c r="H106" s="42"/>
    </row>
    <row r="107" s="2" customFormat="1" ht="16.8" customHeight="1">
      <c r="A107" s="41"/>
      <c r="B107" s="42"/>
      <c r="C107" s="272" t="s">
        <v>6774</v>
      </c>
      <c r="D107" s="41"/>
      <c r="E107" s="41"/>
      <c r="F107" s="41"/>
      <c r="G107" s="41"/>
      <c r="H107" s="42"/>
    </row>
    <row r="108" s="2" customFormat="1" ht="16.8" customHeight="1">
      <c r="A108" s="41"/>
      <c r="B108" s="42"/>
      <c r="C108" s="270" t="s">
        <v>964</v>
      </c>
      <c r="D108" s="270" t="s">
        <v>6797</v>
      </c>
      <c r="E108" s="22" t="s">
        <v>140</v>
      </c>
      <c r="F108" s="271">
        <v>327.274</v>
      </c>
      <c r="G108" s="41"/>
      <c r="H108" s="42"/>
    </row>
    <row r="109" s="2" customFormat="1" ht="16.8" customHeight="1">
      <c r="A109" s="41"/>
      <c r="B109" s="42"/>
      <c r="C109" s="266" t="s">
        <v>166</v>
      </c>
      <c r="D109" s="267" t="s">
        <v>167</v>
      </c>
      <c r="E109" s="268" t="s">
        <v>140</v>
      </c>
      <c r="F109" s="269">
        <v>24.609999999999999</v>
      </c>
      <c r="G109" s="41"/>
      <c r="H109" s="42"/>
    </row>
    <row r="110" s="2" customFormat="1" ht="16.8" customHeight="1">
      <c r="A110" s="41"/>
      <c r="B110" s="42"/>
      <c r="C110" s="270" t="s">
        <v>3</v>
      </c>
      <c r="D110" s="270" t="s">
        <v>6819</v>
      </c>
      <c r="E110" s="22" t="s">
        <v>3</v>
      </c>
      <c r="F110" s="271">
        <v>24.609999999999999</v>
      </c>
      <c r="G110" s="41"/>
      <c r="H110" s="42"/>
    </row>
    <row r="111" s="2" customFormat="1" ht="16.8" customHeight="1">
      <c r="A111" s="41"/>
      <c r="B111" s="42"/>
      <c r="C111" s="272" t="s">
        <v>6774</v>
      </c>
      <c r="D111" s="41"/>
      <c r="E111" s="41"/>
      <c r="F111" s="41"/>
      <c r="G111" s="41"/>
      <c r="H111" s="42"/>
    </row>
    <row r="112" s="2" customFormat="1" ht="16.8" customHeight="1">
      <c r="A112" s="41"/>
      <c r="B112" s="42"/>
      <c r="C112" s="270" t="s">
        <v>3207</v>
      </c>
      <c r="D112" s="270" t="s">
        <v>6779</v>
      </c>
      <c r="E112" s="22" t="s">
        <v>694</v>
      </c>
      <c r="F112" s="271">
        <v>1278.7049999999999</v>
      </c>
      <c r="G112" s="41"/>
      <c r="H112" s="42"/>
    </row>
    <row r="113" s="2" customFormat="1" ht="16.8" customHeight="1">
      <c r="A113" s="41"/>
      <c r="B113" s="42"/>
      <c r="C113" s="270" t="s">
        <v>3236</v>
      </c>
      <c r="D113" s="270" t="s">
        <v>6780</v>
      </c>
      <c r="E113" s="22" t="s">
        <v>140</v>
      </c>
      <c r="F113" s="271">
        <v>505.74400000000003</v>
      </c>
      <c r="G113" s="41"/>
      <c r="H113" s="42"/>
    </row>
    <row r="114" s="2" customFormat="1" ht="16.8" customHeight="1">
      <c r="A114" s="41"/>
      <c r="B114" s="42"/>
      <c r="C114" s="266" t="s">
        <v>169</v>
      </c>
      <c r="D114" s="267" t="s">
        <v>170</v>
      </c>
      <c r="E114" s="268" t="s">
        <v>140</v>
      </c>
      <c r="F114" s="269">
        <v>6.9000000000000004</v>
      </c>
      <c r="G114" s="41"/>
      <c r="H114" s="42"/>
    </row>
    <row r="115" s="2" customFormat="1" ht="16.8" customHeight="1">
      <c r="A115" s="41"/>
      <c r="B115" s="42"/>
      <c r="C115" s="270" t="s">
        <v>3</v>
      </c>
      <c r="D115" s="270" t="s">
        <v>6781</v>
      </c>
      <c r="E115" s="22" t="s">
        <v>3</v>
      </c>
      <c r="F115" s="271">
        <v>0</v>
      </c>
      <c r="G115" s="41"/>
      <c r="H115" s="42"/>
    </row>
    <row r="116" s="2" customFormat="1" ht="16.8" customHeight="1">
      <c r="A116" s="41"/>
      <c r="B116" s="42"/>
      <c r="C116" s="270" t="s">
        <v>3</v>
      </c>
      <c r="D116" s="270" t="s">
        <v>6820</v>
      </c>
      <c r="E116" s="22" t="s">
        <v>3</v>
      </c>
      <c r="F116" s="271">
        <v>6.9000000000000004</v>
      </c>
      <c r="G116" s="41"/>
      <c r="H116" s="42"/>
    </row>
    <row r="117" s="2" customFormat="1" ht="16.8" customHeight="1">
      <c r="A117" s="41"/>
      <c r="B117" s="42"/>
      <c r="C117" s="270" t="s">
        <v>3</v>
      </c>
      <c r="D117" s="270" t="s">
        <v>804</v>
      </c>
      <c r="E117" s="22" t="s">
        <v>3</v>
      </c>
      <c r="F117" s="271">
        <v>6.9000000000000004</v>
      </c>
      <c r="G117" s="41"/>
      <c r="H117" s="42"/>
    </row>
    <row r="118" s="2" customFormat="1" ht="16.8" customHeight="1">
      <c r="A118" s="41"/>
      <c r="B118" s="42"/>
      <c r="C118" s="270" t="s">
        <v>3</v>
      </c>
      <c r="D118" s="270" t="s">
        <v>497</v>
      </c>
      <c r="E118" s="22" t="s">
        <v>3</v>
      </c>
      <c r="F118" s="271">
        <v>6.9000000000000004</v>
      </c>
      <c r="G118" s="41"/>
      <c r="H118" s="42"/>
    </row>
    <row r="119" s="2" customFormat="1" ht="16.8" customHeight="1">
      <c r="A119" s="41"/>
      <c r="B119" s="42"/>
      <c r="C119" s="272" t="s">
        <v>6774</v>
      </c>
      <c r="D119" s="41"/>
      <c r="E119" s="41"/>
      <c r="F119" s="41"/>
      <c r="G119" s="41"/>
      <c r="H119" s="42"/>
    </row>
    <row r="120" s="2" customFormat="1">
      <c r="A120" s="41"/>
      <c r="B120" s="42"/>
      <c r="C120" s="270" t="s">
        <v>813</v>
      </c>
      <c r="D120" s="270" t="s">
        <v>6785</v>
      </c>
      <c r="E120" s="22" t="s">
        <v>140</v>
      </c>
      <c r="F120" s="271">
        <v>229.928</v>
      </c>
      <c r="G120" s="41"/>
      <c r="H120" s="42"/>
    </row>
    <row r="121" s="2" customFormat="1" ht="16.8" customHeight="1">
      <c r="A121" s="41"/>
      <c r="B121" s="42"/>
      <c r="C121" s="266" t="s">
        <v>172</v>
      </c>
      <c r="D121" s="267" t="s">
        <v>173</v>
      </c>
      <c r="E121" s="268" t="s">
        <v>140</v>
      </c>
      <c r="F121" s="269">
        <v>17.710000000000001</v>
      </c>
      <c r="G121" s="41"/>
      <c r="H121" s="42"/>
    </row>
    <row r="122" s="2" customFormat="1" ht="16.8" customHeight="1">
      <c r="A122" s="41"/>
      <c r="B122" s="42"/>
      <c r="C122" s="270" t="s">
        <v>3</v>
      </c>
      <c r="D122" s="270" t="s">
        <v>6821</v>
      </c>
      <c r="E122" s="22" t="s">
        <v>3</v>
      </c>
      <c r="F122" s="271">
        <v>0</v>
      </c>
      <c r="G122" s="41"/>
      <c r="H122" s="42"/>
    </row>
    <row r="123" s="2" customFormat="1" ht="16.8" customHeight="1">
      <c r="A123" s="41"/>
      <c r="B123" s="42"/>
      <c r="C123" s="270" t="s">
        <v>3</v>
      </c>
      <c r="D123" s="270" t="s">
        <v>6822</v>
      </c>
      <c r="E123" s="22" t="s">
        <v>3</v>
      </c>
      <c r="F123" s="271">
        <v>5.9800000000000004</v>
      </c>
      <c r="G123" s="41"/>
      <c r="H123" s="42"/>
    </row>
    <row r="124" s="2" customFormat="1" ht="16.8" customHeight="1">
      <c r="A124" s="41"/>
      <c r="B124" s="42"/>
      <c r="C124" s="270" t="s">
        <v>3</v>
      </c>
      <c r="D124" s="270" t="s">
        <v>804</v>
      </c>
      <c r="E124" s="22" t="s">
        <v>3</v>
      </c>
      <c r="F124" s="271">
        <v>5.9800000000000004</v>
      </c>
      <c r="G124" s="41"/>
      <c r="H124" s="42"/>
    </row>
    <row r="125" s="2" customFormat="1" ht="16.8" customHeight="1">
      <c r="A125" s="41"/>
      <c r="B125" s="42"/>
      <c r="C125" s="270" t="s">
        <v>3</v>
      </c>
      <c r="D125" s="270" t="s">
        <v>6823</v>
      </c>
      <c r="E125" s="22" t="s">
        <v>3</v>
      </c>
      <c r="F125" s="271">
        <v>0</v>
      </c>
      <c r="G125" s="41"/>
      <c r="H125" s="42"/>
    </row>
    <row r="126" s="2" customFormat="1" ht="16.8" customHeight="1">
      <c r="A126" s="41"/>
      <c r="B126" s="42"/>
      <c r="C126" s="270" t="s">
        <v>3</v>
      </c>
      <c r="D126" s="270" t="s">
        <v>6824</v>
      </c>
      <c r="E126" s="22" t="s">
        <v>3</v>
      </c>
      <c r="F126" s="271">
        <v>3.6800000000000002</v>
      </c>
      <c r="G126" s="41"/>
      <c r="H126" s="42"/>
    </row>
    <row r="127" s="2" customFormat="1" ht="16.8" customHeight="1">
      <c r="A127" s="41"/>
      <c r="B127" s="42"/>
      <c r="C127" s="270" t="s">
        <v>3</v>
      </c>
      <c r="D127" s="270" t="s">
        <v>6825</v>
      </c>
      <c r="E127" s="22" t="s">
        <v>3</v>
      </c>
      <c r="F127" s="271">
        <v>2.0699999999999998</v>
      </c>
      <c r="G127" s="41"/>
      <c r="H127" s="42"/>
    </row>
    <row r="128" s="2" customFormat="1" ht="16.8" customHeight="1">
      <c r="A128" s="41"/>
      <c r="B128" s="42"/>
      <c r="C128" s="270" t="s">
        <v>3</v>
      </c>
      <c r="D128" s="270" t="s">
        <v>804</v>
      </c>
      <c r="E128" s="22" t="s">
        <v>3</v>
      </c>
      <c r="F128" s="271">
        <v>5.75</v>
      </c>
      <c r="G128" s="41"/>
      <c r="H128" s="42"/>
    </row>
    <row r="129" s="2" customFormat="1" ht="16.8" customHeight="1">
      <c r="A129" s="41"/>
      <c r="B129" s="42"/>
      <c r="C129" s="270" t="s">
        <v>3</v>
      </c>
      <c r="D129" s="270" t="s">
        <v>6826</v>
      </c>
      <c r="E129" s="22" t="s">
        <v>3</v>
      </c>
      <c r="F129" s="271">
        <v>0</v>
      </c>
      <c r="G129" s="41"/>
      <c r="H129" s="42"/>
    </row>
    <row r="130" s="2" customFormat="1" ht="16.8" customHeight="1">
      <c r="A130" s="41"/>
      <c r="B130" s="42"/>
      <c r="C130" s="270" t="s">
        <v>3</v>
      </c>
      <c r="D130" s="270" t="s">
        <v>6827</v>
      </c>
      <c r="E130" s="22" t="s">
        <v>3</v>
      </c>
      <c r="F130" s="271">
        <v>5.9800000000000004</v>
      </c>
      <c r="G130" s="41"/>
      <c r="H130" s="42"/>
    </row>
    <row r="131" s="2" customFormat="1" ht="16.8" customHeight="1">
      <c r="A131" s="41"/>
      <c r="B131" s="42"/>
      <c r="C131" s="270" t="s">
        <v>3</v>
      </c>
      <c r="D131" s="270" t="s">
        <v>804</v>
      </c>
      <c r="E131" s="22" t="s">
        <v>3</v>
      </c>
      <c r="F131" s="271">
        <v>5.9800000000000004</v>
      </c>
      <c r="G131" s="41"/>
      <c r="H131" s="42"/>
    </row>
    <row r="132" s="2" customFormat="1" ht="16.8" customHeight="1">
      <c r="A132" s="41"/>
      <c r="B132" s="42"/>
      <c r="C132" s="270" t="s">
        <v>3</v>
      </c>
      <c r="D132" s="270" t="s">
        <v>497</v>
      </c>
      <c r="E132" s="22" t="s">
        <v>3</v>
      </c>
      <c r="F132" s="271">
        <v>17.710000000000001</v>
      </c>
      <c r="G132" s="41"/>
      <c r="H132" s="42"/>
    </row>
    <row r="133" s="2" customFormat="1" ht="16.8" customHeight="1">
      <c r="A133" s="41"/>
      <c r="B133" s="42"/>
      <c r="C133" s="272" t="s">
        <v>6774</v>
      </c>
      <c r="D133" s="41"/>
      <c r="E133" s="41"/>
      <c r="F133" s="41"/>
      <c r="G133" s="41"/>
      <c r="H133" s="42"/>
    </row>
    <row r="134" s="2" customFormat="1" ht="16.8" customHeight="1">
      <c r="A134" s="41"/>
      <c r="B134" s="42"/>
      <c r="C134" s="270" t="s">
        <v>964</v>
      </c>
      <c r="D134" s="270" t="s">
        <v>6797</v>
      </c>
      <c r="E134" s="22" t="s">
        <v>140</v>
      </c>
      <c r="F134" s="271">
        <v>327.274</v>
      </c>
      <c r="G134" s="41"/>
      <c r="H134" s="42"/>
    </row>
    <row r="135" s="2" customFormat="1" ht="16.8" customHeight="1">
      <c r="A135" s="41"/>
      <c r="B135" s="42"/>
      <c r="C135" s="266" t="s">
        <v>175</v>
      </c>
      <c r="D135" s="267" t="s">
        <v>176</v>
      </c>
      <c r="E135" s="268" t="s">
        <v>140</v>
      </c>
      <c r="F135" s="269">
        <v>180.78</v>
      </c>
      <c r="G135" s="41"/>
      <c r="H135" s="42"/>
    </row>
    <row r="136" s="2" customFormat="1" ht="16.8" customHeight="1">
      <c r="A136" s="41"/>
      <c r="B136" s="42"/>
      <c r="C136" s="270" t="s">
        <v>3</v>
      </c>
      <c r="D136" s="270" t="s">
        <v>6781</v>
      </c>
      <c r="E136" s="22" t="s">
        <v>3</v>
      </c>
      <c r="F136" s="271">
        <v>0</v>
      </c>
      <c r="G136" s="41"/>
      <c r="H136" s="42"/>
    </row>
    <row r="137" s="2" customFormat="1" ht="16.8" customHeight="1">
      <c r="A137" s="41"/>
      <c r="B137" s="42"/>
      <c r="C137" s="270" t="s">
        <v>3</v>
      </c>
      <c r="D137" s="270" t="s">
        <v>6828</v>
      </c>
      <c r="E137" s="22" t="s">
        <v>3</v>
      </c>
      <c r="F137" s="271">
        <v>15.65</v>
      </c>
      <c r="G137" s="41"/>
      <c r="H137" s="42"/>
    </row>
    <row r="138" s="2" customFormat="1" ht="16.8" customHeight="1">
      <c r="A138" s="41"/>
      <c r="B138" s="42"/>
      <c r="C138" s="270" t="s">
        <v>3</v>
      </c>
      <c r="D138" s="270" t="s">
        <v>6829</v>
      </c>
      <c r="E138" s="22" t="s">
        <v>3</v>
      </c>
      <c r="F138" s="271">
        <v>9.2599999999999998</v>
      </c>
      <c r="G138" s="41"/>
      <c r="H138" s="42"/>
    </row>
    <row r="139" s="2" customFormat="1" ht="16.8" customHeight="1">
      <c r="A139" s="41"/>
      <c r="B139" s="42"/>
      <c r="C139" s="270" t="s">
        <v>3</v>
      </c>
      <c r="D139" s="270" t="s">
        <v>6830</v>
      </c>
      <c r="E139" s="22" t="s">
        <v>3</v>
      </c>
      <c r="F139" s="271">
        <v>4.6200000000000001</v>
      </c>
      <c r="G139" s="41"/>
      <c r="H139" s="42"/>
    </row>
    <row r="140" s="2" customFormat="1" ht="16.8" customHeight="1">
      <c r="A140" s="41"/>
      <c r="B140" s="42"/>
      <c r="C140" s="270" t="s">
        <v>3</v>
      </c>
      <c r="D140" s="270" t="s">
        <v>6831</v>
      </c>
      <c r="E140" s="22" t="s">
        <v>3</v>
      </c>
      <c r="F140" s="271">
        <v>4.6200000000000001</v>
      </c>
      <c r="G140" s="41"/>
      <c r="H140" s="42"/>
    </row>
    <row r="141" s="2" customFormat="1" ht="16.8" customHeight="1">
      <c r="A141" s="41"/>
      <c r="B141" s="42"/>
      <c r="C141" s="270" t="s">
        <v>3</v>
      </c>
      <c r="D141" s="270" t="s">
        <v>6832</v>
      </c>
      <c r="E141" s="22" t="s">
        <v>3</v>
      </c>
      <c r="F141" s="271">
        <v>4.6200000000000001</v>
      </c>
      <c r="G141" s="41"/>
      <c r="H141" s="42"/>
    </row>
    <row r="142" s="2" customFormat="1" ht="16.8" customHeight="1">
      <c r="A142" s="41"/>
      <c r="B142" s="42"/>
      <c r="C142" s="270" t="s">
        <v>3</v>
      </c>
      <c r="D142" s="270" t="s">
        <v>6833</v>
      </c>
      <c r="E142" s="22" t="s">
        <v>3</v>
      </c>
      <c r="F142" s="271">
        <v>4.6200000000000001</v>
      </c>
      <c r="G142" s="41"/>
      <c r="H142" s="42"/>
    </row>
    <row r="143" s="2" customFormat="1" ht="16.8" customHeight="1">
      <c r="A143" s="41"/>
      <c r="B143" s="42"/>
      <c r="C143" s="270" t="s">
        <v>3</v>
      </c>
      <c r="D143" s="270" t="s">
        <v>6834</v>
      </c>
      <c r="E143" s="22" t="s">
        <v>3</v>
      </c>
      <c r="F143" s="271">
        <v>10.550000000000001</v>
      </c>
      <c r="G143" s="41"/>
      <c r="H143" s="42"/>
    </row>
    <row r="144" s="2" customFormat="1" ht="16.8" customHeight="1">
      <c r="A144" s="41"/>
      <c r="B144" s="42"/>
      <c r="C144" s="270" t="s">
        <v>3</v>
      </c>
      <c r="D144" s="270" t="s">
        <v>6835</v>
      </c>
      <c r="E144" s="22" t="s">
        <v>3</v>
      </c>
      <c r="F144" s="271">
        <v>20.780000000000001</v>
      </c>
      <c r="G144" s="41"/>
      <c r="H144" s="42"/>
    </row>
    <row r="145" s="2" customFormat="1" ht="16.8" customHeight="1">
      <c r="A145" s="41"/>
      <c r="B145" s="42"/>
      <c r="C145" s="270" t="s">
        <v>3</v>
      </c>
      <c r="D145" s="270" t="s">
        <v>6836</v>
      </c>
      <c r="E145" s="22" t="s">
        <v>3</v>
      </c>
      <c r="F145" s="271">
        <v>11.869999999999999</v>
      </c>
      <c r="G145" s="41"/>
      <c r="H145" s="42"/>
    </row>
    <row r="146" s="2" customFormat="1" ht="16.8" customHeight="1">
      <c r="A146" s="41"/>
      <c r="B146" s="42"/>
      <c r="C146" s="270" t="s">
        <v>3</v>
      </c>
      <c r="D146" s="270" t="s">
        <v>6837</v>
      </c>
      <c r="E146" s="22" t="s">
        <v>3</v>
      </c>
      <c r="F146" s="271">
        <v>0.90000000000000002</v>
      </c>
      <c r="G146" s="41"/>
      <c r="H146" s="42"/>
    </row>
    <row r="147" s="2" customFormat="1" ht="16.8" customHeight="1">
      <c r="A147" s="41"/>
      <c r="B147" s="42"/>
      <c r="C147" s="270" t="s">
        <v>3</v>
      </c>
      <c r="D147" s="270" t="s">
        <v>6838</v>
      </c>
      <c r="E147" s="22" t="s">
        <v>3</v>
      </c>
      <c r="F147" s="271">
        <v>2.96</v>
      </c>
      <c r="G147" s="41"/>
      <c r="H147" s="42"/>
    </row>
    <row r="148" s="2" customFormat="1" ht="16.8" customHeight="1">
      <c r="A148" s="41"/>
      <c r="B148" s="42"/>
      <c r="C148" s="270" t="s">
        <v>3</v>
      </c>
      <c r="D148" s="270" t="s">
        <v>804</v>
      </c>
      <c r="E148" s="22" t="s">
        <v>3</v>
      </c>
      <c r="F148" s="271">
        <v>90.450000000000003</v>
      </c>
      <c r="G148" s="41"/>
      <c r="H148" s="42"/>
    </row>
    <row r="149" s="2" customFormat="1" ht="16.8" customHeight="1">
      <c r="A149" s="41"/>
      <c r="B149" s="42"/>
      <c r="C149" s="270" t="s">
        <v>3</v>
      </c>
      <c r="D149" s="270" t="s">
        <v>6783</v>
      </c>
      <c r="E149" s="22" t="s">
        <v>3</v>
      </c>
      <c r="F149" s="271">
        <v>0</v>
      </c>
      <c r="G149" s="41"/>
      <c r="H149" s="42"/>
    </row>
    <row r="150" s="2" customFormat="1" ht="16.8" customHeight="1">
      <c r="A150" s="41"/>
      <c r="B150" s="42"/>
      <c r="C150" s="270" t="s">
        <v>3</v>
      </c>
      <c r="D150" s="270" t="s">
        <v>6839</v>
      </c>
      <c r="E150" s="22" t="s">
        <v>3</v>
      </c>
      <c r="F150" s="271">
        <v>8.5199999999999996</v>
      </c>
      <c r="G150" s="41"/>
      <c r="H150" s="42"/>
    </row>
    <row r="151" s="2" customFormat="1" ht="16.8" customHeight="1">
      <c r="A151" s="41"/>
      <c r="B151" s="42"/>
      <c r="C151" s="270" t="s">
        <v>3</v>
      </c>
      <c r="D151" s="270" t="s">
        <v>6840</v>
      </c>
      <c r="E151" s="22" t="s">
        <v>3</v>
      </c>
      <c r="F151" s="271">
        <v>6.7699999999999996</v>
      </c>
      <c r="G151" s="41"/>
      <c r="H151" s="42"/>
    </row>
    <row r="152" s="2" customFormat="1" ht="16.8" customHeight="1">
      <c r="A152" s="41"/>
      <c r="B152" s="42"/>
      <c r="C152" s="270" t="s">
        <v>3</v>
      </c>
      <c r="D152" s="270" t="s">
        <v>6841</v>
      </c>
      <c r="E152" s="22" t="s">
        <v>3</v>
      </c>
      <c r="F152" s="271">
        <v>12.33</v>
      </c>
      <c r="G152" s="41"/>
      <c r="H152" s="42"/>
    </row>
    <row r="153" s="2" customFormat="1" ht="16.8" customHeight="1">
      <c r="A153" s="41"/>
      <c r="B153" s="42"/>
      <c r="C153" s="270" t="s">
        <v>3</v>
      </c>
      <c r="D153" s="270" t="s">
        <v>6842</v>
      </c>
      <c r="E153" s="22" t="s">
        <v>3</v>
      </c>
      <c r="F153" s="271">
        <v>11.9</v>
      </c>
      <c r="G153" s="41"/>
      <c r="H153" s="42"/>
    </row>
    <row r="154" s="2" customFormat="1" ht="16.8" customHeight="1">
      <c r="A154" s="41"/>
      <c r="B154" s="42"/>
      <c r="C154" s="270" t="s">
        <v>3</v>
      </c>
      <c r="D154" s="270" t="s">
        <v>6843</v>
      </c>
      <c r="E154" s="22" t="s">
        <v>3</v>
      </c>
      <c r="F154" s="271">
        <v>38.700000000000003</v>
      </c>
      <c r="G154" s="41"/>
      <c r="H154" s="42"/>
    </row>
    <row r="155" s="2" customFormat="1" ht="16.8" customHeight="1">
      <c r="A155" s="41"/>
      <c r="B155" s="42"/>
      <c r="C155" s="270" t="s">
        <v>3</v>
      </c>
      <c r="D155" s="270" t="s">
        <v>6844</v>
      </c>
      <c r="E155" s="22" t="s">
        <v>3</v>
      </c>
      <c r="F155" s="271">
        <v>4.79</v>
      </c>
      <c r="G155" s="41"/>
      <c r="H155" s="42"/>
    </row>
    <row r="156" s="2" customFormat="1" ht="16.8" customHeight="1">
      <c r="A156" s="41"/>
      <c r="B156" s="42"/>
      <c r="C156" s="270" t="s">
        <v>3</v>
      </c>
      <c r="D156" s="270" t="s">
        <v>2918</v>
      </c>
      <c r="E156" s="22" t="s">
        <v>3</v>
      </c>
      <c r="F156" s="271">
        <v>5.1500000000000004</v>
      </c>
      <c r="G156" s="41"/>
      <c r="H156" s="42"/>
    </row>
    <row r="157" s="2" customFormat="1" ht="16.8" customHeight="1">
      <c r="A157" s="41"/>
      <c r="B157" s="42"/>
      <c r="C157" s="270" t="s">
        <v>3</v>
      </c>
      <c r="D157" s="270" t="s">
        <v>2186</v>
      </c>
      <c r="E157" s="22" t="s">
        <v>3</v>
      </c>
      <c r="F157" s="271">
        <v>2.1699999999999999</v>
      </c>
      <c r="G157" s="41"/>
      <c r="H157" s="42"/>
    </row>
    <row r="158" s="2" customFormat="1" ht="16.8" customHeight="1">
      <c r="A158" s="41"/>
      <c r="B158" s="42"/>
      <c r="C158" s="270" t="s">
        <v>3</v>
      </c>
      <c r="D158" s="270" t="s">
        <v>804</v>
      </c>
      <c r="E158" s="22" t="s">
        <v>3</v>
      </c>
      <c r="F158" s="271">
        <v>90.329999999999998</v>
      </c>
      <c r="G158" s="41"/>
      <c r="H158" s="42"/>
    </row>
    <row r="159" s="2" customFormat="1" ht="16.8" customHeight="1">
      <c r="A159" s="41"/>
      <c r="B159" s="42"/>
      <c r="C159" s="270" t="s">
        <v>3</v>
      </c>
      <c r="D159" s="270" t="s">
        <v>497</v>
      </c>
      <c r="E159" s="22" t="s">
        <v>3</v>
      </c>
      <c r="F159" s="271">
        <v>180.78</v>
      </c>
      <c r="G159" s="41"/>
      <c r="H159" s="42"/>
    </row>
    <row r="160" s="2" customFormat="1" ht="16.8" customHeight="1">
      <c r="A160" s="41"/>
      <c r="B160" s="42"/>
      <c r="C160" s="272" t="s">
        <v>6774</v>
      </c>
      <c r="D160" s="41"/>
      <c r="E160" s="41"/>
      <c r="F160" s="41"/>
      <c r="G160" s="41"/>
      <c r="H160" s="42"/>
    </row>
    <row r="161" s="2" customFormat="1" ht="16.8" customHeight="1">
      <c r="A161" s="41"/>
      <c r="B161" s="42"/>
      <c r="C161" s="270" t="s">
        <v>3207</v>
      </c>
      <c r="D161" s="270" t="s">
        <v>6779</v>
      </c>
      <c r="E161" s="22" t="s">
        <v>694</v>
      </c>
      <c r="F161" s="271">
        <v>1278.7049999999999</v>
      </c>
      <c r="G161" s="41"/>
      <c r="H161" s="42"/>
    </row>
    <row r="162" s="2" customFormat="1" ht="16.8" customHeight="1">
      <c r="A162" s="41"/>
      <c r="B162" s="42"/>
      <c r="C162" s="270" t="s">
        <v>3215</v>
      </c>
      <c r="D162" s="270" t="s">
        <v>6845</v>
      </c>
      <c r="E162" s="22" t="s">
        <v>694</v>
      </c>
      <c r="F162" s="271">
        <v>133.55799999999999</v>
      </c>
      <c r="G162" s="41"/>
      <c r="H162" s="42"/>
    </row>
    <row r="163" s="2" customFormat="1" ht="16.8" customHeight="1">
      <c r="A163" s="41"/>
      <c r="B163" s="42"/>
      <c r="C163" s="270" t="s">
        <v>3226</v>
      </c>
      <c r="D163" s="270" t="s">
        <v>6846</v>
      </c>
      <c r="E163" s="22" t="s">
        <v>140</v>
      </c>
      <c r="F163" s="271">
        <v>534.23000000000002</v>
      </c>
      <c r="G163" s="41"/>
      <c r="H163" s="42"/>
    </row>
    <row r="164" s="2" customFormat="1" ht="16.8" customHeight="1">
      <c r="A164" s="41"/>
      <c r="B164" s="42"/>
      <c r="C164" s="270" t="s">
        <v>3236</v>
      </c>
      <c r="D164" s="270" t="s">
        <v>6780</v>
      </c>
      <c r="E164" s="22" t="s">
        <v>140</v>
      </c>
      <c r="F164" s="271">
        <v>505.74400000000003</v>
      </c>
      <c r="G164" s="41"/>
      <c r="H164" s="42"/>
    </row>
    <row r="165" s="2" customFormat="1">
      <c r="A165" s="41"/>
      <c r="B165" s="42"/>
      <c r="C165" s="270" t="s">
        <v>1742</v>
      </c>
      <c r="D165" s="270" t="s">
        <v>6847</v>
      </c>
      <c r="E165" s="22" t="s">
        <v>140</v>
      </c>
      <c r="F165" s="271">
        <v>534.23000000000002</v>
      </c>
      <c r="G165" s="41"/>
      <c r="H165" s="42"/>
    </row>
    <row r="166" s="2" customFormat="1" ht="16.8" customHeight="1">
      <c r="A166" s="41"/>
      <c r="B166" s="42"/>
      <c r="C166" s="266" t="s">
        <v>178</v>
      </c>
      <c r="D166" s="267" t="s">
        <v>179</v>
      </c>
      <c r="E166" s="268" t="s">
        <v>140</v>
      </c>
      <c r="F166" s="269">
        <v>184.87899999999999</v>
      </c>
      <c r="G166" s="41"/>
      <c r="H166" s="42"/>
    </row>
    <row r="167" s="2" customFormat="1" ht="16.8" customHeight="1">
      <c r="A167" s="41"/>
      <c r="B167" s="42"/>
      <c r="C167" s="270" t="s">
        <v>3</v>
      </c>
      <c r="D167" s="270" t="s">
        <v>181</v>
      </c>
      <c r="E167" s="22" t="s">
        <v>3</v>
      </c>
      <c r="F167" s="271">
        <v>100.107</v>
      </c>
      <c r="G167" s="41"/>
      <c r="H167" s="42"/>
    </row>
    <row r="168" s="2" customFormat="1" ht="16.8" customHeight="1">
      <c r="A168" s="41"/>
      <c r="B168" s="42"/>
      <c r="C168" s="270" t="s">
        <v>3</v>
      </c>
      <c r="D168" s="270" t="s">
        <v>184</v>
      </c>
      <c r="E168" s="22" t="s">
        <v>3</v>
      </c>
      <c r="F168" s="271">
        <v>84.772000000000006</v>
      </c>
      <c r="G168" s="41"/>
      <c r="H168" s="42"/>
    </row>
    <row r="169" s="2" customFormat="1" ht="16.8" customHeight="1">
      <c r="A169" s="41"/>
      <c r="B169" s="42"/>
      <c r="C169" s="270" t="s">
        <v>3</v>
      </c>
      <c r="D169" s="270" t="s">
        <v>497</v>
      </c>
      <c r="E169" s="22" t="s">
        <v>3</v>
      </c>
      <c r="F169" s="271">
        <v>184.87899999999999</v>
      </c>
      <c r="G169" s="41"/>
      <c r="H169" s="42"/>
    </row>
    <row r="170" s="2" customFormat="1" ht="16.8" customHeight="1">
      <c r="A170" s="41"/>
      <c r="B170" s="42"/>
      <c r="C170" s="272" t="s">
        <v>6774</v>
      </c>
      <c r="D170" s="41"/>
      <c r="E170" s="41"/>
      <c r="F170" s="41"/>
      <c r="G170" s="41"/>
      <c r="H170" s="42"/>
    </row>
    <row r="171" s="2" customFormat="1">
      <c r="A171" s="41"/>
      <c r="B171" s="42"/>
      <c r="C171" s="270" t="s">
        <v>1485</v>
      </c>
      <c r="D171" s="270" t="s">
        <v>6848</v>
      </c>
      <c r="E171" s="22" t="s">
        <v>472</v>
      </c>
      <c r="F171" s="271">
        <v>33.420000000000002</v>
      </c>
      <c r="G171" s="41"/>
      <c r="H171" s="42"/>
    </row>
    <row r="172" s="2" customFormat="1" ht="16.8" customHeight="1">
      <c r="A172" s="41"/>
      <c r="B172" s="42"/>
      <c r="C172" s="270" t="s">
        <v>1530</v>
      </c>
      <c r="D172" s="270" t="s">
        <v>6849</v>
      </c>
      <c r="E172" s="22" t="s">
        <v>140</v>
      </c>
      <c r="F172" s="271">
        <v>546.75300000000004</v>
      </c>
      <c r="G172" s="41"/>
      <c r="H172" s="42"/>
    </row>
    <row r="173" s="2" customFormat="1" ht="16.8" customHeight="1">
      <c r="A173" s="41"/>
      <c r="B173" s="42"/>
      <c r="C173" s="270" t="s">
        <v>1447</v>
      </c>
      <c r="D173" s="270" t="s">
        <v>6850</v>
      </c>
      <c r="E173" s="22" t="s">
        <v>140</v>
      </c>
      <c r="F173" s="271">
        <v>546.75300000000004</v>
      </c>
      <c r="G173" s="41"/>
      <c r="H173" s="42"/>
    </row>
    <row r="174" s="2" customFormat="1" ht="16.8" customHeight="1">
      <c r="A174" s="41"/>
      <c r="B174" s="42"/>
      <c r="C174" s="270" t="s">
        <v>1478</v>
      </c>
      <c r="D174" s="270" t="s">
        <v>6851</v>
      </c>
      <c r="E174" s="22" t="s">
        <v>140</v>
      </c>
      <c r="F174" s="271">
        <v>184.87899999999999</v>
      </c>
      <c r="G174" s="41"/>
      <c r="H174" s="42"/>
    </row>
    <row r="175" s="2" customFormat="1" ht="16.8" customHeight="1">
      <c r="A175" s="41"/>
      <c r="B175" s="42"/>
      <c r="C175" s="270" t="s">
        <v>1902</v>
      </c>
      <c r="D175" s="270" t="s">
        <v>1903</v>
      </c>
      <c r="E175" s="22" t="s">
        <v>140</v>
      </c>
      <c r="F175" s="271">
        <v>198.71600000000001</v>
      </c>
      <c r="G175" s="41"/>
      <c r="H175" s="42"/>
    </row>
    <row r="176" s="2" customFormat="1" ht="16.8" customHeight="1">
      <c r="A176" s="41"/>
      <c r="B176" s="42"/>
      <c r="C176" s="270" t="s">
        <v>1892</v>
      </c>
      <c r="D176" s="270" t="s">
        <v>1893</v>
      </c>
      <c r="E176" s="22" t="s">
        <v>140</v>
      </c>
      <c r="F176" s="271">
        <v>198.71600000000001</v>
      </c>
      <c r="G176" s="41"/>
      <c r="H176" s="42"/>
    </row>
    <row r="177" s="2" customFormat="1" ht="16.8" customHeight="1">
      <c r="A177" s="41"/>
      <c r="B177" s="42"/>
      <c r="C177" s="266" t="s">
        <v>181</v>
      </c>
      <c r="D177" s="267" t="s">
        <v>182</v>
      </c>
      <c r="E177" s="268" t="s">
        <v>140</v>
      </c>
      <c r="F177" s="269">
        <v>100.107</v>
      </c>
      <c r="G177" s="41"/>
      <c r="H177" s="42"/>
    </row>
    <row r="178" s="2" customFormat="1" ht="16.8" customHeight="1">
      <c r="A178" s="41"/>
      <c r="B178" s="42"/>
      <c r="C178" s="270" t="s">
        <v>3</v>
      </c>
      <c r="D178" s="270" t="s">
        <v>6781</v>
      </c>
      <c r="E178" s="22" t="s">
        <v>3</v>
      </c>
      <c r="F178" s="271">
        <v>0</v>
      </c>
      <c r="G178" s="41"/>
      <c r="H178" s="42"/>
    </row>
    <row r="179" s="2" customFormat="1" ht="16.8" customHeight="1">
      <c r="A179" s="41"/>
      <c r="B179" s="42"/>
      <c r="C179" s="270" t="s">
        <v>3</v>
      </c>
      <c r="D179" s="270" t="s">
        <v>6852</v>
      </c>
      <c r="E179" s="22" t="s">
        <v>3</v>
      </c>
      <c r="F179" s="271">
        <v>16.562999999999999</v>
      </c>
      <c r="G179" s="41"/>
      <c r="H179" s="42"/>
    </row>
    <row r="180" s="2" customFormat="1" ht="16.8" customHeight="1">
      <c r="A180" s="41"/>
      <c r="B180" s="42"/>
      <c r="C180" s="270" t="s">
        <v>3</v>
      </c>
      <c r="D180" s="270" t="s">
        <v>6829</v>
      </c>
      <c r="E180" s="22" t="s">
        <v>3</v>
      </c>
      <c r="F180" s="271">
        <v>9.2599999999999998</v>
      </c>
      <c r="G180" s="41"/>
      <c r="H180" s="42"/>
    </row>
    <row r="181" s="2" customFormat="1" ht="16.8" customHeight="1">
      <c r="A181" s="41"/>
      <c r="B181" s="42"/>
      <c r="C181" s="270" t="s">
        <v>3</v>
      </c>
      <c r="D181" s="270" t="s">
        <v>6853</v>
      </c>
      <c r="E181" s="22" t="s">
        <v>3</v>
      </c>
      <c r="F181" s="271">
        <v>4.7350000000000003</v>
      </c>
      <c r="G181" s="41"/>
      <c r="H181" s="42"/>
    </row>
    <row r="182" s="2" customFormat="1" ht="16.8" customHeight="1">
      <c r="A182" s="41"/>
      <c r="B182" s="42"/>
      <c r="C182" s="270" t="s">
        <v>3</v>
      </c>
      <c r="D182" s="270" t="s">
        <v>6854</v>
      </c>
      <c r="E182" s="22" t="s">
        <v>3</v>
      </c>
      <c r="F182" s="271">
        <v>4.7350000000000003</v>
      </c>
      <c r="G182" s="41"/>
      <c r="H182" s="42"/>
    </row>
    <row r="183" s="2" customFormat="1" ht="16.8" customHeight="1">
      <c r="A183" s="41"/>
      <c r="B183" s="42"/>
      <c r="C183" s="270" t="s">
        <v>3</v>
      </c>
      <c r="D183" s="270" t="s">
        <v>6855</v>
      </c>
      <c r="E183" s="22" t="s">
        <v>3</v>
      </c>
      <c r="F183" s="271">
        <v>4.7350000000000003</v>
      </c>
      <c r="G183" s="41"/>
      <c r="H183" s="42"/>
    </row>
    <row r="184" s="2" customFormat="1" ht="16.8" customHeight="1">
      <c r="A184" s="41"/>
      <c r="B184" s="42"/>
      <c r="C184" s="270" t="s">
        <v>3</v>
      </c>
      <c r="D184" s="270" t="s">
        <v>6856</v>
      </c>
      <c r="E184" s="22" t="s">
        <v>3</v>
      </c>
      <c r="F184" s="271">
        <v>4.7350000000000003</v>
      </c>
      <c r="G184" s="41"/>
      <c r="H184" s="42"/>
    </row>
    <row r="185" s="2" customFormat="1" ht="16.8" customHeight="1">
      <c r="A185" s="41"/>
      <c r="B185" s="42"/>
      <c r="C185" s="270" t="s">
        <v>3</v>
      </c>
      <c r="D185" s="270" t="s">
        <v>6834</v>
      </c>
      <c r="E185" s="22" t="s">
        <v>3</v>
      </c>
      <c r="F185" s="271">
        <v>10.550000000000001</v>
      </c>
      <c r="G185" s="41"/>
      <c r="H185" s="42"/>
    </row>
    <row r="186" s="2" customFormat="1" ht="16.8" customHeight="1">
      <c r="A186" s="41"/>
      <c r="B186" s="42"/>
      <c r="C186" s="270" t="s">
        <v>3</v>
      </c>
      <c r="D186" s="270" t="s">
        <v>6835</v>
      </c>
      <c r="E186" s="22" t="s">
        <v>3</v>
      </c>
      <c r="F186" s="271">
        <v>20.780000000000001</v>
      </c>
      <c r="G186" s="41"/>
      <c r="H186" s="42"/>
    </row>
    <row r="187" s="2" customFormat="1" ht="16.8" customHeight="1">
      <c r="A187" s="41"/>
      <c r="B187" s="42"/>
      <c r="C187" s="270" t="s">
        <v>3</v>
      </c>
      <c r="D187" s="270" t="s">
        <v>6857</v>
      </c>
      <c r="E187" s="22" t="s">
        <v>3</v>
      </c>
      <c r="F187" s="271">
        <v>12.470000000000001</v>
      </c>
      <c r="G187" s="41"/>
      <c r="H187" s="42"/>
    </row>
    <row r="188" s="2" customFormat="1" ht="16.8" customHeight="1">
      <c r="A188" s="41"/>
      <c r="B188" s="42"/>
      <c r="C188" s="270" t="s">
        <v>3</v>
      </c>
      <c r="D188" s="270" t="s">
        <v>6858</v>
      </c>
      <c r="E188" s="22" t="s">
        <v>3</v>
      </c>
      <c r="F188" s="271">
        <v>1.026</v>
      </c>
      <c r="G188" s="41"/>
      <c r="H188" s="42"/>
    </row>
    <row r="189" s="2" customFormat="1" ht="16.8" customHeight="1">
      <c r="A189" s="41"/>
      <c r="B189" s="42"/>
      <c r="C189" s="270" t="s">
        <v>3</v>
      </c>
      <c r="D189" s="270" t="s">
        <v>6859</v>
      </c>
      <c r="E189" s="22" t="s">
        <v>3</v>
      </c>
      <c r="F189" s="271">
        <v>3.198</v>
      </c>
      <c r="G189" s="41"/>
      <c r="H189" s="42"/>
    </row>
    <row r="190" s="2" customFormat="1" ht="16.8" customHeight="1">
      <c r="A190" s="41"/>
      <c r="B190" s="42"/>
      <c r="C190" s="270" t="s">
        <v>3</v>
      </c>
      <c r="D190" s="270" t="s">
        <v>804</v>
      </c>
      <c r="E190" s="22" t="s">
        <v>3</v>
      </c>
      <c r="F190" s="271">
        <v>92.787000000000006</v>
      </c>
      <c r="G190" s="41"/>
      <c r="H190" s="42"/>
    </row>
    <row r="191" s="2" customFormat="1" ht="16.8" customHeight="1">
      <c r="A191" s="41"/>
      <c r="B191" s="42"/>
      <c r="C191" s="270" t="s">
        <v>3</v>
      </c>
      <c r="D191" s="270" t="s">
        <v>6783</v>
      </c>
      <c r="E191" s="22" t="s">
        <v>3</v>
      </c>
      <c r="F191" s="271">
        <v>0</v>
      </c>
      <c r="G191" s="41"/>
      <c r="H191" s="42"/>
    </row>
    <row r="192" s="2" customFormat="1" ht="16.8" customHeight="1">
      <c r="A192" s="41"/>
      <c r="B192" s="42"/>
      <c r="C192" s="270" t="s">
        <v>3</v>
      </c>
      <c r="D192" s="270" t="s">
        <v>2918</v>
      </c>
      <c r="E192" s="22" t="s">
        <v>3</v>
      </c>
      <c r="F192" s="271">
        <v>5.1500000000000004</v>
      </c>
      <c r="G192" s="41"/>
      <c r="H192" s="42"/>
    </row>
    <row r="193" s="2" customFormat="1" ht="16.8" customHeight="1">
      <c r="A193" s="41"/>
      <c r="B193" s="42"/>
      <c r="C193" s="270" t="s">
        <v>3</v>
      </c>
      <c r="D193" s="270" t="s">
        <v>2186</v>
      </c>
      <c r="E193" s="22" t="s">
        <v>3</v>
      </c>
      <c r="F193" s="271">
        <v>2.1699999999999999</v>
      </c>
      <c r="G193" s="41"/>
      <c r="H193" s="42"/>
    </row>
    <row r="194" s="2" customFormat="1" ht="16.8" customHeight="1">
      <c r="A194" s="41"/>
      <c r="B194" s="42"/>
      <c r="C194" s="270" t="s">
        <v>3</v>
      </c>
      <c r="D194" s="270" t="s">
        <v>804</v>
      </c>
      <c r="E194" s="22" t="s">
        <v>3</v>
      </c>
      <c r="F194" s="271">
        <v>7.3200000000000003</v>
      </c>
      <c r="G194" s="41"/>
      <c r="H194" s="42"/>
    </row>
    <row r="195" s="2" customFormat="1" ht="16.8" customHeight="1">
      <c r="A195" s="41"/>
      <c r="B195" s="42"/>
      <c r="C195" s="270" t="s">
        <v>3</v>
      </c>
      <c r="D195" s="270" t="s">
        <v>497</v>
      </c>
      <c r="E195" s="22" t="s">
        <v>3</v>
      </c>
      <c r="F195" s="271">
        <v>100.107</v>
      </c>
      <c r="G195" s="41"/>
      <c r="H195" s="42"/>
    </row>
    <row r="196" s="2" customFormat="1" ht="16.8" customHeight="1">
      <c r="A196" s="41"/>
      <c r="B196" s="42"/>
      <c r="C196" s="272" t="s">
        <v>6774</v>
      </c>
      <c r="D196" s="41"/>
      <c r="E196" s="41"/>
      <c r="F196" s="41"/>
      <c r="G196" s="41"/>
      <c r="H196" s="42"/>
    </row>
    <row r="197" s="2" customFormat="1" ht="16.8" customHeight="1">
      <c r="A197" s="41"/>
      <c r="B197" s="42"/>
      <c r="C197" s="270" t="s">
        <v>2842</v>
      </c>
      <c r="D197" s="270" t="s">
        <v>6860</v>
      </c>
      <c r="E197" s="22" t="s">
        <v>140</v>
      </c>
      <c r="F197" s="271">
        <v>225.06200000000001</v>
      </c>
      <c r="G197" s="41"/>
      <c r="H197" s="42"/>
    </row>
    <row r="198" s="2" customFormat="1" ht="16.8" customHeight="1">
      <c r="A198" s="41"/>
      <c r="B198" s="42"/>
      <c r="C198" s="266" t="s">
        <v>184</v>
      </c>
      <c r="D198" s="267" t="s">
        <v>185</v>
      </c>
      <c r="E198" s="268" t="s">
        <v>140</v>
      </c>
      <c r="F198" s="269">
        <v>84.772000000000006</v>
      </c>
      <c r="G198" s="41"/>
      <c r="H198" s="42"/>
    </row>
    <row r="199" s="2" customFormat="1" ht="16.8" customHeight="1">
      <c r="A199" s="41"/>
      <c r="B199" s="42"/>
      <c r="C199" s="270" t="s">
        <v>3</v>
      </c>
      <c r="D199" s="270" t="s">
        <v>6783</v>
      </c>
      <c r="E199" s="22" t="s">
        <v>3</v>
      </c>
      <c r="F199" s="271">
        <v>0</v>
      </c>
      <c r="G199" s="41"/>
      <c r="H199" s="42"/>
    </row>
    <row r="200" s="2" customFormat="1" ht="16.8" customHeight="1">
      <c r="A200" s="41"/>
      <c r="B200" s="42"/>
      <c r="C200" s="270" t="s">
        <v>3</v>
      </c>
      <c r="D200" s="270" t="s">
        <v>6861</v>
      </c>
      <c r="E200" s="22" t="s">
        <v>3</v>
      </c>
      <c r="F200" s="271">
        <v>9.4629999999999992</v>
      </c>
      <c r="G200" s="41"/>
      <c r="H200" s="42"/>
    </row>
    <row r="201" s="2" customFormat="1" ht="16.8" customHeight="1">
      <c r="A201" s="41"/>
      <c r="B201" s="42"/>
      <c r="C201" s="270" t="s">
        <v>3</v>
      </c>
      <c r="D201" s="270" t="s">
        <v>6840</v>
      </c>
      <c r="E201" s="22" t="s">
        <v>3</v>
      </c>
      <c r="F201" s="271">
        <v>6.7699999999999996</v>
      </c>
      <c r="G201" s="41"/>
      <c r="H201" s="42"/>
    </row>
    <row r="202" s="2" customFormat="1" ht="16.8" customHeight="1">
      <c r="A202" s="41"/>
      <c r="B202" s="42"/>
      <c r="C202" s="270" t="s">
        <v>3</v>
      </c>
      <c r="D202" s="270" t="s">
        <v>6862</v>
      </c>
      <c r="E202" s="22" t="s">
        <v>3</v>
      </c>
      <c r="F202" s="271">
        <v>12.398999999999999</v>
      </c>
      <c r="G202" s="41"/>
      <c r="H202" s="42"/>
    </row>
    <row r="203" s="2" customFormat="1" ht="16.8" customHeight="1">
      <c r="A203" s="41"/>
      <c r="B203" s="42"/>
      <c r="C203" s="270" t="s">
        <v>3</v>
      </c>
      <c r="D203" s="270" t="s">
        <v>6842</v>
      </c>
      <c r="E203" s="22" t="s">
        <v>3</v>
      </c>
      <c r="F203" s="271">
        <v>11.9</v>
      </c>
      <c r="G203" s="41"/>
      <c r="H203" s="42"/>
    </row>
    <row r="204" s="2" customFormat="1" ht="16.8" customHeight="1">
      <c r="A204" s="41"/>
      <c r="B204" s="42"/>
      <c r="C204" s="270" t="s">
        <v>3</v>
      </c>
      <c r="D204" s="270" t="s">
        <v>6863</v>
      </c>
      <c r="E204" s="22" t="s">
        <v>3</v>
      </c>
      <c r="F204" s="271">
        <v>39.450000000000003</v>
      </c>
      <c r="G204" s="41"/>
      <c r="H204" s="42"/>
    </row>
    <row r="205" s="2" customFormat="1" ht="16.8" customHeight="1">
      <c r="A205" s="41"/>
      <c r="B205" s="42"/>
      <c r="C205" s="270" t="s">
        <v>3</v>
      </c>
      <c r="D205" s="270" t="s">
        <v>6844</v>
      </c>
      <c r="E205" s="22" t="s">
        <v>3</v>
      </c>
      <c r="F205" s="271">
        <v>4.79</v>
      </c>
      <c r="G205" s="41"/>
      <c r="H205" s="42"/>
    </row>
    <row r="206" s="2" customFormat="1" ht="16.8" customHeight="1">
      <c r="A206" s="41"/>
      <c r="B206" s="42"/>
      <c r="C206" s="270" t="s">
        <v>3</v>
      </c>
      <c r="D206" s="270" t="s">
        <v>804</v>
      </c>
      <c r="E206" s="22" t="s">
        <v>3</v>
      </c>
      <c r="F206" s="271">
        <v>84.772000000000006</v>
      </c>
      <c r="G206" s="41"/>
      <c r="H206" s="42"/>
    </row>
    <row r="207" s="2" customFormat="1" ht="16.8" customHeight="1">
      <c r="A207" s="41"/>
      <c r="B207" s="42"/>
      <c r="C207" s="270" t="s">
        <v>3</v>
      </c>
      <c r="D207" s="270" t="s">
        <v>497</v>
      </c>
      <c r="E207" s="22" t="s">
        <v>3</v>
      </c>
      <c r="F207" s="271">
        <v>84.772000000000006</v>
      </c>
      <c r="G207" s="41"/>
      <c r="H207" s="42"/>
    </row>
    <row r="208" s="2" customFormat="1" ht="16.8" customHeight="1">
      <c r="A208" s="41"/>
      <c r="B208" s="42"/>
      <c r="C208" s="272" t="s">
        <v>6774</v>
      </c>
      <c r="D208" s="41"/>
      <c r="E208" s="41"/>
      <c r="F208" s="41"/>
      <c r="G208" s="41"/>
      <c r="H208" s="42"/>
    </row>
    <row r="209" s="2" customFormat="1" ht="16.8" customHeight="1">
      <c r="A209" s="41"/>
      <c r="B209" s="42"/>
      <c r="C209" s="270" t="s">
        <v>3003</v>
      </c>
      <c r="D209" s="270" t="s">
        <v>6864</v>
      </c>
      <c r="E209" s="22" t="s">
        <v>140</v>
      </c>
      <c r="F209" s="271">
        <v>315.33699999999999</v>
      </c>
      <c r="G209" s="41"/>
      <c r="H209" s="42"/>
    </row>
    <row r="210" s="2" customFormat="1" ht="16.8" customHeight="1">
      <c r="A210" s="41"/>
      <c r="B210" s="42"/>
      <c r="C210" s="266" t="s">
        <v>187</v>
      </c>
      <c r="D210" s="267" t="s">
        <v>188</v>
      </c>
      <c r="E210" s="268" t="s">
        <v>140</v>
      </c>
      <c r="F210" s="269">
        <v>177.71000000000001</v>
      </c>
      <c r="G210" s="41"/>
      <c r="H210" s="42"/>
    </row>
    <row r="211" s="2" customFormat="1" ht="16.8" customHeight="1">
      <c r="A211" s="41"/>
      <c r="B211" s="42"/>
      <c r="C211" s="270" t="s">
        <v>3</v>
      </c>
      <c r="D211" s="270" t="s">
        <v>6781</v>
      </c>
      <c r="E211" s="22" t="s">
        <v>3</v>
      </c>
      <c r="F211" s="271">
        <v>0</v>
      </c>
      <c r="G211" s="41"/>
      <c r="H211" s="42"/>
    </row>
    <row r="212" s="2" customFormat="1" ht="16.8" customHeight="1">
      <c r="A212" s="41"/>
      <c r="B212" s="42"/>
      <c r="C212" s="270" t="s">
        <v>3</v>
      </c>
      <c r="D212" s="270" t="s">
        <v>6865</v>
      </c>
      <c r="E212" s="22" t="s">
        <v>3</v>
      </c>
      <c r="F212" s="271">
        <v>21.899999999999999</v>
      </c>
      <c r="G212" s="41"/>
      <c r="H212" s="42"/>
    </row>
    <row r="213" s="2" customFormat="1" ht="16.8" customHeight="1">
      <c r="A213" s="41"/>
      <c r="B213" s="42"/>
      <c r="C213" s="270" t="s">
        <v>3</v>
      </c>
      <c r="D213" s="270" t="s">
        <v>6866</v>
      </c>
      <c r="E213" s="22" t="s">
        <v>3</v>
      </c>
      <c r="F213" s="271">
        <v>9.1500000000000004</v>
      </c>
      <c r="G213" s="41"/>
      <c r="H213" s="42"/>
    </row>
    <row r="214" s="2" customFormat="1" ht="16.8" customHeight="1">
      <c r="A214" s="41"/>
      <c r="B214" s="42"/>
      <c r="C214" s="270" t="s">
        <v>3</v>
      </c>
      <c r="D214" s="270" t="s">
        <v>804</v>
      </c>
      <c r="E214" s="22" t="s">
        <v>3</v>
      </c>
      <c r="F214" s="271">
        <v>31.050000000000001</v>
      </c>
      <c r="G214" s="41"/>
      <c r="H214" s="42"/>
    </row>
    <row r="215" s="2" customFormat="1" ht="16.8" customHeight="1">
      <c r="A215" s="41"/>
      <c r="B215" s="42"/>
      <c r="C215" s="270" t="s">
        <v>3</v>
      </c>
      <c r="D215" s="270" t="s">
        <v>6800</v>
      </c>
      <c r="E215" s="22" t="s">
        <v>3</v>
      </c>
      <c r="F215" s="271">
        <v>0</v>
      </c>
      <c r="G215" s="41"/>
      <c r="H215" s="42"/>
    </row>
    <row r="216" s="2" customFormat="1" ht="16.8" customHeight="1">
      <c r="A216" s="41"/>
      <c r="B216" s="42"/>
      <c r="C216" s="270" t="s">
        <v>3</v>
      </c>
      <c r="D216" s="270" t="s">
        <v>2188</v>
      </c>
      <c r="E216" s="22" t="s">
        <v>3</v>
      </c>
      <c r="F216" s="271">
        <v>1.95</v>
      </c>
      <c r="G216" s="41"/>
      <c r="H216" s="42"/>
    </row>
    <row r="217" s="2" customFormat="1" ht="16.8" customHeight="1">
      <c r="A217" s="41"/>
      <c r="B217" s="42"/>
      <c r="C217" s="270" t="s">
        <v>3</v>
      </c>
      <c r="D217" s="270" t="s">
        <v>6867</v>
      </c>
      <c r="E217" s="22" t="s">
        <v>3</v>
      </c>
      <c r="F217" s="271">
        <v>4.0899999999999999</v>
      </c>
      <c r="G217" s="41"/>
      <c r="H217" s="42"/>
    </row>
    <row r="218" s="2" customFormat="1" ht="16.8" customHeight="1">
      <c r="A218" s="41"/>
      <c r="B218" s="42"/>
      <c r="C218" s="270" t="s">
        <v>3</v>
      </c>
      <c r="D218" s="270" t="s">
        <v>6868</v>
      </c>
      <c r="E218" s="22" t="s">
        <v>3</v>
      </c>
      <c r="F218" s="271">
        <v>15.58</v>
      </c>
      <c r="G218" s="41"/>
      <c r="H218" s="42"/>
    </row>
    <row r="219" s="2" customFormat="1" ht="16.8" customHeight="1">
      <c r="A219" s="41"/>
      <c r="B219" s="42"/>
      <c r="C219" s="270" t="s">
        <v>3</v>
      </c>
      <c r="D219" s="270" t="s">
        <v>6869</v>
      </c>
      <c r="E219" s="22" t="s">
        <v>3</v>
      </c>
      <c r="F219" s="271">
        <v>10.039999999999999</v>
      </c>
      <c r="G219" s="41"/>
      <c r="H219" s="42"/>
    </row>
    <row r="220" s="2" customFormat="1" ht="16.8" customHeight="1">
      <c r="A220" s="41"/>
      <c r="B220" s="42"/>
      <c r="C220" s="270" t="s">
        <v>3</v>
      </c>
      <c r="D220" s="270" t="s">
        <v>6870</v>
      </c>
      <c r="E220" s="22" t="s">
        <v>3</v>
      </c>
      <c r="F220" s="271">
        <v>14</v>
      </c>
      <c r="G220" s="41"/>
      <c r="H220" s="42"/>
    </row>
    <row r="221" s="2" customFormat="1" ht="16.8" customHeight="1">
      <c r="A221" s="41"/>
      <c r="B221" s="42"/>
      <c r="C221" s="270" t="s">
        <v>3</v>
      </c>
      <c r="D221" s="270" t="s">
        <v>804</v>
      </c>
      <c r="E221" s="22" t="s">
        <v>3</v>
      </c>
      <c r="F221" s="271">
        <v>45.659999999999997</v>
      </c>
      <c r="G221" s="41"/>
      <c r="H221" s="42"/>
    </row>
    <row r="222" s="2" customFormat="1" ht="16.8" customHeight="1">
      <c r="A222" s="41"/>
      <c r="B222" s="42"/>
      <c r="C222" s="270" t="s">
        <v>3</v>
      </c>
      <c r="D222" s="270" t="s">
        <v>6808</v>
      </c>
      <c r="E222" s="22" t="s">
        <v>3</v>
      </c>
      <c r="F222" s="271">
        <v>0</v>
      </c>
      <c r="G222" s="41"/>
      <c r="H222" s="42"/>
    </row>
    <row r="223" s="2" customFormat="1" ht="16.8" customHeight="1">
      <c r="A223" s="41"/>
      <c r="B223" s="42"/>
      <c r="C223" s="270" t="s">
        <v>3</v>
      </c>
      <c r="D223" s="270" t="s">
        <v>6871</v>
      </c>
      <c r="E223" s="22" t="s">
        <v>3</v>
      </c>
      <c r="F223" s="271">
        <v>15.529999999999999</v>
      </c>
      <c r="G223" s="41"/>
      <c r="H223" s="42"/>
    </row>
    <row r="224" s="2" customFormat="1" ht="16.8" customHeight="1">
      <c r="A224" s="41"/>
      <c r="B224" s="42"/>
      <c r="C224" s="270" t="s">
        <v>3</v>
      </c>
      <c r="D224" s="270" t="s">
        <v>2189</v>
      </c>
      <c r="E224" s="22" t="s">
        <v>3</v>
      </c>
      <c r="F224" s="271">
        <v>2.1600000000000001</v>
      </c>
      <c r="G224" s="41"/>
      <c r="H224" s="42"/>
    </row>
    <row r="225" s="2" customFormat="1" ht="16.8" customHeight="1">
      <c r="A225" s="41"/>
      <c r="B225" s="42"/>
      <c r="C225" s="270" t="s">
        <v>3</v>
      </c>
      <c r="D225" s="270" t="s">
        <v>2921</v>
      </c>
      <c r="E225" s="22" t="s">
        <v>3</v>
      </c>
      <c r="F225" s="271">
        <v>4.4800000000000004</v>
      </c>
      <c r="G225" s="41"/>
      <c r="H225" s="42"/>
    </row>
    <row r="226" s="2" customFormat="1" ht="16.8" customHeight="1">
      <c r="A226" s="41"/>
      <c r="B226" s="42"/>
      <c r="C226" s="270" t="s">
        <v>3</v>
      </c>
      <c r="D226" s="270" t="s">
        <v>804</v>
      </c>
      <c r="E226" s="22" t="s">
        <v>3</v>
      </c>
      <c r="F226" s="271">
        <v>22.170000000000002</v>
      </c>
      <c r="G226" s="41"/>
      <c r="H226" s="42"/>
    </row>
    <row r="227" s="2" customFormat="1" ht="16.8" customHeight="1">
      <c r="A227" s="41"/>
      <c r="B227" s="42"/>
      <c r="C227" s="270" t="s">
        <v>3</v>
      </c>
      <c r="D227" s="270" t="s">
        <v>6802</v>
      </c>
      <c r="E227" s="22" t="s">
        <v>3</v>
      </c>
      <c r="F227" s="271">
        <v>0</v>
      </c>
      <c r="G227" s="41"/>
      <c r="H227" s="42"/>
    </row>
    <row r="228" s="2" customFormat="1" ht="16.8" customHeight="1">
      <c r="A228" s="41"/>
      <c r="B228" s="42"/>
      <c r="C228" s="270" t="s">
        <v>3</v>
      </c>
      <c r="D228" s="270" t="s">
        <v>6872</v>
      </c>
      <c r="E228" s="22" t="s">
        <v>3</v>
      </c>
      <c r="F228" s="271">
        <v>18.600000000000001</v>
      </c>
      <c r="G228" s="41"/>
      <c r="H228" s="42"/>
    </row>
    <row r="229" s="2" customFormat="1" ht="16.8" customHeight="1">
      <c r="A229" s="41"/>
      <c r="B229" s="42"/>
      <c r="C229" s="270" t="s">
        <v>3</v>
      </c>
      <c r="D229" s="270" t="s">
        <v>6873</v>
      </c>
      <c r="E229" s="22" t="s">
        <v>3</v>
      </c>
      <c r="F229" s="271">
        <v>18.640000000000001</v>
      </c>
      <c r="G229" s="41"/>
      <c r="H229" s="42"/>
    </row>
    <row r="230" s="2" customFormat="1" ht="16.8" customHeight="1">
      <c r="A230" s="41"/>
      <c r="B230" s="42"/>
      <c r="C230" s="270" t="s">
        <v>3</v>
      </c>
      <c r="D230" s="270" t="s">
        <v>6874</v>
      </c>
      <c r="E230" s="22" t="s">
        <v>3</v>
      </c>
      <c r="F230" s="271">
        <v>21.920000000000002</v>
      </c>
      <c r="G230" s="41"/>
      <c r="H230" s="42"/>
    </row>
    <row r="231" s="2" customFormat="1" ht="16.8" customHeight="1">
      <c r="A231" s="41"/>
      <c r="B231" s="42"/>
      <c r="C231" s="270" t="s">
        <v>3</v>
      </c>
      <c r="D231" s="270" t="s">
        <v>6875</v>
      </c>
      <c r="E231" s="22" t="s">
        <v>3</v>
      </c>
      <c r="F231" s="271">
        <v>2.71</v>
      </c>
      <c r="G231" s="41"/>
      <c r="H231" s="42"/>
    </row>
    <row r="232" s="2" customFormat="1" ht="16.8" customHeight="1">
      <c r="A232" s="41"/>
      <c r="B232" s="42"/>
      <c r="C232" s="270" t="s">
        <v>3</v>
      </c>
      <c r="D232" s="270" t="s">
        <v>6876</v>
      </c>
      <c r="E232" s="22" t="s">
        <v>3</v>
      </c>
      <c r="F232" s="271">
        <v>6.1600000000000001</v>
      </c>
      <c r="G232" s="41"/>
      <c r="H232" s="42"/>
    </row>
    <row r="233" s="2" customFormat="1" ht="16.8" customHeight="1">
      <c r="A233" s="41"/>
      <c r="B233" s="42"/>
      <c r="C233" s="270" t="s">
        <v>3</v>
      </c>
      <c r="D233" s="270" t="s">
        <v>6877</v>
      </c>
      <c r="E233" s="22" t="s">
        <v>3</v>
      </c>
      <c r="F233" s="271">
        <v>4.5300000000000002</v>
      </c>
      <c r="G233" s="41"/>
      <c r="H233" s="42"/>
    </row>
    <row r="234" s="2" customFormat="1" ht="16.8" customHeight="1">
      <c r="A234" s="41"/>
      <c r="B234" s="42"/>
      <c r="C234" s="270" t="s">
        <v>3</v>
      </c>
      <c r="D234" s="270" t="s">
        <v>6878</v>
      </c>
      <c r="E234" s="22" t="s">
        <v>3</v>
      </c>
      <c r="F234" s="271">
        <v>4.2400000000000002</v>
      </c>
      <c r="G234" s="41"/>
      <c r="H234" s="42"/>
    </row>
    <row r="235" s="2" customFormat="1" ht="16.8" customHeight="1">
      <c r="A235" s="41"/>
      <c r="B235" s="42"/>
      <c r="C235" s="270" t="s">
        <v>3</v>
      </c>
      <c r="D235" s="270" t="s">
        <v>2190</v>
      </c>
      <c r="E235" s="22" t="s">
        <v>3</v>
      </c>
      <c r="F235" s="271">
        <v>2.0299999999999998</v>
      </c>
      <c r="G235" s="41"/>
      <c r="H235" s="42"/>
    </row>
    <row r="236" s="2" customFormat="1" ht="16.8" customHeight="1">
      <c r="A236" s="41"/>
      <c r="B236" s="42"/>
      <c r="C236" s="270" t="s">
        <v>3</v>
      </c>
      <c r="D236" s="270" t="s">
        <v>804</v>
      </c>
      <c r="E236" s="22" t="s">
        <v>3</v>
      </c>
      <c r="F236" s="271">
        <v>78.829999999999998</v>
      </c>
      <c r="G236" s="41"/>
      <c r="H236" s="42"/>
    </row>
    <row r="237" s="2" customFormat="1" ht="16.8" customHeight="1">
      <c r="A237" s="41"/>
      <c r="B237" s="42"/>
      <c r="C237" s="270" t="s">
        <v>3</v>
      </c>
      <c r="D237" s="270" t="s">
        <v>497</v>
      </c>
      <c r="E237" s="22" t="s">
        <v>3</v>
      </c>
      <c r="F237" s="271">
        <v>177.71000000000001</v>
      </c>
      <c r="G237" s="41"/>
      <c r="H237" s="42"/>
    </row>
    <row r="238" s="2" customFormat="1" ht="16.8" customHeight="1">
      <c r="A238" s="41"/>
      <c r="B238" s="42"/>
      <c r="C238" s="272" t="s">
        <v>6774</v>
      </c>
      <c r="D238" s="41"/>
      <c r="E238" s="41"/>
      <c r="F238" s="41"/>
      <c r="G238" s="41"/>
      <c r="H238" s="42"/>
    </row>
    <row r="239" s="2" customFormat="1" ht="16.8" customHeight="1">
      <c r="A239" s="41"/>
      <c r="B239" s="42"/>
      <c r="C239" s="270" t="s">
        <v>3207</v>
      </c>
      <c r="D239" s="270" t="s">
        <v>6779</v>
      </c>
      <c r="E239" s="22" t="s">
        <v>694</v>
      </c>
      <c r="F239" s="271">
        <v>1278.7049999999999</v>
      </c>
      <c r="G239" s="41"/>
      <c r="H239" s="42"/>
    </row>
    <row r="240" s="2" customFormat="1" ht="16.8" customHeight="1">
      <c r="A240" s="41"/>
      <c r="B240" s="42"/>
      <c r="C240" s="270" t="s">
        <v>3215</v>
      </c>
      <c r="D240" s="270" t="s">
        <v>6845</v>
      </c>
      <c r="E240" s="22" t="s">
        <v>694</v>
      </c>
      <c r="F240" s="271">
        <v>133.55799999999999</v>
      </c>
      <c r="G240" s="41"/>
      <c r="H240" s="42"/>
    </row>
    <row r="241" s="2" customFormat="1" ht="16.8" customHeight="1">
      <c r="A241" s="41"/>
      <c r="B241" s="42"/>
      <c r="C241" s="270" t="s">
        <v>3226</v>
      </c>
      <c r="D241" s="270" t="s">
        <v>6846</v>
      </c>
      <c r="E241" s="22" t="s">
        <v>140</v>
      </c>
      <c r="F241" s="271">
        <v>534.23000000000002</v>
      </c>
      <c r="G241" s="41"/>
      <c r="H241" s="42"/>
    </row>
    <row r="242" s="2" customFormat="1" ht="16.8" customHeight="1">
      <c r="A242" s="41"/>
      <c r="B242" s="42"/>
      <c r="C242" s="270" t="s">
        <v>3236</v>
      </c>
      <c r="D242" s="270" t="s">
        <v>6780</v>
      </c>
      <c r="E242" s="22" t="s">
        <v>140</v>
      </c>
      <c r="F242" s="271">
        <v>505.74400000000003</v>
      </c>
      <c r="G242" s="41"/>
      <c r="H242" s="42"/>
    </row>
    <row r="243" s="2" customFormat="1">
      <c r="A243" s="41"/>
      <c r="B243" s="42"/>
      <c r="C243" s="270" t="s">
        <v>1742</v>
      </c>
      <c r="D243" s="270" t="s">
        <v>6847</v>
      </c>
      <c r="E243" s="22" t="s">
        <v>140</v>
      </c>
      <c r="F243" s="271">
        <v>534.23000000000002</v>
      </c>
      <c r="G243" s="41"/>
      <c r="H243" s="42"/>
    </row>
    <row r="244" s="2" customFormat="1" ht="16.8" customHeight="1">
      <c r="A244" s="41"/>
      <c r="B244" s="42"/>
      <c r="C244" s="266" t="s">
        <v>190</v>
      </c>
      <c r="D244" s="267" t="s">
        <v>191</v>
      </c>
      <c r="E244" s="268" t="s">
        <v>140</v>
      </c>
      <c r="F244" s="269">
        <v>184.34800000000001</v>
      </c>
      <c r="G244" s="41"/>
      <c r="H244" s="42"/>
    </row>
    <row r="245" s="2" customFormat="1" ht="16.8" customHeight="1">
      <c r="A245" s="41"/>
      <c r="B245" s="42"/>
      <c r="C245" s="270" t="s">
        <v>3</v>
      </c>
      <c r="D245" s="270" t="s">
        <v>6879</v>
      </c>
      <c r="E245" s="22" t="s">
        <v>3</v>
      </c>
      <c r="F245" s="271">
        <v>184.34800000000001</v>
      </c>
      <c r="G245" s="41"/>
      <c r="H245" s="42"/>
    </row>
    <row r="246" s="2" customFormat="1" ht="16.8" customHeight="1">
      <c r="A246" s="41"/>
      <c r="B246" s="42"/>
      <c r="C246" s="270" t="s">
        <v>3</v>
      </c>
      <c r="D246" s="270" t="s">
        <v>497</v>
      </c>
      <c r="E246" s="22" t="s">
        <v>3</v>
      </c>
      <c r="F246" s="271">
        <v>184.34800000000001</v>
      </c>
      <c r="G246" s="41"/>
      <c r="H246" s="42"/>
    </row>
    <row r="247" s="2" customFormat="1" ht="16.8" customHeight="1">
      <c r="A247" s="41"/>
      <c r="B247" s="42"/>
      <c r="C247" s="272" t="s">
        <v>6774</v>
      </c>
      <c r="D247" s="41"/>
      <c r="E247" s="41"/>
      <c r="F247" s="41"/>
      <c r="G247" s="41"/>
      <c r="H247" s="42"/>
    </row>
    <row r="248" s="2" customFormat="1">
      <c r="A248" s="41"/>
      <c r="B248" s="42"/>
      <c r="C248" s="270" t="s">
        <v>1485</v>
      </c>
      <c r="D248" s="270" t="s">
        <v>6848</v>
      </c>
      <c r="E248" s="22" t="s">
        <v>472</v>
      </c>
      <c r="F248" s="271">
        <v>33.420000000000002</v>
      </c>
      <c r="G248" s="41"/>
      <c r="H248" s="42"/>
    </row>
    <row r="249" s="2" customFormat="1" ht="16.8" customHeight="1">
      <c r="A249" s="41"/>
      <c r="B249" s="42"/>
      <c r="C249" s="270" t="s">
        <v>1530</v>
      </c>
      <c r="D249" s="270" t="s">
        <v>6849</v>
      </c>
      <c r="E249" s="22" t="s">
        <v>140</v>
      </c>
      <c r="F249" s="271">
        <v>546.75300000000004</v>
      </c>
      <c r="G249" s="41"/>
      <c r="H249" s="42"/>
    </row>
    <row r="250" s="2" customFormat="1" ht="16.8" customHeight="1">
      <c r="A250" s="41"/>
      <c r="B250" s="42"/>
      <c r="C250" s="270" t="s">
        <v>1447</v>
      </c>
      <c r="D250" s="270" t="s">
        <v>6850</v>
      </c>
      <c r="E250" s="22" t="s">
        <v>140</v>
      </c>
      <c r="F250" s="271">
        <v>546.75300000000004</v>
      </c>
      <c r="G250" s="41"/>
      <c r="H250" s="42"/>
    </row>
    <row r="251" s="2" customFormat="1" ht="16.8" customHeight="1">
      <c r="A251" s="41"/>
      <c r="B251" s="42"/>
      <c r="C251" s="270" t="s">
        <v>1918</v>
      </c>
      <c r="D251" s="270" t="s">
        <v>1919</v>
      </c>
      <c r="E251" s="22" t="s">
        <v>140</v>
      </c>
      <c r="F251" s="271">
        <v>322.673</v>
      </c>
      <c r="G251" s="41"/>
      <c r="H251" s="42"/>
    </row>
    <row r="252" s="2" customFormat="1" ht="16.8" customHeight="1">
      <c r="A252" s="41"/>
      <c r="B252" s="42"/>
      <c r="C252" s="270" t="s">
        <v>1908</v>
      </c>
      <c r="D252" s="270" t="s">
        <v>1909</v>
      </c>
      <c r="E252" s="22" t="s">
        <v>140</v>
      </c>
      <c r="F252" s="271">
        <v>322.673</v>
      </c>
      <c r="G252" s="41"/>
      <c r="H252" s="42"/>
    </row>
    <row r="253" s="2" customFormat="1" ht="16.8" customHeight="1">
      <c r="A253" s="41"/>
      <c r="B253" s="42"/>
      <c r="C253" s="266" t="s">
        <v>193</v>
      </c>
      <c r="D253" s="267" t="s">
        <v>194</v>
      </c>
      <c r="E253" s="268" t="s">
        <v>140</v>
      </c>
      <c r="F253" s="269">
        <v>103.51900000000001</v>
      </c>
      <c r="G253" s="41"/>
      <c r="H253" s="42"/>
    </row>
    <row r="254" s="2" customFormat="1" ht="16.8" customHeight="1">
      <c r="A254" s="41"/>
      <c r="B254" s="42"/>
      <c r="C254" s="270" t="s">
        <v>3</v>
      </c>
      <c r="D254" s="270" t="s">
        <v>6781</v>
      </c>
      <c r="E254" s="22" t="s">
        <v>3</v>
      </c>
      <c r="F254" s="271">
        <v>0</v>
      </c>
      <c r="G254" s="41"/>
      <c r="H254" s="42"/>
    </row>
    <row r="255" s="2" customFormat="1" ht="16.8" customHeight="1">
      <c r="A255" s="41"/>
      <c r="B255" s="42"/>
      <c r="C255" s="270" t="s">
        <v>3</v>
      </c>
      <c r="D255" s="270" t="s">
        <v>6880</v>
      </c>
      <c r="E255" s="22" t="s">
        <v>3</v>
      </c>
      <c r="F255" s="271">
        <v>22.199999999999999</v>
      </c>
      <c r="G255" s="41"/>
      <c r="H255" s="42"/>
    </row>
    <row r="256" s="2" customFormat="1" ht="16.8" customHeight="1">
      <c r="A256" s="41"/>
      <c r="B256" s="42"/>
      <c r="C256" s="270" t="s">
        <v>3</v>
      </c>
      <c r="D256" s="270" t="s">
        <v>6881</v>
      </c>
      <c r="E256" s="22" t="s">
        <v>3</v>
      </c>
      <c r="F256" s="271">
        <v>9.2769999999999992</v>
      </c>
      <c r="G256" s="41"/>
      <c r="H256" s="42"/>
    </row>
    <row r="257" s="2" customFormat="1" ht="16.8" customHeight="1">
      <c r="A257" s="41"/>
      <c r="B257" s="42"/>
      <c r="C257" s="270" t="s">
        <v>3</v>
      </c>
      <c r="D257" s="270" t="s">
        <v>804</v>
      </c>
      <c r="E257" s="22" t="s">
        <v>3</v>
      </c>
      <c r="F257" s="271">
        <v>31.477</v>
      </c>
      <c r="G257" s="41"/>
      <c r="H257" s="42"/>
    </row>
    <row r="258" s="2" customFormat="1" ht="16.8" customHeight="1">
      <c r="A258" s="41"/>
      <c r="B258" s="42"/>
      <c r="C258" s="270" t="s">
        <v>3</v>
      </c>
      <c r="D258" s="270" t="s">
        <v>6800</v>
      </c>
      <c r="E258" s="22" t="s">
        <v>3</v>
      </c>
      <c r="F258" s="271">
        <v>0</v>
      </c>
      <c r="G258" s="41"/>
      <c r="H258" s="42"/>
    </row>
    <row r="259" s="2" customFormat="1" ht="16.8" customHeight="1">
      <c r="A259" s="41"/>
      <c r="B259" s="42"/>
      <c r="C259" s="270" t="s">
        <v>3</v>
      </c>
      <c r="D259" s="270" t="s">
        <v>2188</v>
      </c>
      <c r="E259" s="22" t="s">
        <v>3</v>
      </c>
      <c r="F259" s="271">
        <v>1.95</v>
      </c>
      <c r="G259" s="41"/>
      <c r="H259" s="42"/>
    </row>
    <row r="260" s="2" customFormat="1" ht="16.8" customHeight="1">
      <c r="A260" s="41"/>
      <c r="B260" s="42"/>
      <c r="C260" s="270" t="s">
        <v>3</v>
      </c>
      <c r="D260" s="270" t="s">
        <v>2920</v>
      </c>
      <c r="E260" s="22" t="s">
        <v>3</v>
      </c>
      <c r="F260" s="271">
        <v>4.2050000000000001</v>
      </c>
      <c r="G260" s="41"/>
      <c r="H260" s="42"/>
    </row>
    <row r="261" s="2" customFormat="1" ht="16.8" customHeight="1">
      <c r="A261" s="41"/>
      <c r="B261" s="42"/>
      <c r="C261" s="270" t="s">
        <v>3</v>
      </c>
      <c r="D261" s="270" t="s">
        <v>6882</v>
      </c>
      <c r="E261" s="22" t="s">
        <v>3</v>
      </c>
      <c r="F261" s="271">
        <v>3.7360000000000002</v>
      </c>
      <c r="G261" s="41"/>
      <c r="H261" s="42"/>
    </row>
    <row r="262" s="2" customFormat="1" ht="16.8" customHeight="1">
      <c r="A262" s="41"/>
      <c r="B262" s="42"/>
      <c r="C262" s="270" t="s">
        <v>3</v>
      </c>
      <c r="D262" s="270" t="s">
        <v>804</v>
      </c>
      <c r="E262" s="22" t="s">
        <v>3</v>
      </c>
      <c r="F262" s="271">
        <v>9.891</v>
      </c>
      <c r="G262" s="41"/>
      <c r="H262" s="42"/>
    </row>
    <row r="263" s="2" customFormat="1" ht="16.8" customHeight="1">
      <c r="A263" s="41"/>
      <c r="B263" s="42"/>
      <c r="C263" s="270" t="s">
        <v>3</v>
      </c>
      <c r="D263" s="270" t="s">
        <v>6808</v>
      </c>
      <c r="E263" s="22" t="s">
        <v>3</v>
      </c>
      <c r="F263" s="271">
        <v>0</v>
      </c>
      <c r="G263" s="41"/>
      <c r="H263" s="42"/>
    </row>
    <row r="264" s="2" customFormat="1" ht="16.8" customHeight="1">
      <c r="A264" s="41"/>
      <c r="B264" s="42"/>
      <c r="C264" s="270" t="s">
        <v>3</v>
      </c>
      <c r="D264" s="270" t="s">
        <v>2189</v>
      </c>
      <c r="E264" s="22" t="s">
        <v>3</v>
      </c>
      <c r="F264" s="271">
        <v>2.1600000000000001</v>
      </c>
      <c r="G264" s="41"/>
      <c r="H264" s="42"/>
    </row>
    <row r="265" s="2" customFormat="1" ht="16.8" customHeight="1">
      <c r="A265" s="41"/>
      <c r="B265" s="42"/>
      <c r="C265" s="270" t="s">
        <v>3</v>
      </c>
      <c r="D265" s="270" t="s">
        <v>2921</v>
      </c>
      <c r="E265" s="22" t="s">
        <v>3</v>
      </c>
      <c r="F265" s="271">
        <v>4.4800000000000004</v>
      </c>
      <c r="G265" s="41"/>
      <c r="H265" s="42"/>
    </row>
    <row r="266" s="2" customFormat="1" ht="16.8" customHeight="1">
      <c r="A266" s="41"/>
      <c r="B266" s="42"/>
      <c r="C266" s="270" t="s">
        <v>3</v>
      </c>
      <c r="D266" s="270" t="s">
        <v>804</v>
      </c>
      <c r="E266" s="22" t="s">
        <v>3</v>
      </c>
      <c r="F266" s="271">
        <v>6.6399999999999997</v>
      </c>
      <c r="G266" s="41"/>
      <c r="H266" s="42"/>
    </row>
    <row r="267" s="2" customFormat="1" ht="16.8" customHeight="1">
      <c r="A267" s="41"/>
      <c r="B267" s="42"/>
      <c r="C267" s="270" t="s">
        <v>3</v>
      </c>
      <c r="D267" s="270" t="s">
        <v>6802</v>
      </c>
      <c r="E267" s="22" t="s">
        <v>3</v>
      </c>
      <c r="F267" s="271">
        <v>0</v>
      </c>
      <c r="G267" s="41"/>
      <c r="H267" s="42"/>
    </row>
    <row r="268" s="2" customFormat="1" ht="16.8" customHeight="1">
      <c r="A268" s="41"/>
      <c r="B268" s="42"/>
      <c r="C268" s="270" t="s">
        <v>3</v>
      </c>
      <c r="D268" s="270" t="s">
        <v>6883</v>
      </c>
      <c r="E268" s="22" t="s">
        <v>3</v>
      </c>
      <c r="F268" s="271">
        <v>19.265999999999998</v>
      </c>
      <c r="G268" s="41"/>
      <c r="H268" s="42"/>
    </row>
    <row r="269" s="2" customFormat="1" ht="16.8" customHeight="1">
      <c r="A269" s="41"/>
      <c r="B269" s="42"/>
      <c r="C269" s="270" t="s">
        <v>3</v>
      </c>
      <c r="D269" s="270" t="s">
        <v>6884</v>
      </c>
      <c r="E269" s="22" t="s">
        <v>3</v>
      </c>
      <c r="F269" s="271">
        <v>18.940000000000001</v>
      </c>
      <c r="G269" s="41"/>
      <c r="H269" s="42"/>
    </row>
    <row r="270" s="2" customFormat="1" ht="16.8" customHeight="1">
      <c r="A270" s="41"/>
      <c r="B270" s="42"/>
      <c r="C270" s="270" t="s">
        <v>3</v>
      </c>
      <c r="D270" s="270" t="s">
        <v>6885</v>
      </c>
      <c r="E270" s="22" t="s">
        <v>3</v>
      </c>
      <c r="F270" s="271">
        <v>6.2750000000000004</v>
      </c>
      <c r="G270" s="41"/>
      <c r="H270" s="42"/>
    </row>
    <row r="271" s="2" customFormat="1" ht="16.8" customHeight="1">
      <c r="A271" s="41"/>
      <c r="B271" s="42"/>
      <c r="C271" s="270" t="s">
        <v>3</v>
      </c>
      <c r="D271" s="270" t="s">
        <v>6886</v>
      </c>
      <c r="E271" s="22" t="s">
        <v>3</v>
      </c>
      <c r="F271" s="271">
        <v>4.6449999999999996</v>
      </c>
      <c r="G271" s="41"/>
      <c r="H271" s="42"/>
    </row>
    <row r="272" s="2" customFormat="1" ht="16.8" customHeight="1">
      <c r="A272" s="41"/>
      <c r="B272" s="42"/>
      <c r="C272" s="270" t="s">
        <v>3</v>
      </c>
      <c r="D272" s="270" t="s">
        <v>2922</v>
      </c>
      <c r="E272" s="22" t="s">
        <v>3</v>
      </c>
      <c r="F272" s="271">
        <v>4.3550000000000004</v>
      </c>
      <c r="G272" s="41"/>
      <c r="H272" s="42"/>
    </row>
    <row r="273" s="2" customFormat="1" ht="16.8" customHeight="1">
      <c r="A273" s="41"/>
      <c r="B273" s="42"/>
      <c r="C273" s="270" t="s">
        <v>3</v>
      </c>
      <c r="D273" s="270" t="s">
        <v>2190</v>
      </c>
      <c r="E273" s="22" t="s">
        <v>3</v>
      </c>
      <c r="F273" s="271">
        <v>2.0299999999999998</v>
      </c>
      <c r="G273" s="41"/>
      <c r="H273" s="42"/>
    </row>
    <row r="274" s="2" customFormat="1" ht="16.8" customHeight="1">
      <c r="A274" s="41"/>
      <c r="B274" s="42"/>
      <c r="C274" s="270" t="s">
        <v>3</v>
      </c>
      <c r="D274" s="270" t="s">
        <v>804</v>
      </c>
      <c r="E274" s="22" t="s">
        <v>3</v>
      </c>
      <c r="F274" s="271">
        <v>55.511000000000003</v>
      </c>
      <c r="G274" s="41"/>
      <c r="H274" s="42"/>
    </row>
    <row r="275" s="2" customFormat="1" ht="16.8" customHeight="1">
      <c r="A275" s="41"/>
      <c r="B275" s="42"/>
      <c r="C275" s="270" t="s">
        <v>3</v>
      </c>
      <c r="D275" s="270" t="s">
        <v>3</v>
      </c>
      <c r="E275" s="22" t="s">
        <v>3</v>
      </c>
      <c r="F275" s="271">
        <v>0</v>
      </c>
      <c r="G275" s="41"/>
      <c r="H275" s="42"/>
    </row>
    <row r="276" s="2" customFormat="1" ht="16.8" customHeight="1">
      <c r="A276" s="41"/>
      <c r="B276" s="42"/>
      <c r="C276" s="270" t="s">
        <v>3</v>
      </c>
      <c r="D276" s="270" t="s">
        <v>497</v>
      </c>
      <c r="E276" s="22" t="s">
        <v>3</v>
      </c>
      <c r="F276" s="271">
        <v>103.51900000000001</v>
      </c>
      <c r="G276" s="41"/>
      <c r="H276" s="42"/>
    </row>
    <row r="277" s="2" customFormat="1" ht="16.8" customHeight="1">
      <c r="A277" s="41"/>
      <c r="B277" s="42"/>
      <c r="C277" s="272" t="s">
        <v>6774</v>
      </c>
      <c r="D277" s="41"/>
      <c r="E277" s="41"/>
      <c r="F277" s="41"/>
      <c r="G277" s="41"/>
      <c r="H277" s="42"/>
    </row>
    <row r="278" s="2" customFormat="1" ht="16.8" customHeight="1">
      <c r="A278" s="41"/>
      <c r="B278" s="42"/>
      <c r="C278" s="270" t="s">
        <v>2842</v>
      </c>
      <c r="D278" s="270" t="s">
        <v>6860</v>
      </c>
      <c r="E278" s="22" t="s">
        <v>140</v>
      </c>
      <c r="F278" s="271">
        <v>225.06200000000001</v>
      </c>
      <c r="G278" s="41"/>
      <c r="H278" s="42"/>
    </row>
    <row r="279" s="2" customFormat="1" ht="16.8" customHeight="1">
      <c r="A279" s="41"/>
      <c r="B279" s="42"/>
      <c r="C279" s="270" t="s">
        <v>1535</v>
      </c>
      <c r="D279" s="270" t="s">
        <v>6887</v>
      </c>
      <c r="E279" s="22" t="s">
        <v>140</v>
      </c>
      <c r="F279" s="271">
        <v>225.06200000000001</v>
      </c>
      <c r="G279" s="41"/>
      <c r="H279" s="42"/>
    </row>
    <row r="280" s="2" customFormat="1">
      <c r="A280" s="41"/>
      <c r="B280" s="42"/>
      <c r="C280" s="270" t="s">
        <v>2853</v>
      </c>
      <c r="D280" s="270" t="s">
        <v>6888</v>
      </c>
      <c r="E280" s="22" t="s">
        <v>140</v>
      </c>
      <c r="F280" s="271">
        <v>225.06200000000001</v>
      </c>
      <c r="G280" s="41"/>
      <c r="H280" s="42"/>
    </row>
    <row r="281" s="2" customFormat="1" ht="16.8" customHeight="1">
      <c r="A281" s="41"/>
      <c r="B281" s="42"/>
      <c r="C281" s="266" t="s">
        <v>196</v>
      </c>
      <c r="D281" s="267" t="s">
        <v>197</v>
      </c>
      <c r="E281" s="268" t="s">
        <v>140</v>
      </c>
      <c r="F281" s="269">
        <v>80.828999999999994</v>
      </c>
      <c r="G281" s="41"/>
      <c r="H281" s="42"/>
    </row>
    <row r="282" s="2" customFormat="1" ht="16.8" customHeight="1">
      <c r="A282" s="41"/>
      <c r="B282" s="42"/>
      <c r="C282" s="270" t="s">
        <v>3</v>
      </c>
      <c r="D282" s="270" t="s">
        <v>6889</v>
      </c>
      <c r="E282" s="22" t="s">
        <v>3</v>
      </c>
      <c r="F282" s="271">
        <v>15.695</v>
      </c>
      <c r="G282" s="41"/>
      <c r="H282" s="42"/>
    </row>
    <row r="283" s="2" customFormat="1" ht="16.8" customHeight="1">
      <c r="A283" s="41"/>
      <c r="B283" s="42"/>
      <c r="C283" s="270" t="s">
        <v>3</v>
      </c>
      <c r="D283" s="270" t="s">
        <v>6890</v>
      </c>
      <c r="E283" s="22" t="s">
        <v>3</v>
      </c>
      <c r="F283" s="271">
        <v>10.34</v>
      </c>
      <c r="G283" s="41"/>
      <c r="H283" s="42"/>
    </row>
    <row r="284" s="2" customFormat="1" ht="16.8" customHeight="1">
      <c r="A284" s="41"/>
      <c r="B284" s="42"/>
      <c r="C284" s="270" t="s">
        <v>3</v>
      </c>
      <c r="D284" s="270" t="s">
        <v>6891</v>
      </c>
      <c r="E284" s="22" t="s">
        <v>3</v>
      </c>
      <c r="F284" s="271">
        <v>14.140000000000001</v>
      </c>
      <c r="G284" s="41"/>
      <c r="H284" s="42"/>
    </row>
    <row r="285" s="2" customFormat="1" ht="16.8" customHeight="1">
      <c r="A285" s="41"/>
      <c r="B285" s="42"/>
      <c r="C285" s="270" t="s">
        <v>3</v>
      </c>
      <c r="D285" s="270" t="s">
        <v>6892</v>
      </c>
      <c r="E285" s="22" t="s">
        <v>3</v>
      </c>
      <c r="F285" s="271">
        <v>15.851000000000001</v>
      </c>
      <c r="G285" s="41"/>
      <c r="H285" s="42"/>
    </row>
    <row r="286" s="2" customFormat="1" ht="16.8" customHeight="1">
      <c r="A286" s="41"/>
      <c r="B286" s="42"/>
      <c r="C286" s="270" t="s">
        <v>3</v>
      </c>
      <c r="D286" s="270" t="s">
        <v>6893</v>
      </c>
      <c r="E286" s="22" t="s">
        <v>3</v>
      </c>
      <c r="F286" s="271">
        <v>22.012</v>
      </c>
      <c r="G286" s="41"/>
      <c r="H286" s="42"/>
    </row>
    <row r="287" s="2" customFormat="1" ht="16.8" customHeight="1">
      <c r="A287" s="41"/>
      <c r="B287" s="42"/>
      <c r="C287" s="270" t="s">
        <v>3</v>
      </c>
      <c r="D287" s="270" t="s">
        <v>6894</v>
      </c>
      <c r="E287" s="22" t="s">
        <v>3</v>
      </c>
      <c r="F287" s="271">
        <v>2.7909999999999999</v>
      </c>
      <c r="G287" s="41"/>
      <c r="H287" s="42"/>
    </row>
    <row r="288" s="2" customFormat="1" ht="16.8" customHeight="1">
      <c r="A288" s="41"/>
      <c r="B288" s="42"/>
      <c r="C288" s="270" t="s">
        <v>3</v>
      </c>
      <c r="D288" s="270" t="s">
        <v>497</v>
      </c>
      <c r="E288" s="22" t="s">
        <v>3</v>
      </c>
      <c r="F288" s="271">
        <v>80.828999999999994</v>
      </c>
      <c r="G288" s="41"/>
      <c r="H288" s="42"/>
    </row>
    <row r="289" s="2" customFormat="1" ht="16.8" customHeight="1">
      <c r="A289" s="41"/>
      <c r="B289" s="42"/>
      <c r="C289" s="272" t="s">
        <v>6774</v>
      </c>
      <c r="D289" s="41"/>
      <c r="E289" s="41"/>
      <c r="F289" s="41"/>
      <c r="G289" s="41"/>
      <c r="H289" s="42"/>
    </row>
    <row r="290" s="2" customFormat="1" ht="16.8" customHeight="1">
      <c r="A290" s="41"/>
      <c r="B290" s="42"/>
      <c r="C290" s="270" t="s">
        <v>3003</v>
      </c>
      <c r="D290" s="270" t="s">
        <v>6864</v>
      </c>
      <c r="E290" s="22" t="s">
        <v>140</v>
      </c>
      <c r="F290" s="271">
        <v>315.33699999999999</v>
      </c>
      <c r="G290" s="41"/>
      <c r="H290" s="42"/>
    </row>
    <row r="291" s="2" customFormat="1" ht="16.8" customHeight="1">
      <c r="A291" s="41"/>
      <c r="B291" s="42"/>
      <c r="C291" s="266" t="s">
        <v>199</v>
      </c>
      <c r="D291" s="267" t="s">
        <v>200</v>
      </c>
      <c r="E291" s="268" t="s">
        <v>140</v>
      </c>
      <c r="F291" s="269">
        <v>175.74000000000001</v>
      </c>
      <c r="G291" s="41"/>
      <c r="H291" s="42"/>
    </row>
    <row r="292" s="2" customFormat="1" ht="16.8" customHeight="1">
      <c r="A292" s="41"/>
      <c r="B292" s="42"/>
      <c r="C292" s="270" t="s">
        <v>3</v>
      </c>
      <c r="D292" s="270" t="s">
        <v>6781</v>
      </c>
      <c r="E292" s="22" t="s">
        <v>3</v>
      </c>
      <c r="F292" s="271">
        <v>0</v>
      </c>
      <c r="G292" s="41"/>
      <c r="H292" s="42"/>
    </row>
    <row r="293" s="2" customFormat="1" ht="16.8" customHeight="1">
      <c r="A293" s="41"/>
      <c r="B293" s="42"/>
      <c r="C293" s="270" t="s">
        <v>3</v>
      </c>
      <c r="D293" s="270" t="s">
        <v>6895</v>
      </c>
      <c r="E293" s="22" t="s">
        <v>3</v>
      </c>
      <c r="F293" s="271">
        <v>11.75</v>
      </c>
      <c r="G293" s="41"/>
      <c r="H293" s="42"/>
    </row>
    <row r="294" s="2" customFormat="1" ht="16.8" customHeight="1">
      <c r="A294" s="41"/>
      <c r="B294" s="42"/>
      <c r="C294" s="270" t="s">
        <v>3</v>
      </c>
      <c r="D294" s="270" t="s">
        <v>804</v>
      </c>
      <c r="E294" s="22" t="s">
        <v>3</v>
      </c>
      <c r="F294" s="271">
        <v>11.75</v>
      </c>
      <c r="G294" s="41"/>
      <c r="H294" s="42"/>
    </row>
    <row r="295" s="2" customFormat="1" ht="16.8" customHeight="1">
      <c r="A295" s="41"/>
      <c r="B295" s="42"/>
      <c r="C295" s="270" t="s">
        <v>3</v>
      </c>
      <c r="D295" s="270" t="s">
        <v>6821</v>
      </c>
      <c r="E295" s="22" t="s">
        <v>3</v>
      </c>
      <c r="F295" s="271">
        <v>0</v>
      </c>
      <c r="G295" s="41"/>
      <c r="H295" s="42"/>
    </row>
    <row r="296" s="2" customFormat="1" ht="16.8" customHeight="1">
      <c r="A296" s="41"/>
      <c r="B296" s="42"/>
      <c r="C296" s="270" t="s">
        <v>3</v>
      </c>
      <c r="D296" s="270" t="s">
        <v>6896</v>
      </c>
      <c r="E296" s="22" t="s">
        <v>3</v>
      </c>
      <c r="F296" s="271">
        <v>4.7999999999999998</v>
      </c>
      <c r="G296" s="41"/>
      <c r="H296" s="42"/>
    </row>
    <row r="297" s="2" customFormat="1" ht="16.8" customHeight="1">
      <c r="A297" s="41"/>
      <c r="B297" s="42"/>
      <c r="C297" s="270" t="s">
        <v>3</v>
      </c>
      <c r="D297" s="270" t="s">
        <v>2924</v>
      </c>
      <c r="E297" s="22" t="s">
        <v>3</v>
      </c>
      <c r="F297" s="271">
        <v>5.1299999999999999</v>
      </c>
      <c r="G297" s="41"/>
      <c r="H297" s="42"/>
    </row>
    <row r="298" s="2" customFormat="1" ht="16.8" customHeight="1">
      <c r="A298" s="41"/>
      <c r="B298" s="42"/>
      <c r="C298" s="270" t="s">
        <v>3</v>
      </c>
      <c r="D298" s="270" t="s">
        <v>6897</v>
      </c>
      <c r="E298" s="22" t="s">
        <v>3</v>
      </c>
      <c r="F298" s="271">
        <v>11.9</v>
      </c>
      <c r="G298" s="41"/>
      <c r="H298" s="42"/>
    </row>
    <row r="299" s="2" customFormat="1" ht="16.8" customHeight="1">
      <c r="A299" s="41"/>
      <c r="B299" s="42"/>
      <c r="C299" s="270" t="s">
        <v>3</v>
      </c>
      <c r="D299" s="270" t="s">
        <v>6898</v>
      </c>
      <c r="E299" s="22" t="s">
        <v>3</v>
      </c>
      <c r="F299" s="271">
        <v>40.740000000000002</v>
      </c>
      <c r="G299" s="41"/>
      <c r="H299" s="42"/>
    </row>
    <row r="300" s="2" customFormat="1" ht="16.8" customHeight="1">
      <c r="A300" s="41"/>
      <c r="B300" s="42"/>
      <c r="C300" s="270" t="s">
        <v>3</v>
      </c>
      <c r="D300" s="270" t="s">
        <v>804</v>
      </c>
      <c r="E300" s="22" t="s">
        <v>3</v>
      </c>
      <c r="F300" s="271">
        <v>62.57</v>
      </c>
      <c r="G300" s="41"/>
      <c r="H300" s="42"/>
    </row>
    <row r="301" s="2" customFormat="1" ht="16.8" customHeight="1">
      <c r="A301" s="41"/>
      <c r="B301" s="42"/>
      <c r="C301" s="270" t="s">
        <v>3</v>
      </c>
      <c r="D301" s="270" t="s">
        <v>6823</v>
      </c>
      <c r="E301" s="22" t="s">
        <v>3</v>
      </c>
      <c r="F301" s="271">
        <v>0</v>
      </c>
      <c r="G301" s="41"/>
      <c r="H301" s="42"/>
    </row>
    <row r="302" s="2" customFormat="1" ht="16.8" customHeight="1">
      <c r="A302" s="41"/>
      <c r="B302" s="42"/>
      <c r="C302" s="270" t="s">
        <v>3</v>
      </c>
      <c r="D302" s="270" t="s">
        <v>2187</v>
      </c>
      <c r="E302" s="22" t="s">
        <v>3</v>
      </c>
      <c r="F302" s="271">
        <v>2.8599999999999999</v>
      </c>
      <c r="G302" s="41"/>
      <c r="H302" s="42"/>
    </row>
    <row r="303" s="2" customFormat="1" ht="16.8" customHeight="1">
      <c r="A303" s="41"/>
      <c r="B303" s="42"/>
      <c r="C303" s="270" t="s">
        <v>3</v>
      </c>
      <c r="D303" s="270" t="s">
        <v>2925</v>
      </c>
      <c r="E303" s="22" t="s">
        <v>3</v>
      </c>
      <c r="F303" s="271">
        <v>4.7999999999999998</v>
      </c>
      <c r="G303" s="41"/>
      <c r="H303" s="42"/>
    </row>
    <row r="304" s="2" customFormat="1" ht="16.8" customHeight="1">
      <c r="A304" s="41"/>
      <c r="B304" s="42"/>
      <c r="C304" s="270" t="s">
        <v>3</v>
      </c>
      <c r="D304" s="270" t="s">
        <v>6899</v>
      </c>
      <c r="E304" s="22" t="s">
        <v>3</v>
      </c>
      <c r="F304" s="271">
        <v>8.7400000000000002</v>
      </c>
      <c r="G304" s="41"/>
      <c r="H304" s="42"/>
    </row>
    <row r="305" s="2" customFormat="1" ht="16.8" customHeight="1">
      <c r="A305" s="41"/>
      <c r="B305" s="42"/>
      <c r="C305" s="270" t="s">
        <v>3</v>
      </c>
      <c r="D305" s="270" t="s">
        <v>6900</v>
      </c>
      <c r="E305" s="22" t="s">
        <v>3</v>
      </c>
      <c r="F305" s="271">
        <v>22.370000000000001</v>
      </c>
      <c r="G305" s="41"/>
      <c r="H305" s="42"/>
    </row>
    <row r="306" s="2" customFormat="1" ht="16.8" customHeight="1">
      <c r="A306" s="41"/>
      <c r="B306" s="42"/>
      <c r="C306" s="270" t="s">
        <v>3</v>
      </c>
      <c r="D306" s="270" t="s">
        <v>804</v>
      </c>
      <c r="E306" s="22" t="s">
        <v>3</v>
      </c>
      <c r="F306" s="271">
        <v>38.770000000000003</v>
      </c>
      <c r="G306" s="41"/>
      <c r="H306" s="42"/>
    </row>
    <row r="307" s="2" customFormat="1" ht="16.8" customHeight="1">
      <c r="A307" s="41"/>
      <c r="B307" s="42"/>
      <c r="C307" s="270" t="s">
        <v>3</v>
      </c>
      <c r="D307" s="270" t="s">
        <v>6826</v>
      </c>
      <c r="E307" s="22" t="s">
        <v>3</v>
      </c>
      <c r="F307" s="271">
        <v>0</v>
      </c>
      <c r="G307" s="41"/>
      <c r="H307" s="42"/>
    </row>
    <row r="308" s="2" customFormat="1" ht="16.8" customHeight="1">
      <c r="A308" s="41"/>
      <c r="B308" s="42"/>
      <c r="C308" s="270" t="s">
        <v>3</v>
      </c>
      <c r="D308" s="270" t="s">
        <v>6901</v>
      </c>
      <c r="E308" s="22" t="s">
        <v>3</v>
      </c>
      <c r="F308" s="271">
        <v>4.8499999999999996</v>
      </c>
      <c r="G308" s="41"/>
      <c r="H308" s="42"/>
    </row>
    <row r="309" s="2" customFormat="1" ht="16.8" customHeight="1">
      <c r="A309" s="41"/>
      <c r="B309" s="42"/>
      <c r="C309" s="270" t="s">
        <v>3</v>
      </c>
      <c r="D309" s="270" t="s">
        <v>2926</v>
      </c>
      <c r="E309" s="22" t="s">
        <v>3</v>
      </c>
      <c r="F309" s="271">
        <v>5.21</v>
      </c>
      <c r="G309" s="41"/>
      <c r="H309" s="42"/>
    </row>
    <row r="310" s="2" customFormat="1" ht="16.8" customHeight="1">
      <c r="A310" s="41"/>
      <c r="B310" s="42"/>
      <c r="C310" s="270" t="s">
        <v>3</v>
      </c>
      <c r="D310" s="270" t="s">
        <v>6902</v>
      </c>
      <c r="E310" s="22" t="s">
        <v>3</v>
      </c>
      <c r="F310" s="271">
        <v>12.15</v>
      </c>
      <c r="G310" s="41"/>
      <c r="H310" s="42"/>
    </row>
    <row r="311" s="2" customFormat="1" ht="16.8" customHeight="1">
      <c r="A311" s="41"/>
      <c r="B311" s="42"/>
      <c r="C311" s="270" t="s">
        <v>3</v>
      </c>
      <c r="D311" s="270" t="s">
        <v>6903</v>
      </c>
      <c r="E311" s="22" t="s">
        <v>3</v>
      </c>
      <c r="F311" s="271">
        <v>40.439999999999998</v>
      </c>
      <c r="G311" s="41"/>
      <c r="H311" s="42"/>
    </row>
    <row r="312" s="2" customFormat="1" ht="16.8" customHeight="1">
      <c r="A312" s="41"/>
      <c r="B312" s="42"/>
      <c r="C312" s="270" t="s">
        <v>3</v>
      </c>
      <c r="D312" s="270" t="s">
        <v>804</v>
      </c>
      <c r="E312" s="22" t="s">
        <v>3</v>
      </c>
      <c r="F312" s="271">
        <v>62.649999999999999</v>
      </c>
      <c r="G312" s="41"/>
      <c r="H312" s="42"/>
    </row>
    <row r="313" s="2" customFormat="1" ht="16.8" customHeight="1">
      <c r="A313" s="41"/>
      <c r="B313" s="42"/>
      <c r="C313" s="270" t="s">
        <v>3</v>
      </c>
      <c r="D313" s="270" t="s">
        <v>497</v>
      </c>
      <c r="E313" s="22" t="s">
        <v>3</v>
      </c>
      <c r="F313" s="271">
        <v>175.74000000000001</v>
      </c>
      <c r="G313" s="41"/>
      <c r="H313" s="42"/>
    </row>
    <row r="314" s="2" customFormat="1" ht="16.8" customHeight="1">
      <c r="A314" s="41"/>
      <c r="B314" s="42"/>
      <c r="C314" s="272" t="s">
        <v>6774</v>
      </c>
      <c r="D314" s="41"/>
      <c r="E314" s="41"/>
      <c r="F314" s="41"/>
      <c r="G314" s="41"/>
      <c r="H314" s="42"/>
    </row>
    <row r="315" s="2" customFormat="1" ht="16.8" customHeight="1">
      <c r="A315" s="41"/>
      <c r="B315" s="42"/>
      <c r="C315" s="270" t="s">
        <v>3207</v>
      </c>
      <c r="D315" s="270" t="s">
        <v>6779</v>
      </c>
      <c r="E315" s="22" t="s">
        <v>694</v>
      </c>
      <c r="F315" s="271">
        <v>1278.7049999999999</v>
      </c>
      <c r="G315" s="41"/>
      <c r="H315" s="42"/>
    </row>
    <row r="316" s="2" customFormat="1" ht="16.8" customHeight="1">
      <c r="A316" s="41"/>
      <c r="B316" s="42"/>
      <c r="C316" s="270" t="s">
        <v>3215</v>
      </c>
      <c r="D316" s="270" t="s">
        <v>6845</v>
      </c>
      <c r="E316" s="22" t="s">
        <v>694</v>
      </c>
      <c r="F316" s="271">
        <v>133.55799999999999</v>
      </c>
      <c r="G316" s="41"/>
      <c r="H316" s="42"/>
    </row>
    <row r="317" s="2" customFormat="1" ht="16.8" customHeight="1">
      <c r="A317" s="41"/>
      <c r="B317" s="42"/>
      <c r="C317" s="270" t="s">
        <v>3226</v>
      </c>
      <c r="D317" s="270" t="s">
        <v>6846</v>
      </c>
      <c r="E317" s="22" t="s">
        <v>140</v>
      </c>
      <c r="F317" s="271">
        <v>534.23000000000002</v>
      </c>
      <c r="G317" s="41"/>
      <c r="H317" s="42"/>
    </row>
    <row r="318" s="2" customFormat="1" ht="16.8" customHeight="1">
      <c r="A318" s="41"/>
      <c r="B318" s="42"/>
      <c r="C318" s="270" t="s">
        <v>3236</v>
      </c>
      <c r="D318" s="270" t="s">
        <v>6780</v>
      </c>
      <c r="E318" s="22" t="s">
        <v>140</v>
      </c>
      <c r="F318" s="271">
        <v>505.74400000000003</v>
      </c>
      <c r="G318" s="41"/>
      <c r="H318" s="42"/>
    </row>
    <row r="319" s="2" customFormat="1">
      <c r="A319" s="41"/>
      <c r="B319" s="42"/>
      <c r="C319" s="270" t="s">
        <v>1742</v>
      </c>
      <c r="D319" s="270" t="s">
        <v>6847</v>
      </c>
      <c r="E319" s="22" t="s">
        <v>140</v>
      </c>
      <c r="F319" s="271">
        <v>534.23000000000002</v>
      </c>
      <c r="G319" s="41"/>
      <c r="H319" s="42"/>
    </row>
    <row r="320" s="2" customFormat="1" ht="16.8" customHeight="1">
      <c r="A320" s="41"/>
      <c r="B320" s="42"/>
      <c r="C320" s="266" t="s">
        <v>202</v>
      </c>
      <c r="D320" s="267" t="s">
        <v>203</v>
      </c>
      <c r="E320" s="268" t="s">
        <v>140</v>
      </c>
      <c r="F320" s="269">
        <v>177.52600000000001</v>
      </c>
      <c r="G320" s="41"/>
      <c r="H320" s="42"/>
    </row>
    <row r="321" s="2" customFormat="1" ht="16.8" customHeight="1">
      <c r="A321" s="41"/>
      <c r="B321" s="42"/>
      <c r="C321" s="270" t="s">
        <v>3</v>
      </c>
      <c r="D321" s="270" t="s">
        <v>205</v>
      </c>
      <c r="E321" s="22" t="s">
        <v>3</v>
      </c>
      <c r="F321" s="271">
        <v>27.789999999999999</v>
      </c>
      <c r="G321" s="41"/>
      <c r="H321" s="42"/>
    </row>
    <row r="322" s="2" customFormat="1" ht="16.8" customHeight="1">
      <c r="A322" s="41"/>
      <c r="B322" s="42"/>
      <c r="C322" s="270" t="s">
        <v>3</v>
      </c>
      <c r="D322" s="270" t="s">
        <v>208</v>
      </c>
      <c r="E322" s="22" t="s">
        <v>3</v>
      </c>
      <c r="F322" s="271">
        <v>149.73599999999999</v>
      </c>
      <c r="G322" s="41"/>
      <c r="H322" s="42"/>
    </row>
    <row r="323" s="2" customFormat="1" ht="16.8" customHeight="1">
      <c r="A323" s="41"/>
      <c r="B323" s="42"/>
      <c r="C323" s="270" t="s">
        <v>3</v>
      </c>
      <c r="D323" s="270" t="s">
        <v>497</v>
      </c>
      <c r="E323" s="22" t="s">
        <v>3</v>
      </c>
      <c r="F323" s="271">
        <v>177.52600000000001</v>
      </c>
      <c r="G323" s="41"/>
      <c r="H323" s="42"/>
    </row>
    <row r="324" s="2" customFormat="1" ht="16.8" customHeight="1">
      <c r="A324" s="41"/>
      <c r="B324" s="42"/>
      <c r="C324" s="272" t="s">
        <v>6774</v>
      </c>
      <c r="D324" s="41"/>
      <c r="E324" s="41"/>
      <c r="F324" s="41"/>
      <c r="G324" s="41"/>
      <c r="H324" s="42"/>
    </row>
    <row r="325" s="2" customFormat="1">
      <c r="A325" s="41"/>
      <c r="B325" s="42"/>
      <c r="C325" s="270" t="s">
        <v>1485</v>
      </c>
      <c r="D325" s="270" t="s">
        <v>6848</v>
      </c>
      <c r="E325" s="22" t="s">
        <v>472</v>
      </c>
      <c r="F325" s="271">
        <v>33.420000000000002</v>
      </c>
      <c r="G325" s="41"/>
      <c r="H325" s="42"/>
    </row>
    <row r="326" s="2" customFormat="1" ht="16.8" customHeight="1">
      <c r="A326" s="41"/>
      <c r="B326" s="42"/>
      <c r="C326" s="270" t="s">
        <v>1530</v>
      </c>
      <c r="D326" s="270" t="s">
        <v>6849</v>
      </c>
      <c r="E326" s="22" t="s">
        <v>140</v>
      </c>
      <c r="F326" s="271">
        <v>546.75300000000004</v>
      </c>
      <c r="G326" s="41"/>
      <c r="H326" s="42"/>
    </row>
    <row r="327" s="2" customFormat="1" ht="16.8" customHeight="1">
      <c r="A327" s="41"/>
      <c r="B327" s="42"/>
      <c r="C327" s="270" t="s">
        <v>1447</v>
      </c>
      <c r="D327" s="270" t="s">
        <v>6850</v>
      </c>
      <c r="E327" s="22" t="s">
        <v>140</v>
      </c>
      <c r="F327" s="271">
        <v>546.75300000000004</v>
      </c>
      <c r="G327" s="41"/>
      <c r="H327" s="42"/>
    </row>
    <row r="328" s="2" customFormat="1" ht="16.8" customHeight="1">
      <c r="A328" s="41"/>
      <c r="B328" s="42"/>
      <c r="C328" s="270" t="s">
        <v>1918</v>
      </c>
      <c r="D328" s="270" t="s">
        <v>1919</v>
      </c>
      <c r="E328" s="22" t="s">
        <v>140</v>
      </c>
      <c r="F328" s="271">
        <v>322.673</v>
      </c>
      <c r="G328" s="41"/>
      <c r="H328" s="42"/>
    </row>
    <row r="329" s="2" customFormat="1" ht="16.8" customHeight="1">
      <c r="A329" s="41"/>
      <c r="B329" s="42"/>
      <c r="C329" s="270" t="s">
        <v>1908</v>
      </c>
      <c r="D329" s="270" t="s">
        <v>1909</v>
      </c>
      <c r="E329" s="22" t="s">
        <v>140</v>
      </c>
      <c r="F329" s="271">
        <v>322.673</v>
      </c>
      <c r="G329" s="41"/>
      <c r="H329" s="42"/>
    </row>
    <row r="330" s="2" customFormat="1" ht="16.8" customHeight="1">
      <c r="A330" s="41"/>
      <c r="B330" s="42"/>
      <c r="C330" s="266" t="s">
        <v>205</v>
      </c>
      <c r="D330" s="267" t="s">
        <v>206</v>
      </c>
      <c r="E330" s="268" t="s">
        <v>140</v>
      </c>
      <c r="F330" s="269">
        <v>27.789999999999999</v>
      </c>
      <c r="G330" s="41"/>
      <c r="H330" s="42"/>
    </row>
    <row r="331" s="2" customFormat="1" ht="16.8" customHeight="1">
      <c r="A331" s="41"/>
      <c r="B331" s="42"/>
      <c r="C331" s="270" t="s">
        <v>3</v>
      </c>
      <c r="D331" s="270" t="s">
        <v>6781</v>
      </c>
      <c r="E331" s="22" t="s">
        <v>3</v>
      </c>
      <c r="F331" s="271">
        <v>0</v>
      </c>
      <c r="G331" s="41"/>
      <c r="H331" s="42"/>
    </row>
    <row r="332" s="2" customFormat="1" ht="16.8" customHeight="1">
      <c r="A332" s="41"/>
      <c r="B332" s="42"/>
      <c r="C332" s="270" t="s">
        <v>3</v>
      </c>
      <c r="D332" s="270" t="s">
        <v>6904</v>
      </c>
      <c r="E332" s="22" t="s">
        <v>3</v>
      </c>
      <c r="F332" s="271">
        <v>12.65</v>
      </c>
      <c r="G332" s="41"/>
      <c r="H332" s="42"/>
    </row>
    <row r="333" s="2" customFormat="1" ht="16.8" customHeight="1">
      <c r="A333" s="41"/>
      <c r="B333" s="42"/>
      <c r="C333" s="270" t="s">
        <v>3</v>
      </c>
      <c r="D333" s="270" t="s">
        <v>804</v>
      </c>
      <c r="E333" s="22" t="s">
        <v>3</v>
      </c>
      <c r="F333" s="271">
        <v>12.65</v>
      </c>
      <c r="G333" s="41"/>
      <c r="H333" s="42"/>
    </row>
    <row r="334" s="2" customFormat="1" ht="16.8" customHeight="1">
      <c r="A334" s="41"/>
      <c r="B334" s="42"/>
      <c r="C334" s="270" t="s">
        <v>3</v>
      </c>
      <c r="D334" s="270" t="s">
        <v>6821</v>
      </c>
      <c r="E334" s="22" t="s">
        <v>3</v>
      </c>
      <c r="F334" s="271">
        <v>0</v>
      </c>
      <c r="G334" s="41"/>
      <c r="H334" s="42"/>
    </row>
    <row r="335" s="2" customFormat="1" ht="16.8" customHeight="1">
      <c r="A335" s="41"/>
      <c r="B335" s="42"/>
      <c r="C335" s="270" t="s">
        <v>3</v>
      </c>
      <c r="D335" s="270" t="s">
        <v>2924</v>
      </c>
      <c r="E335" s="22" t="s">
        <v>3</v>
      </c>
      <c r="F335" s="271">
        <v>5.1299999999999999</v>
      </c>
      <c r="G335" s="41"/>
      <c r="H335" s="42"/>
    </row>
    <row r="336" s="2" customFormat="1" ht="16.8" customHeight="1">
      <c r="A336" s="41"/>
      <c r="B336" s="42"/>
      <c r="C336" s="270" t="s">
        <v>3</v>
      </c>
      <c r="D336" s="270" t="s">
        <v>804</v>
      </c>
      <c r="E336" s="22" t="s">
        <v>3</v>
      </c>
      <c r="F336" s="271">
        <v>5.1299999999999999</v>
      </c>
      <c r="G336" s="41"/>
      <c r="H336" s="42"/>
    </row>
    <row r="337" s="2" customFormat="1" ht="16.8" customHeight="1">
      <c r="A337" s="41"/>
      <c r="B337" s="42"/>
      <c r="C337" s="270" t="s">
        <v>3</v>
      </c>
      <c r="D337" s="270" t="s">
        <v>6823</v>
      </c>
      <c r="E337" s="22" t="s">
        <v>3</v>
      </c>
      <c r="F337" s="271">
        <v>0</v>
      </c>
      <c r="G337" s="41"/>
      <c r="H337" s="42"/>
    </row>
    <row r="338" s="2" customFormat="1" ht="16.8" customHeight="1">
      <c r="A338" s="41"/>
      <c r="B338" s="42"/>
      <c r="C338" s="270" t="s">
        <v>3</v>
      </c>
      <c r="D338" s="270" t="s">
        <v>2925</v>
      </c>
      <c r="E338" s="22" t="s">
        <v>3</v>
      </c>
      <c r="F338" s="271">
        <v>4.7999999999999998</v>
      </c>
      <c r="G338" s="41"/>
      <c r="H338" s="42"/>
    </row>
    <row r="339" s="2" customFormat="1" ht="16.8" customHeight="1">
      <c r="A339" s="41"/>
      <c r="B339" s="42"/>
      <c r="C339" s="270" t="s">
        <v>3</v>
      </c>
      <c r="D339" s="270" t="s">
        <v>804</v>
      </c>
      <c r="E339" s="22" t="s">
        <v>3</v>
      </c>
      <c r="F339" s="271">
        <v>4.7999999999999998</v>
      </c>
      <c r="G339" s="41"/>
      <c r="H339" s="42"/>
    </row>
    <row r="340" s="2" customFormat="1" ht="16.8" customHeight="1">
      <c r="A340" s="41"/>
      <c r="B340" s="42"/>
      <c r="C340" s="270" t="s">
        <v>3</v>
      </c>
      <c r="D340" s="270" t="s">
        <v>6826</v>
      </c>
      <c r="E340" s="22" t="s">
        <v>3</v>
      </c>
      <c r="F340" s="271">
        <v>0</v>
      </c>
      <c r="G340" s="41"/>
      <c r="H340" s="42"/>
    </row>
    <row r="341" s="2" customFormat="1" ht="16.8" customHeight="1">
      <c r="A341" s="41"/>
      <c r="B341" s="42"/>
      <c r="C341" s="270" t="s">
        <v>3</v>
      </c>
      <c r="D341" s="270" t="s">
        <v>2926</v>
      </c>
      <c r="E341" s="22" t="s">
        <v>3</v>
      </c>
      <c r="F341" s="271">
        <v>5.21</v>
      </c>
      <c r="G341" s="41"/>
      <c r="H341" s="42"/>
    </row>
    <row r="342" s="2" customFormat="1" ht="16.8" customHeight="1">
      <c r="A342" s="41"/>
      <c r="B342" s="42"/>
      <c r="C342" s="270" t="s">
        <v>3</v>
      </c>
      <c r="D342" s="270" t="s">
        <v>804</v>
      </c>
      <c r="E342" s="22" t="s">
        <v>3</v>
      </c>
      <c r="F342" s="271">
        <v>5.21</v>
      </c>
      <c r="G342" s="41"/>
      <c r="H342" s="42"/>
    </row>
    <row r="343" s="2" customFormat="1" ht="16.8" customHeight="1">
      <c r="A343" s="41"/>
      <c r="B343" s="42"/>
      <c r="C343" s="270" t="s">
        <v>3</v>
      </c>
      <c r="D343" s="270" t="s">
        <v>497</v>
      </c>
      <c r="E343" s="22" t="s">
        <v>3</v>
      </c>
      <c r="F343" s="271">
        <v>27.789999999999999</v>
      </c>
      <c r="G343" s="41"/>
      <c r="H343" s="42"/>
    </row>
    <row r="344" s="2" customFormat="1" ht="16.8" customHeight="1">
      <c r="A344" s="41"/>
      <c r="B344" s="42"/>
      <c r="C344" s="272" t="s">
        <v>6774</v>
      </c>
      <c r="D344" s="41"/>
      <c r="E344" s="41"/>
      <c r="F344" s="41"/>
      <c r="G344" s="41"/>
      <c r="H344" s="42"/>
    </row>
    <row r="345" s="2" customFormat="1" ht="16.8" customHeight="1">
      <c r="A345" s="41"/>
      <c r="B345" s="42"/>
      <c r="C345" s="270" t="s">
        <v>2842</v>
      </c>
      <c r="D345" s="270" t="s">
        <v>6860</v>
      </c>
      <c r="E345" s="22" t="s">
        <v>140</v>
      </c>
      <c r="F345" s="271">
        <v>225.06200000000001</v>
      </c>
      <c r="G345" s="41"/>
      <c r="H345" s="42"/>
    </row>
    <row r="346" s="2" customFormat="1">
      <c r="A346" s="41"/>
      <c r="B346" s="42"/>
      <c r="C346" s="270" t="s">
        <v>2853</v>
      </c>
      <c r="D346" s="270" t="s">
        <v>6888</v>
      </c>
      <c r="E346" s="22" t="s">
        <v>140</v>
      </c>
      <c r="F346" s="271">
        <v>225.06200000000001</v>
      </c>
      <c r="G346" s="41"/>
      <c r="H346" s="42"/>
    </row>
    <row r="347" s="2" customFormat="1" ht="16.8" customHeight="1">
      <c r="A347" s="41"/>
      <c r="B347" s="42"/>
      <c r="C347" s="266" t="s">
        <v>208</v>
      </c>
      <c r="D347" s="267" t="s">
        <v>209</v>
      </c>
      <c r="E347" s="268" t="s">
        <v>140</v>
      </c>
      <c r="F347" s="269">
        <v>149.73599999999999</v>
      </c>
      <c r="G347" s="41"/>
      <c r="H347" s="42"/>
    </row>
    <row r="348" s="2" customFormat="1" ht="16.8" customHeight="1">
      <c r="A348" s="41"/>
      <c r="B348" s="42"/>
      <c r="C348" s="270" t="s">
        <v>3</v>
      </c>
      <c r="D348" s="270" t="s">
        <v>6821</v>
      </c>
      <c r="E348" s="22" t="s">
        <v>3</v>
      </c>
      <c r="F348" s="271">
        <v>0</v>
      </c>
      <c r="G348" s="41"/>
      <c r="H348" s="42"/>
    </row>
    <row r="349" s="2" customFormat="1" ht="16.8" customHeight="1">
      <c r="A349" s="41"/>
      <c r="B349" s="42"/>
      <c r="C349" s="270" t="s">
        <v>3</v>
      </c>
      <c r="D349" s="270" t="s">
        <v>6897</v>
      </c>
      <c r="E349" s="22" t="s">
        <v>3</v>
      </c>
      <c r="F349" s="271">
        <v>11.9</v>
      </c>
      <c r="G349" s="41"/>
      <c r="H349" s="42"/>
    </row>
    <row r="350" s="2" customFormat="1" ht="16.8" customHeight="1">
      <c r="A350" s="41"/>
      <c r="B350" s="42"/>
      <c r="C350" s="270" t="s">
        <v>3</v>
      </c>
      <c r="D350" s="270" t="s">
        <v>6898</v>
      </c>
      <c r="E350" s="22" t="s">
        <v>3</v>
      </c>
      <c r="F350" s="271">
        <v>40.740000000000002</v>
      </c>
      <c r="G350" s="41"/>
      <c r="H350" s="42"/>
    </row>
    <row r="351" s="2" customFormat="1" ht="16.8" customHeight="1">
      <c r="A351" s="41"/>
      <c r="B351" s="42"/>
      <c r="C351" s="270" t="s">
        <v>3</v>
      </c>
      <c r="D351" s="270" t="s">
        <v>804</v>
      </c>
      <c r="E351" s="22" t="s">
        <v>3</v>
      </c>
      <c r="F351" s="271">
        <v>52.640000000000001</v>
      </c>
      <c r="G351" s="41"/>
      <c r="H351" s="42"/>
    </row>
    <row r="352" s="2" customFormat="1" ht="16.8" customHeight="1">
      <c r="A352" s="41"/>
      <c r="B352" s="42"/>
      <c r="C352" s="270" t="s">
        <v>3</v>
      </c>
      <c r="D352" s="270" t="s">
        <v>6823</v>
      </c>
      <c r="E352" s="22" t="s">
        <v>3</v>
      </c>
      <c r="F352" s="271">
        <v>0</v>
      </c>
      <c r="G352" s="41"/>
      <c r="H352" s="42"/>
    </row>
    <row r="353" s="2" customFormat="1" ht="16.8" customHeight="1">
      <c r="A353" s="41"/>
      <c r="B353" s="42"/>
      <c r="C353" s="270" t="s">
        <v>3</v>
      </c>
      <c r="D353" s="270" t="s">
        <v>6899</v>
      </c>
      <c r="E353" s="22" t="s">
        <v>3</v>
      </c>
      <c r="F353" s="271">
        <v>8.7400000000000002</v>
      </c>
      <c r="G353" s="41"/>
      <c r="H353" s="42"/>
    </row>
    <row r="354" s="2" customFormat="1" ht="16.8" customHeight="1">
      <c r="A354" s="41"/>
      <c r="B354" s="42"/>
      <c r="C354" s="270" t="s">
        <v>3</v>
      </c>
      <c r="D354" s="270" t="s">
        <v>6905</v>
      </c>
      <c r="E354" s="22" t="s">
        <v>3</v>
      </c>
      <c r="F354" s="271">
        <v>22.565999999999999</v>
      </c>
      <c r="G354" s="41"/>
      <c r="H354" s="42"/>
    </row>
    <row r="355" s="2" customFormat="1" ht="16.8" customHeight="1">
      <c r="A355" s="41"/>
      <c r="B355" s="42"/>
      <c r="C355" s="270" t="s">
        <v>3</v>
      </c>
      <c r="D355" s="270" t="s">
        <v>804</v>
      </c>
      <c r="E355" s="22" t="s">
        <v>3</v>
      </c>
      <c r="F355" s="271">
        <v>31.306000000000001</v>
      </c>
      <c r="G355" s="41"/>
      <c r="H355" s="42"/>
    </row>
    <row r="356" s="2" customFormat="1" ht="16.8" customHeight="1">
      <c r="A356" s="41"/>
      <c r="B356" s="42"/>
      <c r="C356" s="270" t="s">
        <v>3</v>
      </c>
      <c r="D356" s="270" t="s">
        <v>6826</v>
      </c>
      <c r="E356" s="22" t="s">
        <v>3</v>
      </c>
      <c r="F356" s="271">
        <v>0</v>
      </c>
      <c r="G356" s="41"/>
      <c r="H356" s="42"/>
    </row>
    <row r="357" s="2" customFormat="1" ht="16.8" customHeight="1">
      <c r="A357" s="41"/>
      <c r="B357" s="42"/>
      <c r="C357" s="270" t="s">
        <v>3</v>
      </c>
      <c r="D357" s="270" t="s">
        <v>6902</v>
      </c>
      <c r="E357" s="22" t="s">
        <v>3</v>
      </c>
      <c r="F357" s="271">
        <v>12.15</v>
      </c>
      <c r="G357" s="41"/>
      <c r="H357" s="42"/>
    </row>
    <row r="358" s="2" customFormat="1" ht="16.8" customHeight="1">
      <c r="A358" s="41"/>
      <c r="B358" s="42"/>
      <c r="C358" s="270" t="s">
        <v>3</v>
      </c>
      <c r="D358" s="270" t="s">
        <v>6903</v>
      </c>
      <c r="E358" s="22" t="s">
        <v>3</v>
      </c>
      <c r="F358" s="271">
        <v>40.439999999999998</v>
      </c>
      <c r="G358" s="41"/>
      <c r="H358" s="42"/>
    </row>
    <row r="359" s="2" customFormat="1" ht="16.8" customHeight="1">
      <c r="A359" s="41"/>
      <c r="B359" s="42"/>
      <c r="C359" s="270" t="s">
        <v>3</v>
      </c>
      <c r="D359" s="270" t="s">
        <v>804</v>
      </c>
      <c r="E359" s="22" t="s">
        <v>3</v>
      </c>
      <c r="F359" s="271">
        <v>52.590000000000003</v>
      </c>
      <c r="G359" s="41"/>
      <c r="H359" s="42"/>
    </row>
    <row r="360" s="2" customFormat="1" ht="16.8" customHeight="1">
      <c r="A360" s="41"/>
      <c r="B360" s="42"/>
      <c r="C360" s="270" t="s">
        <v>3</v>
      </c>
      <c r="D360" s="270" t="s">
        <v>6906</v>
      </c>
      <c r="E360" s="22" t="s">
        <v>3</v>
      </c>
      <c r="F360" s="271">
        <v>0</v>
      </c>
      <c r="G360" s="41"/>
      <c r="H360" s="42"/>
    </row>
    <row r="361" s="2" customFormat="1" ht="16.8" customHeight="1">
      <c r="A361" s="41"/>
      <c r="B361" s="42"/>
      <c r="C361" s="270" t="s">
        <v>3</v>
      </c>
      <c r="D361" s="270" t="s">
        <v>6907</v>
      </c>
      <c r="E361" s="22" t="s">
        <v>3</v>
      </c>
      <c r="F361" s="271">
        <v>5.0990000000000002</v>
      </c>
      <c r="G361" s="41"/>
      <c r="H361" s="42"/>
    </row>
    <row r="362" s="2" customFormat="1" ht="16.8" customHeight="1">
      <c r="A362" s="41"/>
      <c r="B362" s="42"/>
      <c r="C362" s="270" t="s">
        <v>3</v>
      </c>
      <c r="D362" s="270" t="s">
        <v>6908</v>
      </c>
      <c r="E362" s="22" t="s">
        <v>3</v>
      </c>
      <c r="F362" s="271">
        <v>2.952</v>
      </c>
      <c r="G362" s="41"/>
      <c r="H362" s="42"/>
    </row>
    <row r="363" s="2" customFormat="1" ht="16.8" customHeight="1">
      <c r="A363" s="41"/>
      <c r="B363" s="42"/>
      <c r="C363" s="270" t="s">
        <v>3</v>
      </c>
      <c r="D363" s="270" t="s">
        <v>6909</v>
      </c>
      <c r="E363" s="22" t="s">
        <v>3</v>
      </c>
      <c r="F363" s="271">
        <v>5.149</v>
      </c>
      <c r="G363" s="41"/>
      <c r="H363" s="42"/>
    </row>
    <row r="364" s="2" customFormat="1" ht="16.8" customHeight="1">
      <c r="A364" s="41"/>
      <c r="B364" s="42"/>
      <c r="C364" s="270" t="s">
        <v>3</v>
      </c>
      <c r="D364" s="270" t="s">
        <v>3</v>
      </c>
      <c r="E364" s="22" t="s">
        <v>3</v>
      </c>
      <c r="F364" s="271">
        <v>0</v>
      </c>
      <c r="G364" s="41"/>
      <c r="H364" s="42"/>
    </row>
    <row r="365" s="2" customFormat="1" ht="16.8" customHeight="1">
      <c r="A365" s="41"/>
      <c r="B365" s="42"/>
      <c r="C365" s="270" t="s">
        <v>3</v>
      </c>
      <c r="D365" s="270" t="s">
        <v>3</v>
      </c>
      <c r="E365" s="22" t="s">
        <v>3</v>
      </c>
      <c r="F365" s="271">
        <v>0</v>
      </c>
      <c r="G365" s="41"/>
      <c r="H365" s="42"/>
    </row>
    <row r="366" s="2" customFormat="1" ht="16.8" customHeight="1">
      <c r="A366" s="41"/>
      <c r="B366" s="42"/>
      <c r="C366" s="270" t="s">
        <v>3</v>
      </c>
      <c r="D366" s="270" t="s">
        <v>497</v>
      </c>
      <c r="E366" s="22" t="s">
        <v>3</v>
      </c>
      <c r="F366" s="271">
        <v>149.73599999999999</v>
      </c>
      <c r="G366" s="41"/>
      <c r="H366" s="42"/>
    </row>
    <row r="367" s="2" customFormat="1" ht="16.8" customHeight="1">
      <c r="A367" s="41"/>
      <c r="B367" s="42"/>
      <c r="C367" s="272" t="s">
        <v>6774</v>
      </c>
      <c r="D367" s="41"/>
      <c r="E367" s="41"/>
      <c r="F367" s="41"/>
      <c r="G367" s="41"/>
      <c r="H367" s="42"/>
    </row>
    <row r="368" s="2" customFormat="1" ht="16.8" customHeight="1">
      <c r="A368" s="41"/>
      <c r="B368" s="42"/>
      <c r="C368" s="270" t="s">
        <v>3003</v>
      </c>
      <c r="D368" s="270" t="s">
        <v>6864</v>
      </c>
      <c r="E368" s="22" t="s">
        <v>140</v>
      </c>
      <c r="F368" s="271">
        <v>315.33699999999999</v>
      </c>
      <c r="G368" s="41"/>
      <c r="H368" s="42"/>
    </row>
    <row r="369" s="2" customFormat="1" ht="16.8" customHeight="1">
      <c r="A369" s="41"/>
      <c r="B369" s="42"/>
      <c r="C369" s="266" t="s">
        <v>211</v>
      </c>
      <c r="D369" s="267" t="s">
        <v>212</v>
      </c>
      <c r="E369" s="268" t="s">
        <v>140</v>
      </c>
      <c r="F369" s="269">
        <v>358.78800000000001</v>
      </c>
      <c r="G369" s="41"/>
      <c r="H369" s="42"/>
    </row>
    <row r="370" s="2" customFormat="1" ht="16.8" customHeight="1">
      <c r="A370" s="41"/>
      <c r="B370" s="42"/>
      <c r="C370" s="270" t="s">
        <v>3</v>
      </c>
      <c r="D370" s="270" t="s">
        <v>6910</v>
      </c>
      <c r="E370" s="22" t="s">
        <v>3</v>
      </c>
      <c r="F370" s="271">
        <v>91.5</v>
      </c>
      <c r="G370" s="41"/>
      <c r="H370" s="42"/>
    </row>
    <row r="371" s="2" customFormat="1" ht="16.8" customHeight="1">
      <c r="A371" s="41"/>
      <c r="B371" s="42"/>
      <c r="C371" s="270" t="s">
        <v>3</v>
      </c>
      <c r="D371" s="270" t="s">
        <v>6911</v>
      </c>
      <c r="E371" s="22" t="s">
        <v>3</v>
      </c>
      <c r="F371" s="271">
        <v>62.299999999999997</v>
      </c>
      <c r="G371" s="41"/>
      <c r="H371" s="42"/>
    </row>
    <row r="372" s="2" customFormat="1" ht="16.8" customHeight="1">
      <c r="A372" s="41"/>
      <c r="B372" s="42"/>
      <c r="C372" s="270" t="s">
        <v>3</v>
      </c>
      <c r="D372" s="270" t="s">
        <v>6912</v>
      </c>
      <c r="E372" s="22" t="s">
        <v>3</v>
      </c>
      <c r="F372" s="271">
        <v>109.59999999999999</v>
      </c>
      <c r="G372" s="41"/>
      <c r="H372" s="42"/>
    </row>
    <row r="373" s="2" customFormat="1" ht="16.8" customHeight="1">
      <c r="A373" s="41"/>
      <c r="B373" s="42"/>
      <c r="C373" s="270" t="s">
        <v>3</v>
      </c>
      <c r="D373" s="270" t="s">
        <v>6913</v>
      </c>
      <c r="E373" s="22" t="s">
        <v>3</v>
      </c>
      <c r="F373" s="271">
        <v>191.40000000000001</v>
      </c>
      <c r="G373" s="41"/>
      <c r="H373" s="42"/>
    </row>
    <row r="374" s="2" customFormat="1" ht="16.8" customHeight="1">
      <c r="A374" s="41"/>
      <c r="B374" s="42"/>
      <c r="C374" s="270" t="s">
        <v>3</v>
      </c>
      <c r="D374" s="270" t="s">
        <v>6914</v>
      </c>
      <c r="E374" s="22" t="s">
        <v>3</v>
      </c>
      <c r="F374" s="271">
        <v>-16.800000000000001</v>
      </c>
      <c r="G374" s="41"/>
      <c r="H374" s="42"/>
    </row>
    <row r="375" s="2" customFormat="1" ht="16.8" customHeight="1">
      <c r="A375" s="41"/>
      <c r="B375" s="42"/>
      <c r="C375" s="270" t="s">
        <v>3</v>
      </c>
      <c r="D375" s="270" t="s">
        <v>382</v>
      </c>
      <c r="E375" s="22" t="s">
        <v>3</v>
      </c>
      <c r="F375" s="271">
        <v>6</v>
      </c>
      <c r="G375" s="41"/>
      <c r="H375" s="42"/>
    </row>
    <row r="376" s="2" customFormat="1" ht="16.8" customHeight="1">
      <c r="A376" s="41"/>
      <c r="B376" s="42"/>
      <c r="C376" s="270" t="s">
        <v>3</v>
      </c>
      <c r="D376" s="270" t="s">
        <v>6915</v>
      </c>
      <c r="E376" s="22" t="s">
        <v>3</v>
      </c>
      <c r="F376" s="271">
        <v>-85.212000000000003</v>
      </c>
      <c r="G376" s="41"/>
      <c r="H376" s="42"/>
    </row>
    <row r="377" s="2" customFormat="1" ht="16.8" customHeight="1">
      <c r="A377" s="41"/>
      <c r="B377" s="42"/>
      <c r="C377" s="270" t="s">
        <v>3</v>
      </c>
      <c r="D377" s="270" t="s">
        <v>497</v>
      </c>
      <c r="E377" s="22" t="s">
        <v>3</v>
      </c>
      <c r="F377" s="271">
        <v>358.78800000000001</v>
      </c>
      <c r="G377" s="41"/>
      <c r="H377" s="42"/>
    </row>
    <row r="378" s="2" customFormat="1" ht="16.8" customHeight="1">
      <c r="A378" s="41"/>
      <c r="B378" s="42"/>
      <c r="C378" s="272" t="s">
        <v>6774</v>
      </c>
      <c r="D378" s="41"/>
      <c r="E378" s="41"/>
      <c r="F378" s="41"/>
      <c r="G378" s="41"/>
      <c r="H378" s="42"/>
    </row>
    <row r="379" s="2" customFormat="1" ht="16.8" customHeight="1">
      <c r="A379" s="41"/>
      <c r="B379" s="42"/>
      <c r="C379" s="270" t="s">
        <v>1424</v>
      </c>
      <c r="D379" s="270" t="s">
        <v>6916</v>
      </c>
      <c r="E379" s="22" t="s">
        <v>140</v>
      </c>
      <c r="F379" s="271">
        <v>372.58800000000002</v>
      </c>
      <c r="G379" s="41"/>
      <c r="H379" s="42"/>
    </row>
    <row r="380" s="2" customFormat="1">
      <c r="A380" s="41"/>
      <c r="B380" s="42"/>
      <c r="C380" s="270" t="s">
        <v>1337</v>
      </c>
      <c r="D380" s="270" t="s">
        <v>6917</v>
      </c>
      <c r="E380" s="22" t="s">
        <v>140</v>
      </c>
      <c r="F380" s="271">
        <v>341.988</v>
      </c>
      <c r="G380" s="41"/>
      <c r="H380" s="42"/>
    </row>
    <row r="381" s="2" customFormat="1">
      <c r="A381" s="41"/>
      <c r="B381" s="42"/>
      <c r="C381" s="270" t="s">
        <v>1348</v>
      </c>
      <c r="D381" s="270" t="s">
        <v>6918</v>
      </c>
      <c r="E381" s="22" t="s">
        <v>140</v>
      </c>
      <c r="F381" s="271">
        <v>358.78800000000001</v>
      </c>
      <c r="G381" s="41"/>
      <c r="H381" s="42"/>
    </row>
    <row r="382" s="2" customFormat="1" ht="16.8" customHeight="1">
      <c r="A382" s="41"/>
      <c r="B382" s="42"/>
      <c r="C382" s="270" t="s">
        <v>1387</v>
      </c>
      <c r="D382" s="270" t="s">
        <v>6919</v>
      </c>
      <c r="E382" s="22" t="s">
        <v>140</v>
      </c>
      <c r="F382" s="271">
        <v>17.939</v>
      </c>
      <c r="G382" s="41"/>
      <c r="H382" s="42"/>
    </row>
    <row r="383" s="2" customFormat="1" ht="16.8" customHeight="1">
      <c r="A383" s="41"/>
      <c r="B383" s="42"/>
      <c r="C383" s="270" t="s">
        <v>1286</v>
      </c>
      <c r="D383" s="270" t="s">
        <v>6920</v>
      </c>
      <c r="E383" s="22" t="s">
        <v>140</v>
      </c>
      <c r="F383" s="271">
        <v>17.939</v>
      </c>
      <c r="G383" s="41"/>
      <c r="H383" s="42"/>
    </row>
    <row r="384" s="2" customFormat="1" ht="16.8" customHeight="1">
      <c r="A384" s="41"/>
      <c r="B384" s="42"/>
      <c r="C384" s="266" t="s">
        <v>214</v>
      </c>
      <c r="D384" s="267" t="s">
        <v>215</v>
      </c>
      <c r="E384" s="268" t="s">
        <v>140</v>
      </c>
      <c r="F384" s="269">
        <v>10.550000000000001</v>
      </c>
      <c r="G384" s="41"/>
      <c r="H384" s="42"/>
    </row>
    <row r="385" s="2" customFormat="1" ht="16.8" customHeight="1">
      <c r="A385" s="41"/>
      <c r="B385" s="42"/>
      <c r="C385" s="270" t="s">
        <v>3</v>
      </c>
      <c r="D385" s="270" t="s">
        <v>6921</v>
      </c>
      <c r="E385" s="22" t="s">
        <v>3</v>
      </c>
      <c r="F385" s="271">
        <v>2.7999999999999998</v>
      </c>
      <c r="G385" s="41"/>
      <c r="H385" s="42"/>
    </row>
    <row r="386" s="2" customFormat="1" ht="16.8" customHeight="1">
      <c r="A386" s="41"/>
      <c r="B386" s="42"/>
      <c r="C386" s="270" t="s">
        <v>3</v>
      </c>
      <c r="D386" s="270" t="s">
        <v>6922</v>
      </c>
      <c r="E386" s="22" t="s">
        <v>3</v>
      </c>
      <c r="F386" s="271">
        <v>7.75</v>
      </c>
      <c r="G386" s="41"/>
      <c r="H386" s="42"/>
    </row>
    <row r="387" s="2" customFormat="1" ht="16.8" customHeight="1">
      <c r="A387" s="41"/>
      <c r="B387" s="42"/>
      <c r="C387" s="270" t="s">
        <v>3</v>
      </c>
      <c r="D387" s="270" t="s">
        <v>497</v>
      </c>
      <c r="E387" s="22" t="s">
        <v>3</v>
      </c>
      <c r="F387" s="271">
        <v>10.550000000000001</v>
      </c>
      <c r="G387" s="41"/>
      <c r="H387" s="42"/>
    </row>
    <row r="388" s="2" customFormat="1" ht="16.8" customHeight="1">
      <c r="A388" s="41"/>
      <c r="B388" s="42"/>
      <c r="C388" s="272" t="s">
        <v>6774</v>
      </c>
      <c r="D388" s="41"/>
      <c r="E388" s="41"/>
      <c r="F388" s="41"/>
      <c r="G388" s="41"/>
      <c r="H388" s="42"/>
    </row>
    <row r="389" s="2" customFormat="1" ht="16.8" customHeight="1">
      <c r="A389" s="41"/>
      <c r="B389" s="42"/>
      <c r="C389" s="270" t="s">
        <v>1414</v>
      </c>
      <c r="D389" s="270" t="s">
        <v>6923</v>
      </c>
      <c r="E389" s="22" t="s">
        <v>140</v>
      </c>
      <c r="F389" s="271">
        <v>10.550000000000001</v>
      </c>
      <c r="G389" s="41"/>
      <c r="H389" s="42"/>
    </row>
    <row r="390" s="2" customFormat="1">
      <c r="A390" s="41"/>
      <c r="B390" s="42"/>
      <c r="C390" s="270" t="s">
        <v>1327</v>
      </c>
      <c r="D390" s="270" t="s">
        <v>6924</v>
      </c>
      <c r="E390" s="22" t="s">
        <v>140</v>
      </c>
      <c r="F390" s="271">
        <v>10.550000000000001</v>
      </c>
      <c r="G390" s="41"/>
      <c r="H390" s="42"/>
    </row>
    <row r="391" s="2" customFormat="1" ht="16.8" customHeight="1">
      <c r="A391" s="41"/>
      <c r="B391" s="42"/>
      <c r="C391" s="266" t="s">
        <v>217</v>
      </c>
      <c r="D391" s="267" t="s">
        <v>218</v>
      </c>
      <c r="E391" s="268" t="s">
        <v>140</v>
      </c>
      <c r="F391" s="269">
        <v>3</v>
      </c>
      <c r="G391" s="41"/>
      <c r="H391" s="42"/>
    </row>
    <row r="392" s="2" customFormat="1" ht="16.8" customHeight="1">
      <c r="A392" s="41"/>
      <c r="B392" s="42"/>
      <c r="C392" s="270" t="s">
        <v>3</v>
      </c>
      <c r="D392" s="270" t="s">
        <v>6925</v>
      </c>
      <c r="E392" s="22" t="s">
        <v>3</v>
      </c>
      <c r="F392" s="271">
        <v>3</v>
      </c>
      <c r="G392" s="41"/>
      <c r="H392" s="42"/>
    </row>
    <row r="393" s="2" customFormat="1" ht="16.8" customHeight="1">
      <c r="A393" s="41"/>
      <c r="B393" s="42"/>
      <c r="C393" s="272" t="s">
        <v>6774</v>
      </c>
      <c r="D393" s="41"/>
      <c r="E393" s="41"/>
      <c r="F393" s="41"/>
      <c r="G393" s="41"/>
      <c r="H393" s="42"/>
    </row>
    <row r="394" s="2" customFormat="1" ht="16.8" customHeight="1">
      <c r="A394" s="41"/>
      <c r="B394" s="42"/>
      <c r="C394" s="270" t="s">
        <v>1396</v>
      </c>
      <c r="D394" s="270" t="s">
        <v>6926</v>
      </c>
      <c r="E394" s="22" t="s">
        <v>140</v>
      </c>
      <c r="F394" s="271">
        <v>43.020000000000003</v>
      </c>
      <c r="G394" s="41"/>
      <c r="H394" s="42"/>
    </row>
    <row r="395" s="2" customFormat="1" ht="16.8" customHeight="1">
      <c r="A395" s="41"/>
      <c r="B395" s="42"/>
      <c r="C395" s="270" t="s">
        <v>1424</v>
      </c>
      <c r="D395" s="270" t="s">
        <v>6916</v>
      </c>
      <c r="E395" s="22" t="s">
        <v>140</v>
      </c>
      <c r="F395" s="271">
        <v>372.58800000000002</v>
      </c>
      <c r="G395" s="41"/>
      <c r="H395" s="42"/>
    </row>
    <row r="396" s="2" customFormat="1" ht="16.8" customHeight="1">
      <c r="A396" s="41"/>
      <c r="B396" s="42"/>
      <c r="C396" s="270" t="s">
        <v>1353</v>
      </c>
      <c r="D396" s="270" t="s">
        <v>6927</v>
      </c>
      <c r="E396" s="22" t="s">
        <v>629</v>
      </c>
      <c r="F396" s="271">
        <v>258.12</v>
      </c>
      <c r="G396" s="41"/>
      <c r="H396" s="42"/>
    </row>
    <row r="397" s="2" customFormat="1">
      <c r="A397" s="41"/>
      <c r="B397" s="42"/>
      <c r="C397" s="270" t="s">
        <v>3166</v>
      </c>
      <c r="D397" s="270" t="s">
        <v>6928</v>
      </c>
      <c r="E397" s="22" t="s">
        <v>140</v>
      </c>
      <c r="F397" s="271">
        <v>79.265000000000001</v>
      </c>
      <c r="G397" s="41"/>
      <c r="H397" s="42"/>
    </row>
    <row r="398" s="2" customFormat="1" ht="16.8" customHeight="1">
      <c r="A398" s="41"/>
      <c r="B398" s="42"/>
      <c r="C398" s="270" t="s">
        <v>3177</v>
      </c>
      <c r="D398" s="270" t="s">
        <v>6929</v>
      </c>
      <c r="E398" s="22" t="s">
        <v>140</v>
      </c>
      <c r="F398" s="271">
        <v>39.244999999999997</v>
      </c>
      <c r="G398" s="41"/>
      <c r="H398" s="42"/>
    </row>
    <row r="399" s="2" customFormat="1" ht="16.8" customHeight="1">
      <c r="A399" s="41"/>
      <c r="B399" s="42"/>
      <c r="C399" s="266" t="s">
        <v>219</v>
      </c>
      <c r="D399" s="267" t="s">
        <v>220</v>
      </c>
      <c r="E399" s="268" t="s">
        <v>136</v>
      </c>
      <c r="F399" s="269">
        <v>48</v>
      </c>
      <c r="G399" s="41"/>
      <c r="H399" s="42"/>
    </row>
    <row r="400" s="2" customFormat="1" ht="16.8" customHeight="1">
      <c r="A400" s="41"/>
      <c r="B400" s="42"/>
      <c r="C400" s="270" t="s">
        <v>3</v>
      </c>
      <c r="D400" s="270" t="s">
        <v>6930</v>
      </c>
      <c r="E400" s="22" t="s">
        <v>3</v>
      </c>
      <c r="F400" s="271">
        <v>24</v>
      </c>
      <c r="G400" s="41"/>
      <c r="H400" s="42"/>
    </row>
    <row r="401" s="2" customFormat="1" ht="16.8" customHeight="1">
      <c r="A401" s="41"/>
      <c r="B401" s="42"/>
      <c r="C401" s="270" t="s">
        <v>3</v>
      </c>
      <c r="D401" s="270" t="s">
        <v>6930</v>
      </c>
      <c r="E401" s="22" t="s">
        <v>3</v>
      </c>
      <c r="F401" s="271">
        <v>24</v>
      </c>
      <c r="G401" s="41"/>
      <c r="H401" s="42"/>
    </row>
    <row r="402" s="2" customFormat="1" ht="16.8" customHeight="1">
      <c r="A402" s="41"/>
      <c r="B402" s="42"/>
      <c r="C402" s="270" t="s">
        <v>3</v>
      </c>
      <c r="D402" s="270" t="s">
        <v>3</v>
      </c>
      <c r="E402" s="22" t="s">
        <v>3</v>
      </c>
      <c r="F402" s="271">
        <v>0</v>
      </c>
      <c r="G402" s="41"/>
      <c r="H402" s="42"/>
    </row>
    <row r="403" s="2" customFormat="1" ht="16.8" customHeight="1">
      <c r="A403" s="41"/>
      <c r="B403" s="42"/>
      <c r="C403" s="270" t="s">
        <v>3</v>
      </c>
      <c r="D403" s="270" t="s">
        <v>3</v>
      </c>
      <c r="E403" s="22" t="s">
        <v>3</v>
      </c>
      <c r="F403" s="271">
        <v>0</v>
      </c>
      <c r="G403" s="41"/>
      <c r="H403" s="42"/>
    </row>
    <row r="404" s="2" customFormat="1" ht="16.8" customHeight="1">
      <c r="A404" s="41"/>
      <c r="B404" s="42"/>
      <c r="C404" s="270" t="s">
        <v>3</v>
      </c>
      <c r="D404" s="270" t="s">
        <v>497</v>
      </c>
      <c r="E404" s="22" t="s">
        <v>3</v>
      </c>
      <c r="F404" s="271">
        <v>48</v>
      </c>
      <c r="G404" s="41"/>
      <c r="H404" s="42"/>
    </row>
    <row r="405" s="2" customFormat="1" ht="16.8" customHeight="1">
      <c r="A405" s="41"/>
      <c r="B405" s="42"/>
      <c r="C405" s="272" t="s">
        <v>6774</v>
      </c>
      <c r="D405" s="41"/>
      <c r="E405" s="41"/>
      <c r="F405" s="41"/>
      <c r="G405" s="41"/>
      <c r="H405" s="42"/>
    </row>
    <row r="406" s="2" customFormat="1" ht="16.8" customHeight="1">
      <c r="A406" s="41"/>
      <c r="B406" s="42"/>
      <c r="C406" s="270" t="s">
        <v>2947</v>
      </c>
      <c r="D406" s="270" t="s">
        <v>6931</v>
      </c>
      <c r="E406" s="22" t="s">
        <v>694</v>
      </c>
      <c r="F406" s="271">
        <v>48</v>
      </c>
      <c r="G406" s="41"/>
      <c r="H406" s="42"/>
    </row>
    <row r="407" s="2" customFormat="1" ht="16.8" customHeight="1">
      <c r="A407" s="41"/>
      <c r="B407" s="42"/>
      <c r="C407" s="270" t="s">
        <v>2952</v>
      </c>
      <c r="D407" s="270" t="s">
        <v>6932</v>
      </c>
      <c r="E407" s="22" t="s">
        <v>140</v>
      </c>
      <c r="F407" s="271">
        <v>20.399999999999999</v>
      </c>
      <c r="G407" s="41"/>
      <c r="H407" s="42"/>
    </row>
    <row r="408" s="2" customFormat="1" ht="16.8" customHeight="1">
      <c r="A408" s="41"/>
      <c r="B408" s="42"/>
      <c r="C408" s="270" t="s">
        <v>2958</v>
      </c>
      <c r="D408" s="270" t="s">
        <v>6933</v>
      </c>
      <c r="E408" s="22" t="s">
        <v>694</v>
      </c>
      <c r="F408" s="271">
        <v>48</v>
      </c>
      <c r="G408" s="41"/>
      <c r="H408" s="42"/>
    </row>
    <row r="409" s="2" customFormat="1">
      <c r="A409" s="41"/>
      <c r="B409" s="42"/>
      <c r="C409" s="270" t="s">
        <v>2968</v>
      </c>
      <c r="D409" s="270" t="s">
        <v>6934</v>
      </c>
      <c r="E409" s="22" t="s">
        <v>694</v>
      </c>
      <c r="F409" s="271">
        <v>48</v>
      </c>
      <c r="G409" s="41"/>
      <c r="H409" s="42"/>
    </row>
    <row r="410" s="2" customFormat="1">
      <c r="A410" s="41"/>
      <c r="B410" s="42"/>
      <c r="C410" s="270" t="s">
        <v>2981</v>
      </c>
      <c r="D410" s="270" t="s">
        <v>6935</v>
      </c>
      <c r="E410" s="22" t="s">
        <v>694</v>
      </c>
      <c r="F410" s="271">
        <v>48</v>
      </c>
      <c r="G410" s="41"/>
      <c r="H410" s="42"/>
    </row>
    <row r="411" s="2" customFormat="1">
      <c r="A411" s="41"/>
      <c r="B411" s="42"/>
      <c r="C411" s="270" t="s">
        <v>2973</v>
      </c>
      <c r="D411" s="270" t="s">
        <v>6936</v>
      </c>
      <c r="E411" s="22" t="s">
        <v>140</v>
      </c>
      <c r="F411" s="271">
        <v>33.119999999999997</v>
      </c>
      <c r="G411" s="41"/>
      <c r="H411" s="42"/>
    </row>
    <row r="412" s="2" customFormat="1" ht="16.8" customHeight="1">
      <c r="A412" s="41"/>
      <c r="B412" s="42"/>
      <c r="C412" s="266" t="s">
        <v>222</v>
      </c>
      <c r="D412" s="267" t="s">
        <v>223</v>
      </c>
      <c r="E412" s="268" t="s">
        <v>136</v>
      </c>
      <c r="F412" s="269">
        <v>23</v>
      </c>
      <c r="G412" s="41"/>
      <c r="H412" s="42"/>
    </row>
    <row r="413" s="2" customFormat="1" ht="16.8" customHeight="1">
      <c r="A413" s="41"/>
      <c r="B413" s="42"/>
      <c r="C413" s="270" t="s">
        <v>3</v>
      </c>
      <c r="D413" s="270" t="s">
        <v>89</v>
      </c>
      <c r="E413" s="22" t="s">
        <v>3</v>
      </c>
      <c r="F413" s="271">
        <v>23</v>
      </c>
      <c r="G413" s="41"/>
      <c r="H413" s="42"/>
    </row>
    <row r="414" s="2" customFormat="1" ht="16.8" customHeight="1">
      <c r="A414" s="41"/>
      <c r="B414" s="42"/>
      <c r="C414" s="272" t="s">
        <v>6774</v>
      </c>
      <c r="D414" s="41"/>
      <c r="E414" s="41"/>
      <c r="F414" s="41"/>
      <c r="G414" s="41"/>
      <c r="H414" s="42"/>
    </row>
    <row r="415" s="2" customFormat="1" ht="16.8" customHeight="1">
      <c r="A415" s="41"/>
      <c r="B415" s="42"/>
      <c r="C415" s="270" t="s">
        <v>2117</v>
      </c>
      <c r="D415" s="270" t="s">
        <v>6937</v>
      </c>
      <c r="E415" s="22" t="s">
        <v>694</v>
      </c>
      <c r="F415" s="271">
        <v>330.06</v>
      </c>
      <c r="G415" s="41"/>
      <c r="H415" s="42"/>
    </row>
    <row r="416" s="2" customFormat="1">
      <c r="A416" s="41"/>
      <c r="B416" s="42"/>
      <c r="C416" s="270" t="s">
        <v>2255</v>
      </c>
      <c r="D416" s="270" t="s">
        <v>6938</v>
      </c>
      <c r="E416" s="22" t="s">
        <v>694</v>
      </c>
      <c r="F416" s="271">
        <v>23</v>
      </c>
      <c r="G416" s="41"/>
      <c r="H416" s="42"/>
    </row>
    <row r="417" s="2" customFormat="1" ht="16.8" customHeight="1">
      <c r="A417" s="41"/>
      <c r="B417" s="42"/>
      <c r="C417" s="270" t="s">
        <v>2379</v>
      </c>
      <c r="D417" s="270" t="s">
        <v>6939</v>
      </c>
      <c r="E417" s="22" t="s">
        <v>694</v>
      </c>
      <c r="F417" s="271">
        <v>23</v>
      </c>
      <c r="G417" s="41"/>
      <c r="H417" s="42"/>
    </row>
    <row r="418" s="2" customFormat="1">
      <c r="A418" s="41"/>
      <c r="B418" s="42"/>
      <c r="C418" s="270" t="s">
        <v>2389</v>
      </c>
      <c r="D418" s="270" t="s">
        <v>2390</v>
      </c>
      <c r="E418" s="22" t="s">
        <v>140</v>
      </c>
      <c r="F418" s="271">
        <v>347.64999999999998</v>
      </c>
      <c r="G418" s="41"/>
      <c r="H418" s="42"/>
    </row>
    <row r="419" s="2" customFormat="1" ht="16.8" customHeight="1">
      <c r="A419" s="41"/>
      <c r="B419" s="42"/>
      <c r="C419" s="266" t="s">
        <v>224</v>
      </c>
      <c r="D419" s="267" t="s">
        <v>225</v>
      </c>
      <c r="E419" s="268" t="s">
        <v>140</v>
      </c>
      <c r="F419" s="269">
        <v>210.24000000000001</v>
      </c>
      <c r="G419" s="41"/>
      <c r="H419" s="42"/>
    </row>
    <row r="420" s="2" customFormat="1" ht="16.8" customHeight="1">
      <c r="A420" s="41"/>
      <c r="B420" s="42"/>
      <c r="C420" s="270" t="s">
        <v>3</v>
      </c>
      <c r="D420" s="270" t="s">
        <v>6940</v>
      </c>
      <c r="E420" s="22" t="s">
        <v>3</v>
      </c>
      <c r="F420" s="271">
        <v>210.24000000000001</v>
      </c>
      <c r="G420" s="41"/>
      <c r="H420" s="42"/>
    </row>
    <row r="421" s="2" customFormat="1" ht="16.8" customHeight="1">
      <c r="A421" s="41"/>
      <c r="B421" s="42"/>
      <c r="C421" s="272" t="s">
        <v>6774</v>
      </c>
      <c r="D421" s="41"/>
      <c r="E421" s="41"/>
      <c r="F421" s="41"/>
      <c r="G421" s="41"/>
      <c r="H421" s="42"/>
    </row>
    <row r="422" s="2" customFormat="1" ht="16.8" customHeight="1">
      <c r="A422" s="41"/>
      <c r="B422" s="42"/>
      <c r="C422" s="270" t="s">
        <v>556</v>
      </c>
      <c r="D422" s="270" t="s">
        <v>6941</v>
      </c>
      <c r="E422" s="22" t="s">
        <v>140</v>
      </c>
      <c r="F422" s="271">
        <v>252.28800000000001</v>
      </c>
      <c r="G422" s="41"/>
      <c r="H422" s="42"/>
    </row>
    <row r="423" s="2" customFormat="1" ht="16.8" customHeight="1">
      <c r="A423" s="41"/>
      <c r="B423" s="42"/>
      <c r="C423" s="270" t="s">
        <v>568</v>
      </c>
      <c r="D423" s="270" t="s">
        <v>6942</v>
      </c>
      <c r="E423" s="22" t="s">
        <v>472</v>
      </c>
      <c r="F423" s="271">
        <v>37.843000000000004</v>
      </c>
      <c r="G423" s="41"/>
      <c r="H423" s="42"/>
    </row>
    <row r="424" s="2" customFormat="1" ht="16.8" customHeight="1">
      <c r="A424" s="41"/>
      <c r="B424" s="42"/>
      <c r="C424" s="270" t="s">
        <v>633</v>
      </c>
      <c r="D424" s="270" t="s">
        <v>6943</v>
      </c>
      <c r="E424" s="22" t="s">
        <v>472</v>
      </c>
      <c r="F424" s="271">
        <v>52.560000000000002</v>
      </c>
      <c r="G424" s="41"/>
      <c r="H424" s="42"/>
    </row>
    <row r="425" s="2" customFormat="1" ht="16.8" customHeight="1">
      <c r="A425" s="41"/>
      <c r="B425" s="42"/>
      <c r="C425" s="270" t="s">
        <v>1797</v>
      </c>
      <c r="D425" s="270" t="s">
        <v>6944</v>
      </c>
      <c r="E425" s="22" t="s">
        <v>140</v>
      </c>
      <c r="F425" s="271">
        <v>210.24000000000001</v>
      </c>
      <c r="G425" s="41"/>
      <c r="H425" s="42"/>
    </row>
    <row r="426" s="2" customFormat="1" ht="16.8" customHeight="1">
      <c r="A426" s="41"/>
      <c r="B426" s="42"/>
      <c r="C426" s="270" t="s">
        <v>1813</v>
      </c>
      <c r="D426" s="270" t="s">
        <v>6945</v>
      </c>
      <c r="E426" s="22" t="s">
        <v>140</v>
      </c>
      <c r="F426" s="271">
        <v>420.48000000000002</v>
      </c>
      <c r="G426" s="41"/>
      <c r="H426" s="42"/>
    </row>
    <row r="427" s="2" customFormat="1">
      <c r="A427" s="41"/>
      <c r="B427" s="42"/>
      <c r="C427" s="270" t="s">
        <v>1825</v>
      </c>
      <c r="D427" s="270" t="s">
        <v>1826</v>
      </c>
      <c r="E427" s="22" t="s">
        <v>140</v>
      </c>
      <c r="F427" s="271">
        <v>443.096</v>
      </c>
      <c r="G427" s="41"/>
      <c r="H427" s="42"/>
    </row>
    <row r="428" s="2" customFormat="1" ht="16.8" customHeight="1">
      <c r="A428" s="41"/>
      <c r="B428" s="42"/>
      <c r="C428" s="266" t="s">
        <v>227</v>
      </c>
      <c r="D428" s="267" t="s">
        <v>228</v>
      </c>
      <c r="E428" s="268" t="s">
        <v>136</v>
      </c>
      <c r="F428" s="269">
        <v>54.399999999999999</v>
      </c>
      <c r="G428" s="41"/>
      <c r="H428" s="42"/>
    </row>
    <row r="429" s="2" customFormat="1" ht="16.8" customHeight="1">
      <c r="A429" s="41"/>
      <c r="B429" s="42"/>
      <c r="C429" s="270" t="s">
        <v>3</v>
      </c>
      <c r="D429" s="270" t="s">
        <v>6946</v>
      </c>
      <c r="E429" s="22" t="s">
        <v>3</v>
      </c>
      <c r="F429" s="271">
        <v>45.200000000000003</v>
      </c>
      <c r="G429" s="41"/>
      <c r="H429" s="42"/>
    </row>
    <row r="430" s="2" customFormat="1" ht="16.8" customHeight="1">
      <c r="A430" s="41"/>
      <c r="B430" s="42"/>
      <c r="C430" s="270" t="s">
        <v>3</v>
      </c>
      <c r="D430" s="270" t="s">
        <v>6947</v>
      </c>
      <c r="E430" s="22" t="s">
        <v>3</v>
      </c>
      <c r="F430" s="271">
        <v>9.1999999999999993</v>
      </c>
      <c r="G430" s="41"/>
      <c r="H430" s="42"/>
    </row>
    <row r="431" s="2" customFormat="1" ht="16.8" customHeight="1">
      <c r="A431" s="41"/>
      <c r="B431" s="42"/>
      <c r="C431" s="270" t="s">
        <v>3</v>
      </c>
      <c r="D431" s="270" t="s">
        <v>497</v>
      </c>
      <c r="E431" s="22" t="s">
        <v>3</v>
      </c>
      <c r="F431" s="271">
        <v>54.399999999999999</v>
      </c>
      <c r="G431" s="41"/>
      <c r="H431" s="42"/>
    </row>
    <row r="432" s="2" customFormat="1" ht="16.8" customHeight="1">
      <c r="A432" s="41"/>
      <c r="B432" s="42"/>
      <c r="C432" s="272" t="s">
        <v>6774</v>
      </c>
      <c r="D432" s="41"/>
      <c r="E432" s="41"/>
      <c r="F432" s="41"/>
      <c r="G432" s="41"/>
      <c r="H432" s="42"/>
    </row>
    <row r="433" s="2" customFormat="1" ht="16.8" customHeight="1">
      <c r="A433" s="41"/>
      <c r="B433" s="42"/>
      <c r="C433" s="270" t="s">
        <v>1834</v>
      </c>
      <c r="D433" s="270" t="s">
        <v>6948</v>
      </c>
      <c r="E433" s="22" t="s">
        <v>694</v>
      </c>
      <c r="F433" s="271">
        <v>54.399999999999999</v>
      </c>
      <c r="G433" s="41"/>
      <c r="H433" s="42"/>
    </row>
    <row r="434" s="2" customFormat="1" ht="16.8" customHeight="1">
      <c r="A434" s="41"/>
      <c r="B434" s="42"/>
      <c r="C434" s="266" t="s">
        <v>230</v>
      </c>
      <c r="D434" s="267" t="s">
        <v>231</v>
      </c>
      <c r="E434" s="268" t="s">
        <v>140</v>
      </c>
      <c r="F434" s="269">
        <v>170.09999999999999</v>
      </c>
      <c r="G434" s="41"/>
      <c r="H434" s="42"/>
    </row>
    <row r="435" s="2" customFormat="1" ht="16.8" customHeight="1">
      <c r="A435" s="41"/>
      <c r="B435" s="42"/>
      <c r="C435" s="270" t="s">
        <v>3</v>
      </c>
      <c r="D435" s="270" t="s">
        <v>6949</v>
      </c>
      <c r="E435" s="22" t="s">
        <v>3</v>
      </c>
      <c r="F435" s="271">
        <v>25.199999999999999</v>
      </c>
      <c r="G435" s="41"/>
      <c r="H435" s="42"/>
    </row>
    <row r="436" s="2" customFormat="1" ht="16.8" customHeight="1">
      <c r="A436" s="41"/>
      <c r="B436" s="42"/>
      <c r="C436" s="270" t="s">
        <v>3</v>
      </c>
      <c r="D436" s="270" t="s">
        <v>6950</v>
      </c>
      <c r="E436" s="22" t="s">
        <v>3</v>
      </c>
      <c r="F436" s="271">
        <v>75.099999999999994</v>
      </c>
      <c r="G436" s="41"/>
      <c r="H436" s="42"/>
    </row>
    <row r="437" s="2" customFormat="1" ht="16.8" customHeight="1">
      <c r="A437" s="41"/>
      <c r="B437" s="42"/>
      <c r="C437" s="270" t="s">
        <v>3</v>
      </c>
      <c r="D437" s="270" t="s">
        <v>6951</v>
      </c>
      <c r="E437" s="22" t="s">
        <v>3</v>
      </c>
      <c r="F437" s="271">
        <v>46.200000000000003</v>
      </c>
      <c r="G437" s="41"/>
      <c r="H437" s="42"/>
    </row>
    <row r="438" s="2" customFormat="1" ht="16.8" customHeight="1">
      <c r="A438" s="41"/>
      <c r="B438" s="42"/>
      <c r="C438" s="270" t="s">
        <v>3</v>
      </c>
      <c r="D438" s="270" t="s">
        <v>6952</v>
      </c>
      <c r="E438" s="22" t="s">
        <v>3</v>
      </c>
      <c r="F438" s="271">
        <v>23.600000000000001</v>
      </c>
      <c r="G438" s="41"/>
      <c r="H438" s="42"/>
    </row>
    <row r="439" s="2" customFormat="1" ht="16.8" customHeight="1">
      <c r="A439" s="41"/>
      <c r="B439" s="42"/>
      <c r="C439" s="270" t="s">
        <v>3</v>
      </c>
      <c r="D439" s="270" t="s">
        <v>497</v>
      </c>
      <c r="E439" s="22" t="s">
        <v>3</v>
      </c>
      <c r="F439" s="271">
        <v>170.09999999999999</v>
      </c>
      <c r="G439" s="41"/>
      <c r="H439" s="42"/>
    </row>
    <row r="440" s="2" customFormat="1" ht="16.8" customHeight="1">
      <c r="A440" s="41"/>
      <c r="B440" s="42"/>
      <c r="C440" s="272" t="s">
        <v>6774</v>
      </c>
      <c r="D440" s="41"/>
      <c r="E440" s="41"/>
      <c r="F440" s="41"/>
      <c r="G440" s="41"/>
      <c r="H440" s="42"/>
    </row>
    <row r="441" s="2" customFormat="1" ht="16.8" customHeight="1">
      <c r="A441" s="41"/>
      <c r="B441" s="42"/>
      <c r="C441" s="270" t="s">
        <v>1802</v>
      </c>
      <c r="D441" s="270" t="s">
        <v>6953</v>
      </c>
      <c r="E441" s="22" t="s">
        <v>140</v>
      </c>
      <c r="F441" s="271">
        <v>170.09999999999999</v>
      </c>
      <c r="G441" s="41"/>
      <c r="H441" s="42"/>
    </row>
    <row r="442" s="2" customFormat="1" ht="16.8" customHeight="1">
      <c r="A442" s="41"/>
      <c r="B442" s="42"/>
      <c r="C442" s="270" t="s">
        <v>1819</v>
      </c>
      <c r="D442" s="270" t="s">
        <v>6954</v>
      </c>
      <c r="E442" s="22" t="s">
        <v>140</v>
      </c>
      <c r="F442" s="271">
        <v>340.19999999999999</v>
      </c>
      <c r="G442" s="41"/>
      <c r="H442" s="42"/>
    </row>
    <row r="443" s="2" customFormat="1" ht="16.8" customHeight="1">
      <c r="A443" s="41"/>
      <c r="B443" s="42"/>
      <c r="C443" s="270" t="s">
        <v>1785</v>
      </c>
      <c r="D443" s="270" t="s">
        <v>6955</v>
      </c>
      <c r="E443" s="22" t="s">
        <v>140</v>
      </c>
      <c r="F443" s="271">
        <v>170.09999999999999</v>
      </c>
      <c r="G443" s="41"/>
      <c r="H443" s="42"/>
    </row>
    <row r="444" s="2" customFormat="1" ht="16.8" customHeight="1">
      <c r="A444" s="41"/>
      <c r="B444" s="42"/>
      <c r="C444" s="270" t="s">
        <v>1407</v>
      </c>
      <c r="D444" s="270" t="s">
        <v>1408</v>
      </c>
      <c r="E444" s="22" t="s">
        <v>140</v>
      </c>
      <c r="F444" s="271">
        <v>178.60499999999999</v>
      </c>
      <c r="G444" s="41"/>
      <c r="H444" s="42"/>
    </row>
    <row r="445" s="2" customFormat="1">
      <c r="A445" s="41"/>
      <c r="B445" s="42"/>
      <c r="C445" s="270" t="s">
        <v>1825</v>
      </c>
      <c r="D445" s="270" t="s">
        <v>1826</v>
      </c>
      <c r="E445" s="22" t="s">
        <v>140</v>
      </c>
      <c r="F445" s="271">
        <v>443.096</v>
      </c>
      <c r="G445" s="41"/>
      <c r="H445" s="42"/>
    </row>
    <row r="446" s="2" customFormat="1" ht="16.8" customHeight="1">
      <c r="A446" s="41"/>
      <c r="B446" s="42"/>
      <c r="C446" s="266" t="s">
        <v>233</v>
      </c>
      <c r="D446" s="267" t="s">
        <v>234</v>
      </c>
      <c r="E446" s="268" t="s">
        <v>140</v>
      </c>
      <c r="F446" s="269">
        <v>437.31599999999997</v>
      </c>
      <c r="G446" s="41"/>
      <c r="H446" s="42"/>
    </row>
    <row r="447" s="2" customFormat="1" ht="16.8" customHeight="1">
      <c r="A447" s="41"/>
      <c r="B447" s="42"/>
      <c r="C447" s="270" t="s">
        <v>3</v>
      </c>
      <c r="D447" s="270" t="s">
        <v>6956</v>
      </c>
      <c r="E447" s="22" t="s">
        <v>3</v>
      </c>
      <c r="F447" s="271">
        <v>0</v>
      </c>
      <c r="G447" s="41"/>
      <c r="H447" s="42"/>
    </row>
    <row r="448" s="2" customFormat="1" ht="16.8" customHeight="1">
      <c r="A448" s="41"/>
      <c r="B448" s="42"/>
      <c r="C448" s="270" t="s">
        <v>3</v>
      </c>
      <c r="D448" s="270" t="s">
        <v>6957</v>
      </c>
      <c r="E448" s="22" t="s">
        <v>3</v>
      </c>
      <c r="F448" s="271">
        <v>0</v>
      </c>
      <c r="G448" s="41"/>
      <c r="H448" s="42"/>
    </row>
    <row r="449" s="2" customFormat="1" ht="16.8" customHeight="1">
      <c r="A449" s="41"/>
      <c r="B449" s="42"/>
      <c r="C449" s="270" t="s">
        <v>3</v>
      </c>
      <c r="D449" s="270" t="s">
        <v>6958</v>
      </c>
      <c r="E449" s="22" t="s">
        <v>3</v>
      </c>
      <c r="F449" s="271">
        <v>157.97499999999999</v>
      </c>
      <c r="G449" s="41"/>
      <c r="H449" s="42"/>
    </row>
    <row r="450" s="2" customFormat="1" ht="16.8" customHeight="1">
      <c r="A450" s="41"/>
      <c r="B450" s="42"/>
      <c r="C450" s="270" t="s">
        <v>3</v>
      </c>
      <c r="D450" s="270" t="s">
        <v>6959</v>
      </c>
      <c r="E450" s="22" t="s">
        <v>3</v>
      </c>
      <c r="F450" s="271">
        <v>23.295000000000002</v>
      </c>
      <c r="G450" s="41"/>
      <c r="H450" s="42"/>
    </row>
    <row r="451" s="2" customFormat="1" ht="16.8" customHeight="1">
      <c r="A451" s="41"/>
      <c r="B451" s="42"/>
      <c r="C451" s="270" t="s">
        <v>3</v>
      </c>
      <c r="D451" s="270" t="s">
        <v>6960</v>
      </c>
      <c r="E451" s="22" t="s">
        <v>3</v>
      </c>
      <c r="F451" s="271">
        <v>0</v>
      </c>
      <c r="G451" s="41"/>
      <c r="H451" s="42"/>
    </row>
    <row r="452" s="2" customFormat="1" ht="16.8" customHeight="1">
      <c r="A452" s="41"/>
      <c r="B452" s="42"/>
      <c r="C452" s="270" t="s">
        <v>3</v>
      </c>
      <c r="D452" s="270" t="s">
        <v>6961</v>
      </c>
      <c r="E452" s="22" t="s">
        <v>3</v>
      </c>
      <c r="F452" s="271">
        <v>114.09999999999999</v>
      </c>
      <c r="G452" s="41"/>
      <c r="H452" s="42"/>
    </row>
    <row r="453" s="2" customFormat="1" ht="16.8" customHeight="1">
      <c r="A453" s="41"/>
      <c r="B453" s="42"/>
      <c r="C453" s="270" t="s">
        <v>3</v>
      </c>
      <c r="D453" s="270" t="s">
        <v>6962</v>
      </c>
      <c r="E453" s="22" t="s">
        <v>3</v>
      </c>
      <c r="F453" s="271">
        <v>0</v>
      </c>
      <c r="G453" s="41"/>
      <c r="H453" s="42"/>
    </row>
    <row r="454" s="2" customFormat="1" ht="16.8" customHeight="1">
      <c r="A454" s="41"/>
      <c r="B454" s="42"/>
      <c r="C454" s="270" t="s">
        <v>3</v>
      </c>
      <c r="D454" s="270" t="s">
        <v>6963</v>
      </c>
      <c r="E454" s="22" t="s">
        <v>3</v>
      </c>
      <c r="F454" s="271">
        <v>84.048000000000002</v>
      </c>
      <c r="G454" s="41"/>
      <c r="H454" s="42"/>
    </row>
    <row r="455" s="2" customFormat="1" ht="16.8" customHeight="1">
      <c r="A455" s="41"/>
      <c r="B455" s="42"/>
      <c r="C455" s="270" t="s">
        <v>3</v>
      </c>
      <c r="D455" s="270" t="s">
        <v>6964</v>
      </c>
      <c r="E455" s="22" t="s">
        <v>3</v>
      </c>
      <c r="F455" s="271">
        <v>12.035</v>
      </c>
      <c r="G455" s="41"/>
      <c r="H455" s="42"/>
    </row>
    <row r="456" s="2" customFormat="1" ht="16.8" customHeight="1">
      <c r="A456" s="41"/>
      <c r="B456" s="42"/>
      <c r="C456" s="270" t="s">
        <v>3</v>
      </c>
      <c r="D456" s="270" t="s">
        <v>6965</v>
      </c>
      <c r="E456" s="22" t="s">
        <v>3</v>
      </c>
      <c r="F456" s="271">
        <v>0</v>
      </c>
      <c r="G456" s="41"/>
      <c r="H456" s="42"/>
    </row>
    <row r="457" s="2" customFormat="1" ht="16.8" customHeight="1">
      <c r="A457" s="41"/>
      <c r="B457" s="42"/>
      <c r="C457" s="270" t="s">
        <v>3</v>
      </c>
      <c r="D457" s="270" t="s">
        <v>6966</v>
      </c>
      <c r="E457" s="22" t="s">
        <v>3</v>
      </c>
      <c r="F457" s="271">
        <v>33.828000000000003</v>
      </c>
      <c r="G457" s="41"/>
      <c r="H457" s="42"/>
    </row>
    <row r="458" s="2" customFormat="1" ht="16.8" customHeight="1">
      <c r="A458" s="41"/>
      <c r="B458" s="42"/>
      <c r="C458" s="270" t="s">
        <v>3</v>
      </c>
      <c r="D458" s="270" t="s">
        <v>6964</v>
      </c>
      <c r="E458" s="22" t="s">
        <v>3</v>
      </c>
      <c r="F458" s="271">
        <v>12.035</v>
      </c>
      <c r="G458" s="41"/>
      <c r="H458" s="42"/>
    </row>
    <row r="459" s="2" customFormat="1" ht="16.8" customHeight="1">
      <c r="A459" s="41"/>
      <c r="B459" s="42"/>
      <c r="C459" s="270" t="s">
        <v>3</v>
      </c>
      <c r="D459" s="270" t="s">
        <v>497</v>
      </c>
      <c r="E459" s="22" t="s">
        <v>3</v>
      </c>
      <c r="F459" s="271">
        <v>437.31599999999997</v>
      </c>
      <c r="G459" s="41"/>
      <c r="H459" s="42"/>
    </row>
    <row r="460" s="2" customFormat="1" ht="16.8" customHeight="1">
      <c r="A460" s="41"/>
      <c r="B460" s="42"/>
      <c r="C460" s="272" t="s">
        <v>6774</v>
      </c>
      <c r="D460" s="41"/>
      <c r="E460" s="41"/>
      <c r="F460" s="41"/>
      <c r="G460" s="41"/>
      <c r="H460" s="42"/>
    </row>
    <row r="461" s="2" customFormat="1">
      <c r="A461" s="41"/>
      <c r="B461" s="42"/>
      <c r="C461" s="270" t="s">
        <v>1725</v>
      </c>
      <c r="D461" s="270" t="s">
        <v>6967</v>
      </c>
      <c r="E461" s="22" t="s">
        <v>140</v>
      </c>
      <c r="F461" s="271">
        <v>437.31599999999997</v>
      </c>
      <c r="G461" s="41"/>
      <c r="H461" s="42"/>
    </row>
    <row r="462" s="2" customFormat="1">
      <c r="A462" s="41"/>
      <c r="B462" s="42"/>
      <c r="C462" s="270" t="s">
        <v>1730</v>
      </c>
      <c r="D462" s="270" t="s">
        <v>6968</v>
      </c>
      <c r="E462" s="22" t="s">
        <v>140</v>
      </c>
      <c r="F462" s="271">
        <v>39358.440000000002</v>
      </c>
      <c r="G462" s="41"/>
      <c r="H462" s="42"/>
    </row>
    <row r="463" s="2" customFormat="1">
      <c r="A463" s="41"/>
      <c r="B463" s="42"/>
      <c r="C463" s="270" t="s">
        <v>1737</v>
      </c>
      <c r="D463" s="270" t="s">
        <v>6969</v>
      </c>
      <c r="E463" s="22" t="s">
        <v>140</v>
      </c>
      <c r="F463" s="271">
        <v>437.31599999999997</v>
      </c>
      <c r="G463" s="41"/>
      <c r="H463" s="42"/>
    </row>
    <row r="464" s="2" customFormat="1" ht="16.8" customHeight="1">
      <c r="A464" s="41"/>
      <c r="B464" s="42"/>
      <c r="C464" s="270" t="s">
        <v>1748</v>
      </c>
      <c r="D464" s="270" t="s">
        <v>6970</v>
      </c>
      <c r="E464" s="22" t="s">
        <v>140</v>
      </c>
      <c r="F464" s="271">
        <v>437.31599999999997</v>
      </c>
      <c r="G464" s="41"/>
      <c r="H464" s="42"/>
    </row>
    <row r="465" s="2" customFormat="1" ht="16.8" customHeight="1">
      <c r="A465" s="41"/>
      <c r="B465" s="42"/>
      <c r="C465" s="270" t="s">
        <v>1753</v>
      </c>
      <c r="D465" s="270" t="s">
        <v>6971</v>
      </c>
      <c r="E465" s="22" t="s">
        <v>140</v>
      </c>
      <c r="F465" s="271">
        <v>26238.959999999999</v>
      </c>
      <c r="G465" s="41"/>
      <c r="H465" s="42"/>
    </row>
    <row r="466" s="2" customFormat="1" ht="16.8" customHeight="1">
      <c r="A466" s="41"/>
      <c r="B466" s="42"/>
      <c r="C466" s="270" t="s">
        <v>1759</v>
      </c>
      <c r="D466" s="270" t="s">
        <v>6972</v>
      </c>
      <c r="E466" s="22" t="s">
        <v>140</v>
      </c>
      <c r="F466" s="271">
        <v>437.31599999999997</v>
      </c>
      <c r="G466" s="41"/>
      <c r="H466" s="42"/>
    </row>
    <row r="467" s="2" customFormat="1" ht="16.8" customHeight="1">
      <c r="A467" s="41"/>
      <c r="B467" s="42"/>
      <c r="C467" s="270" t="s">
        <v>1764</v>
      </c>
      <c r="D467" s="270" t="s">
        <v>6973</v>
      </c>
      <c r="E467" s="22" t="s">
        <v>140</v>
      </c>
      <c r="F467" s="271">
        <v>437.31599999999997</v>
      </c>
      <c r="G467" s="41"/>
      <c r="H467" s="42"/>
    </row>
    <row r="468" s="2" customFormat="1" ht="16.8" customHeight="1">
      <c r="A468" s="41"/>
      <c r="B468" s="42"/>
      <c r="C468" s="270" t="s">
        <v>1769</v>
      </c>
      <c r="D468" s="270" t="s">
        <v>6974</v>
      </c>
      <c r="E468" s="22" t="s">
        <v>140</v>
      </c>
      <c r="F468" s="271">
        <v>437.31599999999997</v>
      </c>
      <c r="G468" s="41"/>
      <c r="H468" s="42"/>
    </row>
    <row r="469" s="2" customFormat="1" ht="16.8" customHeight="1">
      <c r="A469" s="41"/>
      <c r="B469" s="42"/>
      <c r="C469" s="266" t="s">
        <v>236</v>
      </c>
      <c r="D469" s="267" t="s">
        <v>237</v>
      </c>
      <c r="E469" s="268" t="s">
        <v>136</v>
      </c>
      <c r="F469" s="269">
        <v>9</v>
      </c>
      <c r="G469" s="41"/>
      <c r="H469" s="42"/>
    </row>
    <row r="470" s="2" customFormat="1" ht="16.8" customHeight="1">
      <c r="A470" s="41"/>
      <c r="B470" s="42"/>
      <c r="C470" s="270" t="s">
        <v>3</v>
      </c>
      <c r="D470" s="270" t="s">
        <v>6781</v>
      </c>
      <c r="E470" s="22" t="s">
        <v>3</v>
      </c>
      <c r="F470" s="271">
        <v>0</v>
      </c>
      <c r="G470" s="41"/>
      <c r="H470" s="42"/>
    </row>
    <row r="471" s="2" customFormat="1" ht="16.8" customHeight="1">
      <c r="A471" s="41"/>
      <c r="B471" s="42"/>
      <c r="C471" s="270" t="s">
        <v>3</v>
      </c>
      <c r="D471" s="270" t="s">
        <v>6975</v>
      </c>
      <c r="E471" s="22" t="s">
        <v>3</v>
      </c>
      <c r="F471" s="271">
        <v>2</v>
      </c>
      <c r="G471" s="41"/>
      <c r="H471" s="42"/>
    </row>
    <row r="472" s="2" customFormat="1" ht="16.8" customHeight="1">
      <c r="A472" s="41"/>
      <c r="B472" s="42"/>
      <c r="C472" s="270" t="s">
        <v>3</v>
      </c>
      <c r="D472" s="270" t="s">
        <v>804</v>
      </c>
      <c r="E472" s="22" t="s">
        <v>3</v>
      </c>
      <c r="F472" s="271">
        <v>2</v>
      </c>
      <c r="G472" s="41"/>
      <c r="H472" s="42"/>
    </row>
    <row r="473" s="2" customFormat="1" ht="16.8" customHeight="1">
      <c r="A473" s="41"/>
      <c r="B473" s="42"/>
      <c r="C473" s="270" t="s">
        <v>3</v>
      </c>
      <c r="D473" s="270" t="s">
        <v>6783</v>
      </c>
      <c r="E473" s="22" t="s">
        <v>3</v>
      </c>
      <c r="F473" s="271">
        <v>0</v>
      </c>
      <c r="G473" s="41"/>
      <c r="H473" s="42"/>
    </row>
    <row r="474" s="2" customFormat="1" ht="16.8" customHeight="1">
      <c r="A474" s="41"/>
      <c r="B474" s="42"/>
      <c r="C474" s="270" t="s">
        <v>3</v>
      </c>
      <c r="D474" s="270" t="s">
        <v>6976</v>
      </c>
      <c r="E474" s="22" t="s">
        <v>3</v>
      </c>
      <c r="F474" s="271">
        <v>1.25</v>
      </c>
      <c r="G474" s="41"/>
      <c r="H474" s="42"/>
    </row>
    <row r="475" s="2" customFormat="1" ht="16.8" customHeight="1">
      <c r="A475" s="41"/>
      <c r="B475" s="42"/>
      <c r="C475" s="270" t="s">
        <v>3</v>
      </c>
      <c r="D475" s="270" t="s">
        <v>6977</v>
      </c>
      <c r="E475" s="22" t="s">
        <v>3</v>
      </c>
      <c r="F475" s="271">
        <v>1.25</v>
      </c>
      <c r="G475" s="41"/>
      <c r="H475" s="42"/>
    </row>
    <row r="476" s="2" customFormat="1" ht="16.8" customHeight="1">
      <c r="A476" s="41"/>
      <c r="B476" s="42"/>
      <c r="C476" s="270" t="s">
        <v>3</v>
      </c>
      <c r="D476" s="270" t="s">
        <v>6978</v>
      </c>
      <c r="E476" s="22" t="s">
        <v>3</v>
      </c>
      <c r="F476" s="271">
        <v>4.5</v>
      </c>
      <c r="G476" s="41"/>
      <c r="H476" s="42"/>
    </row>
    <row r="477" s="2" customFormat="1" ht="16.8" customHeight="1">
      <c r="A477" s="41"/>
      <c r="B477" s="42"/>
      <c r="C477" s="270" t="s">
        <v>3</v>
      </c>
      <c r="D477" s="270" t="s">
        <v>804</v>
      </c>
      <c r="E477" s="22" t="s">
        <v>3</v>
      </c>
      <c r="F477" s="271">
        <v>7</v>
      </c>
      <c r="G477" s="41"/>
      <c r="H477" s="42"/>
    </row>
    <row r="478" s="2" customFormat="1" ht="16.8" customHeight="1">
      <c r="A478" s="41"/>
      <c r="B478" s="42"/>
      <c r="C478" s="270" t="s">
        <v>3</v>
      </c>
      <c r="D478" s="270" t="s">
        <v>497</v>
      </c>
      <c r="E478" s="22" t="s">
        <v>3</v>
      </c>
      <c r="F478" s="271">
        <v>9</v>
      </c>
      <c r="G478" s="41"/>
      <c r="H478" s="42"/>
    </row>
    <row r="479" s="2" customFormat="1" ht="16.8" customHeight="1">
      <c r="A479" s="41"/>
      <c r="B479" s="42"/>
      <c r="C479" s="272" t="s">
        <v>6774</v>
      </c>
      <c r="D479" s="41"/>
      <c r="E479" s="41"/>
      <c r="F479" s="41"/>
      <c r="G479" s="41"/>
      <c r="H479" s="42"/>
    </row>
    <row r="480" s="2" customFormat="1" ht="16.8" customHeight="1">
      <c r="A480" s="41"/>
      <c r="B480" s="42"/>
      <c r="C480" s="270" t="s">
        <v>1248</v>
      </c>
      <c r="D480" s="270" t="s">
        <v>6979</v>
      </c>
      <c r="E480" s="22" t="s">
        <v>140</v>
      </c>
      <c r="F480" s="271">
        <v>38.209000000000003</v>
      </c>
      <c r="G480" s="41"/>
      <c r="H480" s="42"/>
    </row>
    <row r="481" s="2" customFormat="1" ht="16.8" customHeight="1">
      <c r="A481" s="41"/>
      <c r="B481" s="42"/>
      <c r="C481" s="270" t="s">
        <v>1217</v>
      </c>
      <c r="D481" s="270" t="s">
        <v>6980</v>
      </c>
      <c r="E481" s="22" t="s">
        <v>694</v>
      </c>
      <c r="F481" s="271">
        <v>132.834</v>
      </c>
      <c r="G481" s="41"/>
      <c r="H481" s="42"/>
    </row>
    <row r="482" s="2" customFormat="1" ht="16.8" customHeight="1">
      <c r="A482" s="41"/>
      <c r="B482" s="42"/>
      <c r="C482" s="270" t="s">
        <v>1217</v>
      </c>
      <c r="D482" s="270" t="s">
        <v>6980</v>
      </c>
      <c r="E482" s="22" t="s">
        <v>694</v>
      </c>
      <c r="F482" s="271">
        <v>132.834</v>
      </c>
      <c r="G482" s="41"/>
      <c r="H482" s="42"/>
    </row>
    <row r="483" s="2" customFormat="1">
      <c r="A483" s="41"/>
      <c r="B483" s="42"/>
      <c r="C483" s="270" t="s">
        <v>1373</v>
      </c>
      <c r="D483" s="270" t="s">
        <v>6981</v>
      </c>
      <c r="E483" s="22" t="s">
        <v>694</v>
      </c>
      <c r="F483" s="271">
        <v>132.834</v>
      </c>
      <c r="G483" s="41"/>
      <c r="H483" s="42"/>
    </row>
    <row r="484" s="2" customFormat="1" ht="16.8" customHeight="1">
      <c r="A484" s="41"/>
      <c r="B484" s="42"/>
      <c r="C484" s="270" t="s">
        <v>2744</v>
      </c>
      <c r="D484" s="270" t="s">
        <v>6982</v>
      </c>
      <c r="E484" s="22" t="s">
        <v>694</v>
      </c>
      <c r="F484" s="271">
        <v>187.434</v>
      </c>
      <c r="G484" s="41"/>
      <c r="H484" s="42"/>
    </row>
    <row r="485" s="2" customFormat="1" ht="16.8" customHeight="1">
      <c r="A485" s="41"/>
      <c r="B485" s="42"/>
      <c r="C485" s="270" t="s">
        <v>1240</v>
      </c>
      <c r="D485" s="270" t="s">
        <v>1241</v>
      </c>
      <c r="E485" s="22" t="s">
        <v>694</v>
      </c>
      <c r="F485" s="271">
        <v>204.02099999999999</v>
      </c>
      <c r="G485" s="41"/>
      <c r="H485" s="42"/>
    </row>
    <row r="486" s="2" customFormat="1" ht="16.8" customHeight="1">
      <c r="A486" s="41"/>
      <c r="B486" s="42"/>
      <c r="C486" s="270" t="s">
        <v>1313</v>
      </c>
      <c r="D486" s="270" t="s">
        <v>1314</v>
      </c>
      <c r="E486" s="22" t="s">
        <v>694</v>
      </c>
      <c r="F486" s="271">
        <v>65.263000000000005</v>
      </c>
      <c r="G486" s="41"/>
      <c r="H486" s="42"/>
    </row>
    <row r="487" s="2" customFormat="1" ht="16.8" customHeight="1">
      <c r="A487" s="41"/>
      <c r="B487" s="42"/>
      <c r="C487" s="266" t="s">
        <v>238</v>
      </c>
      <c r="D487" s="267" t="s">
        <v>239</v>
      </c>
      <c r="E487" s="268" t="s">
        <v>136</v>
      </c>
      <c r="F487" s="269">
        <v>21.079999999999998</v>
      </c>
      <c r="G487" s="41"/>
      <c r="H487" s="42"/>
    </row>
    <row r="488" s="2" customFormat="1" ht="16.8" customHeight="1">
      <c r="A488" s="41"/>
      <c r="B488" s="42"/>
      <c r="C488" s="270" t="s">
        <v>3</v>
      </c>
      <c r="D488" s="270" t="s">
        <v>6781</v>
      </c>
      <c r="E488" s="22" t="s">
        <v>3</v>
      </c>
      <c r="F488" s="271">
        <v>0</v>
      </c>
      <c r="G488" s="41"/>
      <c r="H488" s="42"/>
    </row>
    <row r="489" s="2" customFormat="1" ht="16.8" customHeight="1">
      <c r="A489" s="41"/>
      <c r="B489" s="42"/>
      <c r="C489" s="270" t="s">
        <v>3</v>
      </c>
      <c r="D489" s="270" t="s">
        <v>6983</v>
      </c>
      <c r="E489" s="22" t="s">
        <v>3</v>
      </c>
      <c r="F489" s="271">
        <v>2</v>
      </c>
      <c r="G489" s="41"/>
      <c r="H489" s="42"/>
    </row>
    <row r="490" s="2" customFormat="1" ht="16.8" customHeight="1">
      <c r="A490" s="41"/>
      <c r="B490" s="42"/>
      <c r="C490" s="270" t="s">
        <v>3</v>
      </c>
      <c r="D490" s="270" t="s">
        <v>804</v>
      </c>
      <c r="E490" s="22" t="s">
        <v>3</v>
      </c>
      <c r="F490" s="271">
        <v>2</v>
      </c>
      <c r="G490" s="41"/>
      <c r="H490" s="42"/>
    </row>
    <row r="491" s="2" customFormat="1" ht="16.8" customHeight="1">
      <c r="A491" s="41"/>
      <c r="B491" s="42"/>
      <c r="C491" s="270" t="s">
        <v>3</v>
      </c>
      <c r="D491" s="270" t="s">
        <v>6800</v>
      </c>
      <c r="E491" s="22" t="s">
        <v>3</v>
      </c>
      <c r="F491" s="271">
        <v>0</v>
      </c>
      <c r="G491" s="41"/>
      <c r="H491" s="42"/>
    </row>
    <row r="492" s="2" customFormat="1" ht="16.8" customHeight="1">
      <c r="A492" s="41"/>
      <c r="B492" s="42"/>
      <c r="C492" s="270" t="s">
        <v>3</v>
      </c>
      <c r="D492" s="270" t="s">
        <v>6984</v>
      </c>
      <c r="E492" s="22" t="s">
        <v>3</v>
      </c>
      <c r="F492" s="271">
        <v>3.5800000000000001</v>
      </c>
      <c r="G492" s="41"/>
      <c r="H492" s="42"/>
    </row>
    <row r="493" s="2" customFormat="1" ht="16.8" customHeight="1">
      <c r="A493" s="41"/>
      <c r="B493" s="42"/>
      <c r="C493" s="270" t="s">
        <v>3</v>
      </c>
      <c r="D493" s="270" t="s">
        <v>6985</v>
      </c>
      <c r="E493" s="22" t="s">
        <v>3</v>
      </c>
      <c r="F493" s="271">
        <v>1.25</v>
      </c>
      <c r="G493" s="41"/>
      <c r="H493" s="42"/>
    </row>
    <row r="494" s="2" customFormat="1" ht="16.8" customHeight="1">
      <c r="A494" s="41"/>
      <c r="B494" s="42"/>
      <c r="C494" s="270" t="s">
        <v>3</v>
      </c>
      <c r="D494" s="270" t="s">
        <v>6986</v>
      </c>
      <c r="E494" s="22" t="s">
        <v>3</v>
      </c>
      <c r="F494" s="271">
        <v>1.25</v>
      </c>
      <c r="G494" s="41"/>
      <c r="H494" s="42"/>
    </row>
    <row r="495" s="2" customFormat="1" ht="16.8" customHeight="1">
      <c r="A495" s="41"/>
      <c r="B495" s="42"/>
      <c r="C495" s="270" t="s">
        <v>3</v>
      </c>
      <c r="D495" s="270" t="s">
        <v>804</v>
      </c>
      <c r="E495" s="22" t="s">
        <v>3</v>
      </c>
      <c r="F495" s="271">
        <v>6.0800000000000001</v>
      </c>
      <c r="G495" s="41"/>
      <c r="H495" s="42"/>
    </row>
    <row r="496" s="2" customFormat="1" ht="16.8" customHeight="1">
      <c r="A496" s="41"/>
      <c r="B496" s="42"/>
      <c r="C496" s="270" t="s">
        <v>3</v>
      </c>
      <c r="D496" s="270" t="s">
        <v>6808</v>
      </c>
      <c r="E496" s="22" t="s">
        <v>3</v>
      </c>
      <c r="F496" s="271">
        <v>0</v>
      </c>
      <c r="G496" s="41"/>
      <c r="H496" s="42"/>
    </row>
    <row r="497" s="2" customFormat="1" ht="16.8" customHeight="1">
      <c r="A497" s="41"/>
      <c r="B497" s="42"/>
      <c r="C497" s="270" t="s">
        <v>3</v>
      </c>
      <c r="D497" s="270" t="s">
        <v>6987</v>
      </c>
      <c r="E497" s="22" t="s">
        <v>3</v>
      </c>
      <c r="F497" s="271">
        <v>4</v>
      </c>
      <c r="G497" s="41"/>
      <c r="H497" s="42"/>
    </row>
    <row r="498" s="2" customFormat="1" ht="16.8" customHeight="1">
      <c r="A498" s="41"/>
      <c r="B498" s="42"/>
      <c r="C498" s="270" t="s">
        <v>3</v>
      </c>
      <c r="D498" s="270" t="s">
        <v>804</v>
      </c>
      <c r="E498" s="22" t="s">
        <v>3</v>
      </c>
      <c r="F498" s="271">
        <v>4</v>
      </c>
      <c r="G498" s="41"/>
      <c r="H498" s="42"/>
    </row>
    <row r="499" s="2" customFormat="1" ht="16.8" customHeight="1">
      <c r="A499" s="41"/>
      <c r="B499" s="42"/>
      <c r="C499" s="270" t="s">
        <v>3</v>
      </c>
      <c r="D499" s="270" t="s">
        <v>6802</v>
      </c>
      <c r="E499" s="22" t="s">
        <v>3</v>
      </c>
      <c r="F499" s="271">
        <v>0</v>
      </c>
      <c r="G499" s="41"/>
      <c r="H499" s="42"/>
    </row>
    <row r="500" s="2" customFormat="1" ht="16.8" customHeight="1">
      <c r="A500" s="41"/>
      <c r="B500" s="42"/>
      <c r="C500" s="270" t="s">
        <v>3</v>
      </c>
      <c r="D500" s="270" t="s">
        <v>6988</v>
      </c>
      <c r="E500" s="22" t="s">
        <v>3</v>
      </c>
      <c r="F500" s="271">
        <v>2.5</v>
      </c>
      <c r="G500" s="41"/>
      <c r="H500" s="42"/>
    </row>
    <row r="501" s="2" customFormat="1" ht="16.8" customHeight="1">
      <c r="A501" s="41"/>
      <c r="B501" s="42"/>
      <c r="C501" s="270" t="s">
        <v>3</v>
      </c>
      <c r="D501" s="270" t="s">
        <v>6989</v>
      </c>
      <c r="E501" s="22" t="s">
        <v>3</v>
      </c>
      <c r="F501" s="271">
        <v>2.5</v>
      </c>
      <c r="G501" s="41"/>
      <c r="H501" s="42"/>
    </row>
    <row r="502" s="2" customFormat="1" ht="16.8" customHeight="1">
      <c r="A502" s="41"/>
      <c r="B502" s="42"/>
      <c r="C502" s="270" t="s">
        <v>3</v>
      </c>
      <c r="D502" s="270" t="s">
        <v>6990</v>
      </c>
      <c r="E502" s="22" t="s">
        <v>3</v>
      </c>
      <c r="F502" s="271">
        <v>2</v>
      </c>
      <c r="G502" s="41"/>
      <c r="H502" s="42"/>
    </row>
    <row r="503" s="2" customFormat="1" ht="16.8" customHeight="1">
      <c r="A503" s="41"/>
      <c r="B503" s="42"/>
      <c r="C503" s="270" t="s">
        <v>3</v>
      </c>
      <c r="D503" s="270" t="s">
        <v>6991</v>
      </c>
      <c r="E503" s="22" t="s">
        <v>3</v>
      </c>
      <c r="F503" s="271">
        <v>2</v>
      </c>
      <c r="G503" s="41"/>
      <c r="H503" s="42"/>
    </row>
    <row r="504" s="2" customFormat="1" ht="16.8" customHeight="1">
      <c r="A504" s="41"/>
      <c r="B504" s="42"/>
      <c r="C504" s="270" t="s">
        <v>3</v>
      </c>
      <c r="D504" s="270" t="s">
        <v>804</v>
      </c>
      <c r="E504" s="22" t="s">
        <v>3</v>
      </c>
      <c r="F504" s="271">
        <v>9</v>
      </c>
      <c r="G504" s="41"/>
      <c r="H504" s="42"/>
    </row>
    <row r="505" s="2" customFormat="1" ht="16.8" customHeight="1">
      <c r="A505" s="41"/>
      <c r="B505" s="42"/>
      <c r="C505" s="270" t="s">
        <v>3</v>
      </c>
      <c r="D505" s="270" t="s">
        <v>497</v>
      </c>
      <c r="E505" s="22" t="s">
        <v>3</v>
      </c>
      <c r="F505" s="271">
        <v>21.079999999999998</v>
      </c>
      <c r="G505" s="41"/>
      <c r="H505" s="42"/>
    </row>
    <row r="506" s="2" customFormat="1" ht="16.8" customHeight="1">
      <c r="A506" s="41"/>
      <c r="B506" s="42"/>
      <c r="C506" s="272" t="s">
        <v>6774</v>
      </c>
      <c r="D506" s="41"/>
      <c r="E506" s="41"/>
      <c r="F506" s="41"/>
      <c r="G506" s="41"/>
      <c r="H506" s="42"/>
    </row>
    <row r="507" s="2" customFormat="1" ht="16.8" customHeight="1">
      <c r="A507" s="41"/>
      <c r="B507" s="42"/>
      <c r="C507" s="270" t="s">
        <v>1248</v>
      </c>
      <c r="D507" s="270" t="s">
        <v>6979</v>
      </c>
      <c r="E507" s="22" t="s">
        <v>140</v>
      </c>
      <c r="F507" s="271">
        <v>38.209000000000003</v>
      </c>
      <c r="G507" s="41"/>
      <c r="H507" s="42"/>
    </row>
    <row r="508" s="2" customFormat="1" ht="16.8" customHeight="1">
      <c r="A508" s="41"/>
      <c r="B508" s="42"/>
      <c r="C508" s="270" t="s">
        <v>1217</v>
      </c>
      <c r="D508" s="270" t="s">
        <v>6980</v>
      </c>
      <c r="E508" s="22" t="s">
        <v>694</v>
      </c>
      <c r="F508" s="271">
        <v>132.834</v>
      </c>
      <c r="G508" s="41"/>
      <c r="H508" s="42"/>
    </row>
    <row r="509" s="2" customFormat="1" ht="16.8" customHeight="1">
      <c r="A509" s="41"/>
      <c r="B509" s="42"/>
      <c r="C509" s="270" t="s">
        <v>1217</v>
      </c>
      <c r="D509" s="270" t="s">
        <v>6980</v>
      </c>
      <c r="E509" s="22" t="s">
        <v>694</v>
      </c>
      <c r="F509" s="271">
        <v>132.834</v>
      </c>
      <c r="G509" s="41"/>
      <c r="H509" s="42"/>
    </row>
    <row r="510" s="2" customFormat="1">
      <c r="A510" s="41"/>
      <c r="B510" s="42"/>
      <c r="C510" s="270" t="s">
        <v>1373</v>
      </c>
      <c r="D510" s="270" t="s">
        <v>6981</v>
      </c>
      <c r="E510" s="22" t="s">
        <v>694</v>
      </c>
      <c r="F510" s="271">
        <v>132.834</v>
      </c>
      <c r="G510" s="41"/>
      <c r="H510" s="42"/>
    </row>
    <row r="511" s="2" customFormat="1" ht="16.8" customHeight="1">
      <c r="A511" s="41"/>
      <c r="B511" s="42"/>
      <c r="C511" s="270" t="s">
        <v>2744</v>
      </c>
      <c r="D511" s="270" t="s">
        <v>6982</v>
      </c>
      <c r="E511" s="22" t="s">
        <v>694</v>
      </c>
      <c r="F511" s="271">
        <v>187.434</v>
      </c>
      <c r="G511" s="41"/>
      <c r="H511" s="42"/>
    </row>
    <row r="512" s="2" customFormat="1" ht="16.8" customHeight="1">
      <c r="A512" s="41"/>
      <c r="B512" s="42"/>
      <c r="C512" s="270" t="s">
        <v>1240</v>
      </c>
      <c r="D512" s="270" t="s">
        <v>1241</v>
      </c>
      <c r="E512" s="22" t="s">
        <v>694</v>
      </c>
      <c r="F512" s="271">
        <v>204.02099999999999</v>
      </c>
      <c r="G512" s="41"/>
      <c r="H512" s="42"/>
    </row>
    <row r="513" s="2" customFormat="1" ht="16.8" customHeight="1">
      <c r="A513" s="41"/>
      <c r="B513" s="42"/>
      <c r="C513" s="270" t="s">
        <v>1313</v>
      </c>
      <c r="D513" s="270" t="s">
        <v>1314</v>
      </c>
      <c r="E513" s="22" t="s">
        <v>694</v>
      </c>
      <c r="F513" s="271">
        <v>65.263000000000005</v>
      </c>
      <c r="G513" s="41"/>
      <c r="H513" s="42"/>
    </row>
    <row r="514" s="2" customFormat="1" ht="16.8" customHeight="1">
      <c r="A514" s="41"/>
      <c r="B514" s="42"/>
      <c r="C514" s="266" t="s">
        <v>241</v>
      </c>
      <c r="D514" s="267" t="s">
        <v>242</v>
      </c>
      <c r="E514" s="268" t="s">
        <v>136</v>
      </c>
      <c r="F514" s="269">
        <v>11.75</v>
      </c>
      <c r="G514" s="41"/>
      <c r="H514" s="42"/>
    </row>
    <row r="515" s="2" customFormat="1" ht="16.8" customHeight="1">
      <c r="A515" s="41"/>
      <c r="B515" s="42"/>
      <c r="C515" s="270" t="s">
        <v>3</v>
      </c>
      <c r="D515" s="270" t="s">
        <v>6821</v>
      </c>
      <c r="E515" s="22" t="s">
        <v>3</v>
      </c>
      <c r="F515" s="271">
        <v>0</v>
      </c>
      <c r="G515" s="41"/>
      <c r="H515" s="42"/>
    </row>
    <row r="516" s="2" customFormat="1" ht="16.8" customHeight="1">
      <c r="A516" s="41"/>
      <c r="B516" s="42"/>
      <c r="C516" s="270" t="s">
        <v>3</v>
      </c>
      <c r="D516" s="270" t="s">
        <v>6992</v>
      </c>
      <c r="E516" s="22" t="s">
        <v>3</v>
      </c>
      <c r="F516" s="271">
        <v>2</v>
      </c>
      <c r="G516" s="41"/>
      <c r="H516" s="42"/>
    </row>
    <row r="517" s="2" customFormat="1" ht="16.8" customHeight="1">
      <c r="A517" s="41"/>
      <c r="B517" s="42"/>
      <c r="C517" s="270" t="s">
        <v>3</v>
      </c>
      <c r="D517" s="270" t="s">
        <v>804</v>
      </c>
      <c r="E517" s="22" t="s">
        <v>3</v>
      </c>
      <c r="F517" s="271">
        <v>2</v>
      </c>
      <c r="G517" s="41"/>
      <c r="H517" s="42"/>
    </row>
    <row r="518" s="2" customFormat="1" ht="16.8" customHeight="1">
      <c r="A518" s="41"/>
      <c r="B518" s="42"/>
      <c r="C518" s="270" t="s">
        <v>3</v>
      </c>
      <c r="D518" s="270" t="s">
        <v>6823</v>
      </c>
      <c r="E518" s="22" t="s">
        <v>3</v>
      </c>
      <c r="F518" s="271">
        <v>0</v>
      </c>
      <c r="G518" s="41"/>
      <c r="H518" s="42"/>
    </row>
    <row r="519" s="2" customFormat="1" ht="16.8" customHeight="1">
      <c r="A519" s="41"/>
      <c r="B519" s="42"/>
      <c r="C519" s="270" t="s">
        <v>3</v>
      </c>
      <c r="D519" s="270" t="s">
        <v>6993</v>
      </c>
      <c r="E519" s="22" t="s">
        <v>3</v>
      </c>
      <c r="F519" s="271">
        <v>2</v>
      </c>
      <c r="G519" s="41"/>
      <c r="H519" s="42"/>
    </row>
    <row r="520" s="2" customFormat="1" ht="16.8" customHeight="1">
      <c r="A520" s="41"/>
      <c r="B520" s="42"/>
      <c r="C520" s="270" t="s">
        <v>3</v>
      </c>
      <c r="D520" s="270" t="s">
        <v>6994</v>
      </c>
      <c r="E520" s="22" t="s">
        <v>3</v>
      </c>
      <c r="F520" s="271">
        <v>3.25</v>
      </c>
      <c r="G520" s="41"/>
      <c r="H520" s="42"/>
    </row>
    <row r="521" s="2" customFormat="1" ht="16.8" customHeight="1">
      <c r="A521" s="41"/>
      <c r="B521" s="42"/>
      <c r="C521" s="270" t="s">
        <v>3</v>
      </c>
      <c r="D521" s="270" t="s">
        <v>804</v>
      </c>
      <c r="E521" s="22" t="s">
        <v>3</v>
      </c>
      <c r="F521" s="271">
        <v>5.25</v>
      </c>
      <c r="G521" s="41"/>
      <c r="H521" s="42"/>
    </row>
    <row r="522" s="2" customFormat="1" ht="16.8" customHeight="1">
      <c r="A522" s="41"/>
      <c r="B522" s="42"/>
      <c r="C522" s="270" t="s">
        <v>3</v>
      </c>
      <c r="D522" s="270" t="s">
        <v>6826</v>
      </c>
      <c r="E522" s="22" t="s">
        <v>3</v>
      </c>
      <c r="F522" s="271">
        <v>0</v>
      </c>
      <c r="G522" s="41"/>
      <c r="H522" s="42"/>
    </row>
    <row r="523" s="2" customFormat="1" ht="16.8" customHeight="1">
      <c r="A523" s="41"/>
      <c r="B523" s="42"/>
      <c r="C523" s="270" t="s">
        <v>3</v>
      </c>
      <c r="D523" s="270" t="s">
        <v>6995</v>
      </c>
      <c r="E523" s="22" t="s">
        <v>3</v>
      </c>
      <c r="F523" s="271">
        <v>4.5</v>
      </c>
      <c r="G523" s="41"/>
      <c r="H523" s="42"/>
    </row>
    <row r="524" s="2" customFormat="1" ht="16.8" customHeight="1">
      <c r="A524" s="41"/>
      <c r="B524" s="42"/>
      <c r="C524" s="270" t="s">
        <v>3</v>
      </c>
      <c r="D524" s="270" t="s">
        <v>804</v>
      </c>
      <c r="E524" s="22" t="s">
        <v>3</v>
      </c>
      <c r="F524" s="271">
        <v>4.5</v>
      </c>
      <c r="G524" s="41"/>
      <c r="H524" s="42"/>
    </row>
    <row r="525" s="2" customFormat="1" ht="16.8" customHeight="1">
      <c r="A525" s="41"/>
      <c r="B525" s="42"/>
      <c r="C525" s="270" t="s">
        <v>3</v>
      </c>
      <c r="D525" s="270" t="s">
        <v>497</v>
      </c>
      <c r="E525" s="22" t="s">
        <v>3</v>
      </c>
      <c r="F525" s="271">
        <v>11.75</v>
      </c>
      <c r="G525" s="41"/>
      <c r="H525" s="42"/>
    </row>
    <row r="526" s="2" customFormat="1" ht="16.8" customHeight="1">
      <c r="A526" s="41"/>
      <c r="B526" s="42"/>
      <c r="C526" s="272" t="s">
        <v>6774</v>
      </c>
      <c r="D526" s="41"/>
      <c r="E526" s="41"/>
      <c r="F526" s="41"/>
      <c r="G526" s="41"/>
      <c r="H526" s="42"/>
    </row>
    <row r="527" s="2" customFormat="1" ht="16.8" customHeight="1">
      <c r="A527" s="41"/>
      <c r="B527" s="42"/>
      <c r="C527" s="270" t="s">
        <v>1248</v>
      </c>
      <c r="D527" s="270" t="s">
        <v>6979</v>
      </c>
      <c r="E527" s="22" t="s">
        <v>140</v>
      </c>
      <c r="F527" s="271">
        <v>38.209000000000003</v>
      </c>
      <c r="G527" s="41"/>
      <c r="H527" s="42"/>
    </row>
    <row r="528" s="2" customFormat="1" ht="16.8" customHeight="1">
      <c r="A528" s="41"/>
      <c r="B528" s="42"/>
      <c r="C528" s="270" t="s">
        <v>1217</v>
      </c>
      <c r="D528" s="270" t="s">
        <v>6980</v>
      </c>
      <c r="E528" s="22" t="s">
        <v>694</v>
      </c>
      <c r="F528" s="271">
        <v>132.834</v>
      </c>
      <c r="G528" s="41"/>
      <c r="H528" s="42"/>
    </row>
    <row r="529" s="2" customFormat="1" ht="16.8" customHeight="1">
      <c r="A529" s="41"/>
      <c r="B529" s="42"/>
      <c r="C529" s="270" t="s">
        <v>1217</v>
      </c>
      <c r="D529" s="270" t="s">
        <v>6980</v>
      </c>
      <c r="E529" s="22" t="s">
        <v>694</v>
      </c>
      <c r="F529" s="271">
        <v>132.834</v>
      </c>
      <c r="G529" s="41"/>
      <c r="H529" s="42"/>
    </row>
    <row r="530" s="2" customFormat="1">
      <c r="A530" s="41"/>
      <c r="B530" s="42"/>
      <c r="C530" s="270" t="s">
        <v>1373</v>
      </c>
      <c r="D530" s="270" t="s">
        <v>6981</v>
      </c>
      <c r="E530" s="22" t="s">
        <v>694</v>
      </c>
      <c r="F530" s="271">
        <v>132.834</v>
      </c>
      <c r="G530" s="41"/>
      <c r="H530" s="42"/>
    </row>
    <row r="531" s="2" customFormat="1" ht="16.8" customHeight="1">
      <c r="A531" s="41"/>
      <c r="B531" s="42"/>
      <c r="C531" s="270" t="s">
        <v>2744</v>
      </c>
      <c r="D531" s="270" t="s">
        <v>6982</v>
      </c>
      <c r="E531" s="22" t="s">
        <v>694</v>
      </c>
      <c r="F531" s="271">
        <v>187.434</v>
      </c>
      <c r="G531" s="41"/>
      <c r="H531" s="42"/>
    </row>
    <row r="532" s="2" customFormat="1" ht="16.8" customHeight="1">
      <c r="A532" s="41"/>
      <c r="B532" s="42"/>
      <c r="C532" s="270" t="s">
        <v>1240</v>
      </c>
      <c r="D532" s="270" t="s">
        <v>1241</v>
      </c>
      <c r="E532" s="22" t="s">
        <v>694</v>
      </c>
      <c r="F532" s="271">
        <v>204.02099999999999</v>
      </c>
      <c r="G532" s="41"/>
      <c r="H532" s="42"/>
    </row>
    <row r="533" s="2" customFormat="1" ht="16.8" customHeight="1">
      <c r="A533" s="41"/>
      <c r="B533" s="42"/>
      <c r="C533" s="270" t="s">
        <v>1313</v>
      </c>
      <c r="D533" s="270" t="s">
        <v>1314</v>
      </c>
      <c r="E533" s="22" t="s">
        <v>694</v>
      </c>
      <c r="F533" s="271">
        <v>65.263000000000005</v>
      </c>
      <c r="G533" s="41"/>
      <c r="H533" s="42"/>
    </row>
    <row r="534" s="2" customFormat="1" ht="16.8" customHeight="1">
      <c r="A534" s="41"/>
      <c r="B534" s="42"/>
      <c r="C534" s="266" t="s">
        <v>6996</v>
      </c>
      <c r="D534" s="267" t="s">
        <v>6997</v>
      </c>
      <c r="E534" s="268" t="s">
        <v>136</v>
      </c>
      <c r="F534" s="269">
        <v>64</v>
      </c>
      <c r="G534" s="41"/>
      <c r="H534" s="42"/>
    </row>
    <row r="535" s="2" customFormat="1" ht="16.8" customHeight="1">
      <c r="A535" s="41"/>
      <c r="B535" s="42"/>
      <c r="C535" s="270" t="s">
        <v>3</v>
      </c>
      <c r="D535" s="270" t="s">
        <v>6998</v>
      </c>
      <c r="E535" s="22" t="s">
        <v>3</v>
      </c>
      <c r="F535" s="271">
        <v>64</v>
      </c>
      <c r="G535" s="41"/>
      <c r="H535" s="42"/>
    </row>
    <row r="536" s="2" customFormat="1" ht="16.8" customHeight="1">
      <c r="A536" s="41"/>
      <c r="B536" s="42"/>
      <c r="C536" s="266" t="s">
        <v>6999</v>
      </c>
      <c r="D536" s="267" t="s">
        <v>7000</v>
      </c>
      <c r="E536" s="268" t="s">
        <v>136</v>
      </c>
      <c r="F536" s="269">
        <v>64</v>
      </c>
      <c r="G536" s="41"/>
      <c r="H536" s="42"/>
    </row>
    <row r="537" s="2" customFormat="1" ht="16.8" customHeight="1">
      <c r="A537" s="41"/>
      <c r="B537" s="42"/>
      <c r="C537" s="270" t="s">
        <v>3</v>
      </c>
      <c r="D537" s="270" t="s">
        <v>6998</v>
      </c>
      <c r="E537" s="22" t="s">
        <v>3</v>
      </c>
      <c r="F537" s="271">
        <v>64</v>
      </c>
      <c r="G537" s="41"/>
      <c r="H537" s="42"/>
    </row>
    <row r="538" s="2" customFormat="1" ht="16.8" customHeight="1">
      <c r="A538" s="41"/>
      <c r="B538" s="42"/>
      <c r="C538" s="266" t="s">
        <v>7001</v>
      </c>
      <c r="D538" s="267" t="s">
        <v>7002</v>
      </c>
      <c r="E538" s="268" t="s">
        <v>136</v>
      </c>
      <c r="F538" s="269">
        <v>64</v>
      </c>
      <c r="G538" s="41"/>
      <c r="H538" s="42"/>
    </row>
    <row r="539" s="2" customFormat="1" ht="16.8" customHeight="1">
      <c r="A539" s="41"/>
      <c r="B539" s="42"/>
      <c r="C539" s="270" t="s">
        <v>3</v>
      </c>
      <c r="D539" s="270" t="s">
        <v>6998</v>
      </c>
      <c r="E539" s="22" t="s">
        <v>3</v>
      </c>
      <c r="F539" s="271">
        <v>64</v>
      </c>
      <c r="G539" s="41"/>
      <c r="H539" s="42"/>
    </row>
    <row r="540" s="2" customFormat="1" ht="16.8" customHeight="1">
      <c r="A540" s="41"/>
      <c r="B540" s="42"/>
      <c r="C540" s="266" t="s">
        <v>244</v>
      </c>
      <c r="D540" s="267" t="s">
        <v>245</v>
      </c>
      <c r="E540" s="268" t="s">
        <v>140</v>
      </c>
      <c r="F540" s="269">
        <v>248.06</v>
      </c>
      <c r="G540" s="41"/>
      <c r="H540" s="42"/>
    </row>
    <row r="541" s="2" customFormat="1" ht="16.8" customHeight="1">
      <c r="A541" s="41"/>
      <c r="B541" s="42"/>
      <c r="C541" s="270" t="s">
        <v>3</v>
      </c>
      <c r="D541" s="270" t="s">
        <v>7003</v>
      </c>
      <c r="E541" s="22" t="s">
        <v>3</v>
      </c>
      <c r="F541" s="271">
        <v>45.863999999999997</v>
      </c>
      <c r="G541" s="41"/>
      <c r="H541" s="42"/>
    </row>
    <row r="542" s="2" customFormat="1" ht="16.8" customHeight="1">
      <c r="A542" s="41"/>
      <c r="B542" s="42"/>
      <c r="C542" s="270" t="s">
        <v>3</v>
      </c>
      <c r="D542" s="270" t="s">
        <v>7004</v>
      </c>
      <c r="E542" s="22" t="s">
        <v>3</v>
      </c>
      <c r="F542" s="271">
        <v>162.881</v>
      </c>
      <c r="G542" s="41"/>
      <c r="H542" s="42"/>
    </row>
    <row r="543" s="2" customFormat="1" ht="16.8" customHeight="1">
      <c r="A543" s="41"/>
      <c r="B543" s="42"/>
      <c r="C543" s="270" t="s">
        <v>3</v>
      </c>
      <c r="D543" s="270" t="s">
        <v>7005</v>
      </c>
      <c r="E543" s="22" t="s">
        <v>3</v>
      </c>
      <c r="F543" s="271">
        <v>72.626999999999995</v>
      </c>
      <c r="G543" s="41"/>
      <c r="H543" s="42"/>
    </row>
    <row r="544" s="2" customFormat="1" ht="16.8" customHeight="1">
      <c r="A544" s="41"/>
      <c r="B544" s="42"/>
      <c r="C544" s="270" t="s">
        <v>3</v>
      </c>
      <c r="D544" s="270" t="s">
        <v>7006</v>
      </c>
      <c r="E544" s="22" t="s">
        <v>3</v>
      </c>
      <c r="F544" s="271">
        <v>0</v>
      </c>
      <c r="G544" s="41"/>
      <c r="H544" s="42"/>
    </row>
    <row r="545" s="2" customFormat="1" ht="16.8" customHeight="1">
      <c r="A545" s="41"/>
      <c r="B545" s="42"/>
      <c r="C545" s="270" t="s">
        <v>3</v>
      </c>
      <c r="D545" s="270" t="s">
        <v>7007</v>
      </c>
      <c r="E545" s="22" t="s">
        <v>3</v>
      </c>
      <c r="F545" s="271">
        <v>-3.6549999999999998</v>
      </c>
      <c r="G545" s="41"/>
      <c r="H545" s="42"/>
    </row>
    <row r="546" s="2" customFormat="1" ht="16.8" customHeight="1">
      <c r="A546" s="41"/>
      <c r="B546" s="42"/>
      <c r="C546" s="270" t="s">
        <v>3</v>
      </c>
      <c r="D546" s="270" t="s">
        <v>7008</v>
      </c>
      <c r="E546" s="22" t="s">
        <v>3</v>
      </c>
      <c r="F546" s="271">
        <v>-12.810000000000001</v>
      </c>
      <c r="G546" s="41"/>
      <c r="H546" s="42"/>
    </row>
    <row r="547" s="2" customFormat="1" ht="16.8" customHeight="1">
      <c r="A547" s="41"/>
      <c r="B547" s="42"/>
      <c r="C547" s="270" t="s">
        <v>3</v>
      </c>
      <c r="D547" s="270" t="s">
        <v>7009</v>
      </c>
      <c r="E547" s="22" t="s">
        <v>3</v>
      </c>
      <c r="F547" s="271">
        <v>-5.1600000000000001</v>
      </c>
      <c r="G547" s="41"/>
      <c r="H547" s="42"/>
    </row>
    <row r="548" s="2" customFormat="1" ht="16.8" customHeight="1">
      <c r="A548" s="41"/>
      <c r="B548" s="42"/>
      <c r="C548" s="270" t="s">
        <v>3</v>
      </c>
      <c r="D548" s="270" t="s">
        <v>7010</v>
      </c>
      <c r="E548" s="22" t="s">
        <v>3</v>
      </c>
      <c r="F548" s="271">
        <v>-11.686999999999999</v>
      </c>
      <c r="G548" s="41"/>
      <c r="H548" s="42"/>
    </row>
    <row r="549" s="2" customFormat="1" ht="16.8" customHeight="1">
      <c r="A549" s="41"/>
      <c r="B549" s="42"/>
      <c r="C549" s="270" t="s">
        <v>3</v>
      </c>
      <c r="D549" s="270" t="s">
        <v>497</v>
      </c>
      <c r="E549" s="22" t="s">
        <v>3</v>
      </c>
      <c r="F549" s="271">
        <v>248.06</v>
      </c>
      <c r="G549" s="41"/>
      <c r="H549" s="42"/>
    </row>
    <row r="550" s="2" customFormat="1" ht="16.8" customHeight="1">
      <c r="A550" s="41"/>
      <c r="B550" s="42"/>
      <c r="C550" s="272" t="s">
        <v>6774</v>
      </c>
      <c r="D550" s="41"/>
      <c r="E550" s="41"/>
      <c r="F550" s="41"/>
      <c r="G550" s="41"/>
      <c r="H550" s="42"/>
    </row>
    <row r="551" s="2" customFormat="1" ht="16.8" customHeight="1">
      <c r="A551" s="41"/>
      <c r="B551" s="42"/>
      <c r="C551" s="270" t="s">
        <v>1264</v>
      </c>
      <c r="D551" s="270" t="s">
        <v>7011</v>
      </c>
      <c r="E551" s="22" t="s">
        <v>140</v>
      </c>
      <c r="F551" s="271">
        <v>248.06</v>
      </c>
      <c r="G551" s="41"/>
      <c r="H551" s="42"/>
    </row>
    <row r="552" s="2" customFormat="1" ht="16.8" customHeight="1">
      <c r="A552" s="41"/>
      <c r="B552" s="42"/>
      <c r="C552" s="270" t="s">
        <v>1277</v>
      </c>
      <c r="D552" s="270" t="s">
        <v>7012</v>
      </c>
      <c r="E552" s="22" t="s">
        <v>140</v>
      </c>
      <c r="F552" s="271">
        <v>1590.4870000000001</v>
      </c>
      <c r="G552" s="41"/>
      <c r="H552" s="42"/>
    </row>
    <row r="553" s="2" customFormat="1" ht="16.8" customHeight="1">
      <c r="A553" s="41"/>
      <c r="B553" s="42"/>
      <c r="C553" s="270" t="s">
        <v>3068</v>
      </c>
      <c r="D553" s="270" t="s">
        <v>7013</v>
      </c>
      <c r="E553" s="22" t="s">
        <v>140</v>
      </c>
      <c r="F553" s="271">
        <v>286.42000000000002</v>
      </c>
      <c r="G553" s="41"/>
      <c r="H553" s="42"/>
    </row>
    <row r="554" s="2" customFormat="1">
      <c r="A554" s="41"/>
      <c r="B554" s="42"/>
      <c r="C554" s="270" t="s">
        <v>3085</v>
      </c>
      <c r="D554" s="270" t="s">
        <v>7014</v>
      </c>
      <c r="E554" s="22" t="s">
        <v>140</v>
      </c>
      <c r="F554" s="271">
        <v>248.06</v>
      </c>
      <c r="G554" s="41"/>
      <c r="H554" s="42"/>
    </row>
    <row r="555" s="2" customFormat="1" ht="16.8" customHeight="1">
      <c r="A555" s="41"/>
      <c r="B555" s="42"/>
      <c r="C555" s="270" t="s">
        <v>3190</v>
      </c>
      <c r="D555" s="270" t="s">
        <v>7015</v>
      </c>
      <c r="E555" s="22" t="s">
        <v>140</v>
      </c>
      <c r="F555" s="271">
        <v>2141.9389999999999</v>
      </c>
      <c r="G555" s="41"/>
      <c r="H555" s="42"/>
    </row>
    <row r="556" s="2" customFormat="1" ht="16.8" customHeight="1">
      <c r="A556" s="41"/>
      <c r="B556" s="42"/>
      <c r="C556" s="266" t="s">
        <v>247</v>
      </c>
      <c r="D556" s="267" t="s">
        <v>248</v>
      </c>
      <c r="E556" s="268" t="s">
        <v>136</v>
      </c>
      <c r="F556" s="269">
        <v>16.379999999999999</v>
      </c>
      <c r="G556" s="41"/>
      <c r="H556" s="42"/>
    </row>
    <row r="557" s="2" customFormat="1" ht="16.8" customHeight="1">
      <c r="A557" s="41"/>
      <c r="B557" s="42"/>
      <c r="C557" s="270" t="s">
        <v>3</v>
      </c>
      <c r="D557" s="270" t="s">
        <v>6783</v>
      </c>
      <c r="E557" s="22" t="s">
        <v>3</v>
      </c>
      <c r="F557" s="271">
        <v>0</v>
      </c>
      <c r="G557" s="41"/>
      <c r="H557" s="42"/>
    </row>
    <row r="558" s="2" customFormat="1" ht="16.8" customHeight="1">
      <c r="A558" s="41"/>
      <c r="B558" s="42"/>
      <c r="C558" s="270" t="s">
        <v>3</v>
      </c>
      <c r="D558" s="270" t="s">
        <v>7016</v>
      </c>
      <c r="E558" s="22" t="s">
        <v>3</v>
      </c>
      <c r="F558" s="271">
        <v>10.24</v>
      </c>
      <c r="G558" s="41"/>
      <c r="H558" s="42"/>
    </row>
    <row r="559" s="2" customFormat="1" ht="16.8" customHeight="1">
      <c r="A559" s="41"/>
      <c r="B559" s="42"/>
      <c r="C559" s="270" t="s">
        <v>3</v>
      </c>
      <c r="D559" s="270" t="s">
        <v>7017</v>
      </c>
      <c r="E559" s="22" t="s">
        <v>3</v>
      </c>
      <c r="F559" s="271">
        <v>6.1399999999999997</v>
      </c>
      <c r="G559" s="41"/>
      <c r="H559" s="42"/>
    </row>
    <row r="560" s="2" customFormat="1" ht="16.8" customHeight="1">
      <c r="A560" s="41"/>
      <c r="B560" s="42"/>
      <c r="C560" s="270" t="s">
        <v>3</v>
      </c>
      <c r="D560" s="270" t="s">
        <v>804</v>
      </c>
      <c r="E560" s="22" t="s">
        <v>3</v>
      </c>
      <c r="F560" s="271">
        <v>16.379999999999999</v>
      </c>
      <c r="G560" s="41"/>
      <c r="H560" s="42"/>
    </row>
    <row r="561" s="2" customFormat="1" ht="16.8" customHeight="1">
      <c r="A561" s="41"/>
      <c r="B561" s="42"/>
      <c r="C561" s="270" t="s">
        <v>3</v>
      </c>
      <c r="D561" s="270" t="s">
        <v>497</v>
      </c>
      <c r="E561" s="22" t="s">
        <v>3</v>
      </c>
      <c r="F561" s="271">
        <v>16.379999999999999</v>
      </c>
      <c r="G561" s="41"/>
      <c r="H561" s="42"/>
    </row>
    <row r="562" s="2" customFormat="1" ht="16.8" customHeight="1">
      <c r="A562" s="41"/>
      <c r="B562" s="42"/>
      <c r="C562" s="272" t="s">
        <v>6774</v>
      </c>
      <c r="D562" s="41"/>
      <c r="E562" s="41"/>
      <c r="F562" s="41"/>
      <c r="G562" s="41"/>
      <c r="H562" s="42"/>
    </row>
    <row r="563" s="2" customFormat="1" ht="16.8" customHeight="1">
      <c r="A563" s="41"/>
      <c r="B563" s="42"/>
      <c r="C563" s="270" t="s">
        <v>2934</v>
      </c>
      <c r="D563" s="270" t="s">
        <v>7018</v>
      </c>
      <c r="E563" s="22" t="s">
        <v>694</v>
      </c>
      <c r="F563" s="271">
        <v>93.471999999999994</v>
      </c>
      <c r="G563" s="41"/>
      <c r="H563" s="42"/>
    </row>
    <row r="564" s="2" customFormat="1" ht="16.8" customHeight="1">
      <c r="A564" s="41"/>
      <c r="B564" s="42"/>
      <c r="C564" s="270" t="s">
        <v>3147</v>
      </c>
      <c r="D564" s="270" t="s">
        <v>7019</v>
      </c>
      <c r="E564" s="22" t="s">
        <v>140</v>
      </c>
      <c r="F564" s="271">
        <v>33.640999999999998</v>
      </c>
      <c r="G564" s="41"/>
      <c r="H564" s="42"/>
    </row>
    <row r="565" s="2" customFormat="1" ht="16.8" customHeight="1">
      <c r="A565" s="41"/>
      <c r="B565" s="42"/>
      <c r="C565" s="270" t="s">
        <v>3109</v>
      </c>
      <c r="D565" s="270" t="s">
        <v>7020</v>
      </c>
      <c r="E565" s="22" t="s">
        <v>694</v>
      </c>
      <c r="F565" s="271">
        <v>243.37200000000001</v>
      </c>
      <c r="G565" s="41"/>
      <c r="H565" s="42"/>
    </row>
    <row r="566" s="2" customFormat="1" ht="16.8" customHeight="1">
      <c r="A566" s="41"/>
      <c r="B566" s="42"/>
      <c r="C566" s="266" t="s">
        <v>250</v>
      </c>
      <c r="D566" s="267" t="s">
        <v>251</v>
      </c>
      <c r="E566" s="268" t="s">
        <v>136</v>
      </c>
      <c r="F566" s="269">
        <v>56.165999999999997</v>
      </c>
      <c r="G566" s="41"/>
      <c r="H566" s="42"/>
    </row>
    <row r="567" s="2" customFormat="1" ht="16.8" customHeight="1">
      <c r="A567" s="41"/>
      <c r="B567" s="42"/>
      <c r="C567" s="270" t="s">
        <v>3</v>
      </c>
      <c r="D567" s="270" t="s">
        <v>6800</v>
      </c>
      <c r="E567" s="22" t="s">
        <v>3</v>
      </c>
      <c r="F567" s="271">
        <v>0</v>
      </c>
      <c r="G567" s="41"/>
      <c r="H567" s="42"/>
    </row>
    <row r="568" s="2" customFormat="1" ht="16.8" customHeight="1">
      <c r="A568" s="41"/>
      <c r="B568" s="42"/>
      <c r="C568" s="270" t="s">
        <v>3</v>
      </c>
      <c r="D568" s="270" t="s">
        <v>7021</v>
      </c>
      <c r="E568" s="22" t="s">
        <v>3</v>
      </c>
      <c r="F568" s="271">
        <v>6.3700000000000001</v>
      </c>
      <c r="G568" s="41"/>
      <c r="H568" s="42"/>
    </row>
    <row r="569" s="2" customFormat="1" ht="16.8" customHeight="1">
      <c r="A569" s="41"/>
      <c r="B569" s="42"/>
      <c r="C569" s="270" t="s">
        <v>3</v>
      </c>
      <c r="D569" s="270" t="s">
        <v>7022</v>
      </c>
      <c r="E569" s="22" t="s">
        <v>3</v>
      </c>
      <c r="F569" s="271">
        <v>8.1099999999999994</v>
      </c>
      <c r="G569" s="41"/>
      <c r="H569" s="42"/>
    </row>
    <row r="570" s="2" customFormat="1" ht="16.8" customHeight="1">
      <c r="A570" s="41"/>
      <c r="B570" s="42"/>
      <c r="C570" s="270" t="s">
        <v>3</v>
      </c>
      <c r="D570" s="270" t="s">
        <v>804</v>
      </c>
      <c r="E570" s="22" t="s">
        <v>3</v>
      </c>
      <c r="F570" s="271">
        <v>14.48</v>
      </c>
      <c r="G570" s="41"/>
      <c r="H570" s="42"/>
    </row>
    <row r="571" s="2" customFormat="1" ht="16.8" customHeight="1">
      <c r="A571" s="41"/>
      <c r="B571" s="42"/>
      <c r="C571" s="270" t="s">
        <v>3</v>
      </c>
      <c r="D571" s="270" t="s">
        <v>6808</v>
      </c>
      <c r="E571" s="22" t="s">
        <v>3</v>
      </c>
      <c r="F571" s="271">
        <v>0</v>
      </c>
      <c r="G571" s="41"/>
      <c r="H571" s="42"/>
    </row>
    <row r="572" s="2" customFormat="1" ht="16.8" customHeight="1">
      <c r="A572" s="41"/>
      <c r="B572" s="42"/>
      <c r="C572" s="270" t="s">
        <v>3</v>
      </c>
      <c r="D572" s="270" t="s">
        <v>7023</v>
      </c>
      <c r="E572" s="22" t="s">
        <v>3</v>
      </c>
      <c r="F572" s="271">
        <v>5.9000000000000004</v>
      </c>
      <c r="G572" s="41"/>
      <c r="H572" s="42"/>
    </row>
    <row r="573" s="2" customFormat="1" ht="16.8" customHeight="1">
      <c r="A573" s="41"/>
      <c r="B573" s="42"/>
      <c r="C573" s="270" t="s">
        <v>3</v>
      </c>
      <c r="D573" s="270" t="s">
        <v>7024</v>
      </c>
      <c r="E573" s="22" t="s">
        <v>3</v>
      </c>
      <c r="F573" s="271">
        <v>8.6699999999999999</v>
      </c>
      <c r="G573" s="41"/>
      <c r="H573" s="42"/>
    </row>
    <row r="574" s="2" customFormat="1" ht="16.8" customHeight="1">
      <c r="A574" s="41"/>
      <c r="B574" s="42"/>
      <c r="C574" s="270" t="s">
        <v>3</v>
      </c>
      <c r="D574" s="270" t="s">
        <v>804</v>
      </c>
      <c r="E574" s="22" t="s">
        <v>3</v>
      </c>
      <c r="F574" s="271">
        <v>14.57</v>
      </c>
      <c r="G574" s="41"/>
      <c r="H574" s="42"/>
    </row>
    <row r="575" s="2" customFormat="1" ht="16.8" customHeight="1">
      <c r="A575" s="41"/>
      <c r="B575" s="42"/>
      <c r="C575" s="270" t="s">
        <v>3</v>
      </c>
      <c r="D575" s="270" t="s">
        <v>6802</v>
      </c>
      <c r="E575" s="22" t="s">
        <v>3</v>
      </c>
      <c r="F575" s="271">
        <v>0</v>
      </c>
      <c r="G575" s="41"/>
      <c r="H575" s="42"/>
    </row>
    <row r="576" s="2" customFormat="1" ht="16.8" customHeight="1">
      <c r="A576" s="41"/>
      <c r="B576" s="42"/>
      <c r="C576" s="270" t="s">
        <v>3</v>
      </c>
      <c r="D576" s="270" t="s">
        <v>7025</v>
      </c>
      <c r="E576" s="22" t="s">
        <v>3</v>
      </c>
      <c r="F576" s="271">
        <v>12.476000000000001</v>
      </c>
      <c r="G576" s="41"/>
      <c r="H576" s="42"/>
    </row>
    <row r="577" s="2" customFormat="1" ht="16.8" customHeight="1">
      <c r="A577" s="41"/>
      <c r="B577" s="42"/>
      <c r="C577" s="270" t="s">
        <v>3</v>
      </c>
      <c r="D577" s="270" t="s">
        <v>7026</v>
      </c>
      <c r="E577" s="22" t="s">
        <v>3</v>
      </c>
      <c r="F577" s="271">
        <v>8.2699999999999996</v>
      </c>
      <c r="G577" s="41"/>
      <c r="H577" s="42"/>
    </row>
    <row r="578" s="2" customFormat="1" ht="16.8" customHeight="1">
      <c r="A578" s="41"/>
      <c r="B578" s="42"/>
      <c r="C578" s="270" t="s">
        <v>3</v>
      </c>
      <c r="D578" s="270" t="s">
        <v>7027</v>
      </c>
      <c r="E578" s="22" t="s">
        <v>3</v>
      </c>
      <c r="F578" s="271">
        <v>6.3700000000000001</v>
      </c>
      <c r="G578" s="41"/>
      <c r="H578" s="42"/>
    </row>
    <row r="579" s="2" customFormat="1" ht="16.8" customHeight="1">
      <c r="A579" s="41"/>
      <c r="B579" s="42"/>
      <c r="C579" s="270" t="s">
        <v>3</v>
      </c>
      <c r="D579" s="270" t="s">
        <v>804</v>
      </c>
      <c r="E579" s="22" t="s">
        <v>3</v>
      </c>
      <c r="F579" s="271">
        <v>27.116</v>
      </c>
      <c r="G579" s="41"/>
      <c r="H579" s="42"/>
    </row>
    <row r="580" s="2" customFormat="1" ht="16.8" customHeight="1">
      <c r="A580" s="41"/>
      <c r="B580" s="42"/>
      <c r="C580" s="270" t="s">
        <v>3</v>
      </c>
      <c r="D580" s="270" t="s">
        <v>497</v>
      </c>
      <c r="E580" s="22" t="s">
        <v>3</v>
      </c>
      <c r="F580" s="271">
        <v>56.165999999999997</v>
      </c>
      <c r="G580" s="41"/>
      <c r="H580" s="42"/>
    </row>
    <row r="581" s="2" customFormat="1" ht="16.8" customHeight="1">
      <c r="A581" s="41"/>
      <c r="B581" s="42"/>
      <c r="C581" s="272" t="s">
        <v>6774</v>
      </c>
      <c r="D581" s="41"/>
      <c r="E581" s="41"/>
      <c r="F581" s="41"/>
      <c r="G581" s="41"/>
      <c r="H581" s="42"/>
    </row>
    <row r="582" s="2" customFormat="1" ht="16.8" customHeight="1">
      <c r="A582" s="41"/>
      <c r="B582" s="42"/>
      <c r="C582" s="270" t="s">
        <v>2934</v>
      </c>
      <c r="D582" s="270" t="s">
        <v>7018</v>
      </c>
      <c r="E582" s="22" t="s">
        <v>694</v>
      </c>
      <c r="F582" s="271">
        <v>93.471999999999994</v>
      </c>
      <c r="G582" s="41"/>
      <c r="H582" s="42"/>
    </row>
    <row r="583" s="2" customFormat="1" ht="16.8" customHeight="1">
      <c r="A583" s="41"/>
      <c r="B583" s="42"/>
      <c r="C583" s="270" t="s">
        <v>3147</v>
      </c>
      <c r="D583" s="270" t="s">
        <v>7019</v>
      </c>
      <c r="E583" s="22" t="s">
        <v>140</v>
      </c>
      <c r="F583" s="271">
        <v>33.640999999999998</v>
      </c>
      <c r="G583" s="41"/>
      <c r="H583" s="42"/>
    </row>
    <row r="584" s="2" customFormat="1" ht="16.8" customHeight="1">
      <c r="A584" s="41"/>
      <c r="B584" s="42"/>
      <c r="C584" s="270" t="s">
        <v>3109</v>
      </c>
      <c r="D584" s="270" t="s">
        <v>7020</v>
      </c>
      <c r="E584" s="22" t="s">
        <v>694</v>
      </c>
      <c r="F584" s="271">
        <v>243.37200000000001</v>
      </c>
      <c r="G584" s="41"/>
      <c r="H584" s="42"/>
    </row>
    <row r="585" s="2" customFormat="1" ht="16.8" customHeight="1">
      <c r="A585" s="41"/>
      <c r="B585" s="42"/>
      <c r="C585" s="266" t="s">
        <v>253</v>
      </c>
      <c r="D585" s="267" t="s">
        <v>254</v>
      </c>
      <c r="E585" s="268" t="s">
        <v>136</v>
      </c>
      <c r="F585" s="269">
        <v>29.225999999999999</v>
      </c>
      <c r="G585" s="41"/>
      <c r="H585" s="42"/>
    </row>
    <row r="586" s="2" customFormat="1" ht="16.8" customHeight="1">
      <c r="A586" s="41"/>
      <c r="B586" s="42"/>
      <c r="C586" s="270" t="s">
        <v>3</v>
      </c>
      <c r="D586" s="270" t="s">
        <v>6821</v>
      </c>
      <c r="E586" s="22" t="s">
        <v>3</v>
      </c>
      <c r="F586" s="271">
        <v>0</v>
      </c>
      <c r="G586" s="41"/>
      <c r="H586" s="42"/>
    </row>
    <row r="587" s="2" customFormat="1" ht="16.8" customHeight="1">
      <c r="A587" s="41"/>
      <c r="B587" s="42"/>
      <c r="C587" s="270" t="s">
        <v>3</v>
      </c>
      <c r="D587" s="270" t="s">
        <v>7028</v>
      </c>
      <c r="E587" s="22" t="s">
        <v>3</v>
      </c>
      <c r="F587" s="271">
        <v>9.6300000000000008</v>
      </c>
      <c r="G587" s="41"/>
      <c r="H587" s="42"/>
    </row>
    <row r="588" s="2" customFormat="1" ht="16.8" customHeight="1">
      <c r="A588" s="41"/>
      <c r="B588" s="42"/>
      <c r="C588" s="270" t="s">
        <v>3</v>
      </c>
      <c r="D588" s="270" t="s">
        <v>804</v>
      </c>
      <c r="E588" s="22" t="s">
        <v>3</v>
      </c>
      <c r="F588" s="271">
        <v>9.6300000000000008</v>
      </c>
      <c r="G588" s="41"/>
      <c r="H588" s="42"/>
    </row>
    <row r="589" s="2" customFormat="1" ht="16.8" customHeight="1">
      <c r="A589" s="41"/>
      <c r="B589" s="42"/>
      <c r="C589" s="270" t="s">
        <v>3</v>
      </c>
      <c r="D589" s="270" t="s">
        <v>6823</v>
      </c>
      <c r="E589" s="22" t="s">
        <v>3</v>
      </c>
      <c r="F589" s="271">
        <v>0</v>
      </c>
      <c r="G589" s="41"/>
      <c r="H589" s="42"/>
    </row>
    <row r="590" s="2" customFormat="1" ht="16.8" customHeight="1">
      <c r="A590" s="41"/>
      <c r="B590" s="42"/>
      <c r="C590" s="270" t="s">
        <v>3</v>
      </c>
      <c r="D590" s="270" t="s">
        <v>7029</v>
      </c>
      <c r="E590" s="22" t="s">
        <v>3</v>
      </c>
      <c r="F590" s="271">
        <v>9.7859999999999996</v>
      </c>
      <c r="G590" s="41"/>
      <c r="H590" s="42"/>
    </row>
    <row r="591" s="2" customFormat="1" ht="16.8" customHeight="1">
      <c r="A591" s="41"/>
      <c r="B591" s="42"/>
      <c r="C591" s="270" t="s">
        <v>3</v>
      </c>
      <c r="D591" s="270" t="s">
        <v>804</v>
      </c>
      <c r="E591" s="22" t="s">
        <v>3</v>
      </c>
      <c r="F591" s="271">
        <v>9.7859999999999996</v>
      </c>
      <c r="G591" s="41"/>
      <c r="H591" s="42"/>
    </row>
    <row r="592" s="2" customFormat="1" ht="16.8" customHeight="1">
      <c r="A592" s="41"/>
      <c r="B592" s="42"/>
      <c r="C592" s="270" t="s">
        <v>3</v>
      </c>
      <c r="D592" s="270" t="s">
        <v>6826</v>
      </c>
      <c r="E592" s="22" t="s">
        <v>3</v>
      </c>
      <c r="F592" s="271">
        <v>0</v>
      </c>
      <c r="G592" s="41"/>
      <c r="H592" s="42"/>
    </row>
    <row r="593" s="2" customFormat="1" ht="16.8" customHeight="1">
      <c r="A593" s="41"/>
      <c r="B593" s="42"/>
      <c r="C593" s="270" t="s">
        <v>3</v>
      </c>
      <c r="D593" s="270" t="s">
        <v>7030</v>
      </c>
      <c r="E593" s="22" t="s">
        <v>3</v>
      </c>
      <c r="F593" s="271">
        <v>9.8100000000000005</v>
      </c>
      <c r="G593" s="41"/>
      <c r="H593" s="42"/>
    </row>
    <row r="594" s="2" customFormat="1" ht="16.8" customHeight="1">
      <c r="A594" s="41"/>
      <c r="B594" s="42"/>
      <c r="C594" s="270" t="s">
        <v>3</v>
      </c>
      <c r="D594" s="270" t="s">
        <v>804</v>
      </c>
      <c r="E594" s="22" t="s">
        <v>3</v>
      </c>
      <c r="F594" s="271">
        <v>9.8100000000000005</v>
      </c>
      <c r="G594" s="41"/>
      <c r="H594" s="42"/>
    </row>
    <row r="595" s="2" customFormat="1" ht="16.8" customHeight="1">
      <c r="A595" s="41"/>
      <c r="B595" s="42"/>
      <c r="C595" s="270" t="s">
        <v>3</v>
      </c>
      <c r="D595" s="270" t="s">
        <v>497</v>
      </c>
      <c r="E595" s="22" t="s">
        <v>3</v>
      </c>
      <c r="F595" s="271">
        <v>29.225999999999999</v>
      </c>
      <c r="G595" s="41"/>
      <c r="H595" s="42"/>
    </row>
    <row r="596" s="2" customFormat="1" ht="16.8" customHeight="1">
      <c r="A596" s="41"/>
      <c r="B596" s="42"/>
      <c r="C596" s="272" t="s">
        <v>6774</v>
      </c>
      <c r="D596" s="41"/>
      <c r="E596" s="41"/>
      <c r="F596" s="41"/>
      <c r="G596" s="41"/>
      <c r="H596" s="42"/>
    </row>
    <row r="597" s="2" customFormat="1" ht="16.8" customHeight="1">
      <c r="A597" s="41"/>
      <c r="B597" s="42"/>
      <c r="C597" s="270" t="s">
        <v>2934</v>
      </c>
      <c r="D597" s="270" t="s">
        <v>7018</v>
      </c>
      <c r="E597" s="22" t="s">
        <v>694</v>
      </c>
      <c r="F597" s="271">
        <v>93.471999999999994</v>
      </c>
      <c r="G597" s="41"/>
      <c r="H597" s="42"/>
    </row>
    <row r="598" s="2" customFormat="1" ht="16.8" customHeight="1">
      <c r="A598" s="41"/>
      <c r="B598" s="42"/>
      <c r="C598" s="270" t="s">
        <v>3147</v>
      </c>
      <c r="D598" s="270" t="s">
        <v>7019</v>
      </c>
      <c r="E598" s="22" t="s">
        <v>140</v>
      </c>
      <c r="F598" s="271">
        <v>33.640999999999998</v>
      </c>
      <c r="G598" s="41"/>
      <c r="H598" s="42"/>
    </row>
    <row r="599" s="2" customFormat="1" ht="16.8" customHeight="1">
      <c r="A599" s="41"/>
      <c r="B599" s="42"/>
      <c r="C599" s="270" t="s">
        <v>3109</v>
      </c>
      <c r="D599" s="270" t="s">
        <v>7020</v>
      </c>
      <c r="E599" s="22" t="s">
        <v>694</v>
      </c>
      <c r="F599" s="271">
        <v>243.37200000000001</v>
      </c>
      <c r="G599" s="41"/>
      <c r="H599" s="42"/>
    </row>
    <row r="600" s="2" customFormat="1" ht="16.8" customHeight="1">
      <c r="A600" s="41"/>
      <c r="B600" s="42"/>
      <c r="C600" s="266" t="s">
        <v>256</v>
      </c>
      <c r="D600" s="267" t="s">
        <v>257</v>
      </c>
      <c r="E600" s="268" t="s">
        <v>140</v>
      </c>
      <c r="F600" s="269">
        <v>36.244999999999997</v>
      </c>
      <c r="G600" s="41"/>
      <c r="H600" s="42"/>
    </row>
    <row r="601" s="2" customFormat="1" ht="16.8" customHeight="1">
      <c r="A601" s="41"/>
      <c r="B601" s="42"/>
      <c r="C601" s="270" t="s">
        <v>3</v>
      </c>
      <c r="D601" s="270" t="s">
        <v>7031</v>
      </c>
      <c r="E601" s="22" t="s">
        <v>3</v>
      </c>
      <c r="F601" s="271">
        <v>0</v>
      </c>
      <c r="G601" s="41"/>
      <c r="H601" s="42"/>
    </row>
    <row r="602" s="2" customFormat="1" ht="16.8" customHeight="1">
      <c r="A602" s="41"/>
      <c r="B602" s="42"/>
      <c r="C602" s="270" t="s">
        <v>3</v>
      </c>
      <c r="D602" s="270" t="s">
        <v>7032</v>
      </c>
      <c r="E602" s="22" t="s">
        <v>3</v>
      </c>
      <c r="F602" s="271">
        <v>10.645</v>
      </c>
      <c r="G602" s="41"/>
      <c r="H602" s="42"/>
    </row>
    <row r="603" s="2" customFormat="1" ht="16.8" customHeight="1">
      <c r="A603" s="41"/>
      <c r="B603" s="42"/>
      <c r="C603" s="270" t="s">
        <v>3</v>
      </c>
      <c r="D603" s="270" t="s">
        <v>7033</v>
      </c>
      <c r="E603" s="22" t="s">
        <v>3</v>
      </c>
      <c r="F603" s="271">
        <v>25.600000000000001</v>
      </c>
      <c r="G603" s="41"/>
      <c r="H603" s="42"/>
    </row>
    <row r="604" s="2" customFormat="1" ht="16.8" customHeight="1">
      <c r="A604" s="41"/>
      <c r="B604" s="42"/>
      <c r="C604" s="270" t="s">
        <v>3</v>
      </c>
      <c r="D604" s="270" t="s">
        <v>7034</v>
      </c>
      <c r="E604" s="22" t="s">
        <v>3</v>
      </c>
      <c r="F604" s="271">
        <v>0</v>
      </c>
      <c r="G604" s="41"/>
      <c r="H604" s="42"/>
    </row>
    <row r="605" s="2" customFormat="1" ht="16.8" customHeight="1">
      <c r="A605" s="41"/>
      <c r="B605" s="42"/>
      <c r="C605" s="270" t="s">
        <v>3</v>
      </c>
      <c r="D605" s="270" t="s">
        <v>7035</v>
      </c>
      <c r="E605" s="22" t="s">
        <v>3</v>
      </c>
      <c r="F605" s="271">
        <v>0</v>
      </c>
      <c r="G605" s="41"/>
      <c r="H605" s="42"/>
    </row>
    <row r="606" s="2" customFormat="1" ht="16.8" customHeight="1">
      <c r="A606" s="41"/>
      <c r="B606" s="42"/>
      <c r="C606" s="270" t="s">
        <v>3</v>
      </c>
      <c r="D606" s="270" t="s">
        <v>497</v>
      </c>
      <c r="E606" s="22" t="s">
        <v>3</v>
      </c>
      <c r="F606" s="271">
        <v>36.244999999999997</v>
      </c>
      <c r="G606" s="41"/>
      <c r="H606" s="42"/>
    </row>
    <row r="607" s="2" customFormat="1" ht="16.8" customHeight="1">
      <c r="A607" s="41"/>
      <c r="B607" s="42"/>
      <c r="C607" s="272" t="s">
        <v>6774</v>
      </c>
      <c r="D607" s="41"/>
      <c r="E607" s="41"/>
      <c r="F607" s="41"/>
      <c r="G607" s="41"/>
      <c r="H607" s="42"/>
    </row>
    <row r="608" s="2" customFormat="1">
      <c r="A608" s="41"/>
      <c r="B608" s="42"/>
      <c r="C608" s="270" t="s">
        <v>1365</v>
      </c>
      <c r="D608" s="270" t="s">
        <v>7036</v>
      </c>
      <c r="E608" s="22" t="s">
        <v>140</v>
      </c>
      <c r="F608" s="271">
        <v>53.045000000000002</v>
      </c>
      <c r="G608" s="41"/>
      <c r="H608" s="42"/>
    </row>
    <row r="609" s="2" customFormat="1">
      <c r="A609" s="41"/>
      <c r="B609" s="42"/>
      <c r="C609" s="270" t="s">
        <v>3166</v>
      </c>
      <c r="D609" s="270" t="s">
        <v>6928</v>
      </c>
      <c r="E609" s="22" t="s">
        <v>140</v>
      </c>
      <c r="F609" s="271">
        <v>79.265000000000001</v>
      </c>
      <c r="G609" s="41"/>
      <c r="H609" s="42"/>
    </row>
    <row r="610" s="2" customFormat="1" ht="16.8" customHeight="1">
      <c r="A610" s="41"/>
      <c r="B610" s="42"/>
      <c r="C610" s="270" t="s">
        <v>3177</v>
      </c>
      <c r="D610" s="270" t="s">
        <v>6929</v>
      </c>
      <c r="E610" s="22" t="s">
        <v>140</v>
      </c>
      <c r="F610" s="271">
        <v>39.244999999999997</v>
      </c>
      <c r="G610" s="41"/>
      <c r="H610" s="42"/>
    </row>
    <row r="611" s="2" customFormat="1" ht="16.8" customHeight="1">
      <c r="A611" s="41"/>
      <c r="B611" s="42"/>
      <c r="C611" s="266" t="s">
        <v>259</v>
      </c>
      <c r="D611" s="267" t="s">
        <v>260</v>
      </c>
      <c r="E611" s="268" t="s">
        <v>136</v>
      </c>
      <c r="F611" s="269">
        <v>234.50800000000001</v>
      </c>
      <c r="G611" s="41"/>
      <c r="H611" s="42"/>
    </row>
    <row r="612" s="2" customFormat="1" ht="16.8" customHeight="1">
      <c r="A612" s="41"/>
      <c r="B612" s="42"/>
      <c r="C612" s="270" t="s">
        <v>3</v>
      </c>
      <c r="D612" s="270" t="s">
        <v>262</v>
      </c>
      <c r="E612" s="22" t="s">
        <v>3</v>
      </c>
      <c r="F612" s="271">
        <v>129.608</v>
      </c>
      <c r="G612" s="41"/>
      <c r="H612" s="42"/>
    </row>
    <row r="613" s="2" customFormat="1" ht="16.8" customHeight="1">
      <c r="A613" s="41"/>
      <c r="B613" s="42"/>
      <c r="C613" s="270" t="s">
        <v>3</v>
      </c>
      <c r="D613" s="270" t="s">
        <v>266</v>
      </c>
      <c r="E613" s="22" t="s">
        <v>3</v>
      </c>
      <c r="F613" s="271">
        <v>88.519999999999996</v>
      </c>
      <c r="G613" s="41"/>
      <c r="H613" s="42"/>
    </row>
    <row r="614" s="2" customFormat="1" ht="16.8" customHeight="1">
      <c r="A614" s="41"/>
      <c r="B614" s="42"/>
      <c r="C614" s="270" t="s">
        <v>3</v>
      </c>
      <c r="D614" s="270" t="s">
        <v>247</v>
      </c>
      <c r="E614" s="22" t="s">
        <v>3</v>
      </c>
      <c r="F614" s="271">
        <v>16.379999999999999</v>
      </c>
      <c r="G614" s="41"/>
      <c r="H614" s="42"/>
    </row>
    <row r="615" s="2" customFormat="1" ht="16.8" customHeight="1">
      <c r="A615" s="41"/>
      <c r="B615" s="42"/>
      <c r="C615" s="270" t="s">
        <v>3</v>
      </c>
      <c r="D615" s="270" t="s">
        <v>497</v>
      </c>
      <c r="E615" s="22" t="s">
        <v>3</v>
      </c>
      <c r="F615" s="271">
        <v>234.50800000000001</v>
      </c>
      <c r="G615" s="41"/>
      <c r="H615" s="42"/>
    </row>
    <row r="616" s="2" customFormat="1" ht="16.8" customHeight="1">
      <c r="A616" s="41"/>
      <c r="B616" s="42"/>
      <c r="C616" s="272" t="s">
        <v>6774</v>
      </c>
      <c r="D616" s="41"/>
      <c r="E616" s="41"/>
      <c r="F616" s="41"/>
      <c r="G616" s="41"/>
      <c r="H616" s="42"/>
    </row>
    <row r="617" s="2" customFormat="1">
      <c r="A617" s="41"/>
      <c r="B617" s="42"/>
      <c r="C617" s="270" t="s">
        <v>1453</v>
      </c>
      <c r="D617" s="270" t="s">
        <v>7037</v>
      </c>
      <c r="E617" s="22" t="s">
        <v>694</v>
      </c>
      <c r="F617" s="271">
        <v>681.47000000000003</v>
      </c>
      <c r="G617" s="41"/>
      <c r="H617" s="42"/>
    </row>
    <row r="618" s="2" customFormat="1" ht="16.8" customHeight="1">
      <c r="A618" s="41"/>
      <c r="B618" s="42"/>
      <c r="C618" s="270" t="s">
        <v>3207</v>
      </c>
      <c r="D618" s="270" t="s">
        <v>6779</v>
      </c>
      <c r="E618" s="22" t="s">
        <v>694</v>
      </c>
      <c r="F618" s="271">
        <v>1278.7049999999999</v>
      </c>
      <c r="G618" s="41"/>
      <c r="H618" s="42"/>
    </row>
    <row r="619" s="2" customFormat="1" ht="16.8" customHeight="1">
      <c r="A619" s="41"/>
      <c r="B619" s="42"/>
      <c r="C619" s="266" t="s">
        <v>262</v>
      </c>
      <c r="D619" s="267" t="s">
        <v>263</v>
      </c>
      <c r="E619" s="268" t="s">
        <v>136</v>
      </c>
      <c r="F619" s="269">
        <v>129.608</v>
      </c>
      <c r="G619" s="41"/>
      <c r="H619" s="42"/>
    </row>
    <row r="620" s="2" customFormat="1" ht="16.8" customHeight="1">
      <c r="A620" s="41"/>
      <c r="B620" s="42"/>
      <c r="C620" s="270" t="s">
        <v>3</v>
      </c>
      <c r="D620" s="270" t="s">
        <v>6781</v>
      </c>
      <c r="E620" s="22" t="s">
        <v>3</v>
      </c>
      <c r="F620" s="271">
        <v>0</v>
      </c>
      <c r="G620" s="41"/>
      <c r="H620" s="42"/>
    </row>
    <row r="621" s="2" customFormat="1" ht="16.8" customHeight="1">
      <c r="A621" s="41"/>
      <c r="B621" s="42"/>
      <c r="C621" s="270" t="s">
        <v>3</v>
      </c>
      <c r="D621" s="270" t="s">
        <v>7038</v>
      </c>
      <c r="E621" s="22" t="s">
        <v>3</v>
      </c>
      <c r="F621" s="271">
        <v>19.600000000000001</v>
      </c>
      <c r="G621" s="41"/>
      <c r="H621" s="42"/>
    </row>
    <row r="622" s="2" customFormat="1" ht="16.8" customHeight="1">
      <c r="A622" s="41"/>
      <c r="B622" s="42"/>
      <c r="C622" s="270" t="s">
        <v>3</v>
      </c>
      <c r="D622" s="270" t="s">
        <v>7039</v>
      </c>
      <c r="E622" s="22" t="s">
        <v>3</v>
      </c>
      <c r="F622" s="271">
        <v>12.17</v>
      </c>
      <c r="G622" s="41"/>
      <c r="H622" s="42"/>
    </row>
    <row r="623" s="2" customFormat="1" ht="16.8" customHeight="1">
      <c r="A623" s="41"/>
      <c r="B623" s="42"/>
      <c r="C623" s="270" t="s">
        <v>3</v>
      </c>
      <c r="D623" s="270" t="s">
        <v>7040</v>
      </c>
      <c r="E623" s="22" t="s">
        <v>3</v>
      </c>
      <c r="F623" s="271">
        <v>9.1639999999999997</v>
      </c>
      <c r="G623" s="41"/>
      <c r="H623" s="42"/>
    </row>
    <row r="624" s="2" customFormat="1" ht="16.8" customHeight="1">
      <c r="A624" s="41"/>
      <c r="B624" s="42"/>
      <c r="C624" s="270" t="s">
        <v>3</v>
      </c>
      <c r="D624" s="270" t="s">
        <v>7041</v>
      </c>
      <c r="E624" s="22" t="s">
        <v>3</v>
      </c>
      <c r="F624" s="271">
        <v>9.1660000000000004</v>
      </c>
      <c r="G624" s="41"/>
      <c r="H624" s="42"/>
    </row>
    <row r="625" s="2" customFormat="1" ht="16.8" customHeight="1">
      <c r="A625" s="41"/>
      <c r="B625" s="42"/>
      <c r="C625" s="270" t="s">
        <v>3</v>
      </c>
      <c r="D625" s="270" t="s">
        <v>7042</v>
      </c>
      <c r="E625" s="22" t="s">
        <v>3</v>
      </c>
      <c r="F625" s="271">
        <v>9.1639999999999997</v>
      </c>
      <c r="G625" s="41"/>
      <c r="H625" s="42"/>
    </row>
    <row r="626" s="2" customFormat="1" ht="16.8" customHeight="1">
      <c r="A626" s="41"/>
      <c r="B626" s="42"/>
      <c r="C626" s="270" t="s">
        <v>3</v>
      </c>
      <c r="D626" s="270" t="s">
        <v>7043</v>
      </c>
      <c r="E626" s="22" t="s">
        <v>3</v>
      </c>
      <c r="F626" s="271">
        <v>9.1639999999999997</v>
      </c>
      <c r="G626" s="41"/>
      <c r="H626" s="42"/>
    </row>
    <row r="627" s="2" customFormat="1" ht="16.8" customHeight="1">
      <c r="A627" s="41"/>
      <c r="B627" s="42"/>
      <c r="C627" s="270" t="s">
        <v>3</v>
      </c>
      <c r="D627" s="270" t="s">
        <v>7044</v>
      </c>
      <c r="E627" s="22" t="s">
        <v>3</v>
      </c>
      <c r="F627" s="271">
        <v>17.07</v>
      </c>
      <c r="G627" s="41"/>
      <c r="H627" s="42"/>
    </row>
    <row r="628" s="2" customFormat="1" ht="16.8" customHeight="1">
      <c r="A628" s="41"/>
      <c r="B628" s="42"/>
      <c r="C628" s="270" t="s">
        <v>3</v>
      </c>
      <c r="D628" s="270" t="s">
        <v>7045</v>
      </c>
      <c r="E628" s="22" t="s">
        <v>3</v>
      </c>
      <c r="F628" s="271">
        <v>18.390000000000001</v>
      </c>
      <c r="G628" s="41"/>
      <c r="H628" s="42"/>
    </row>
    <row r="629" s="2" customFormat="1" ht="16.8" customHeight="1">
      <c r="A629" s="41"/>
      <c r="B629" s="42"/>
      <c r="C629" s="270" t="s">
        <v>3</v>
      </c>
      <c r="D629" s="270" t="s">
        <v>7046</v>
      </c>
      <c r="E629" s="22" t="s">
        <v>3</v>
      </c>
      <c r="F629" s="271">
        <v>14</v>
      </c>
      <c r="G629" s="41"/>
      <c r="H629" s="42"/>
    </row>
    <row r="630" s="2" customFormat="1" ht="16.8" customHeight="1">
      <c r="A630" s="41"/>
      <c r="B630" s="42"/>
      <c r="C630" s="270" t="s">
        <v>3</v>
      </c>
      <c r="D630" s="270" t="s">
        <v>7047</v>
      </c>
      <c r="E630" s="22" t="s">
        <v>3</v>
      </c>
      <c r="F630" s="271">
        <v>3.7999999999999998</v>
      </c>
      <c r="G630" s="41"/>
      <c r="H630" s="42"/>
    </row>
    <row r="631" s="2" customFormat="1" ht="16.8" customHeight="1">
      <c r="A631" s="41"/>
      <c r="B631" s="42"/>
      <c r="C631" s="270" t="s">
        <v>3</v>
      </c>
      <c r="D631" s="270" t="s">
        <v>7048</v>
      </c>
      <c r="E631" s="22" t="s">
        <v>3</v>
      </c>
      <c r="F631" s="271">
        <v>7.9199999999999999</v>
      </c>
      <c r="G631" s="41"/>
      <c r="H631" s="42"/>
    </row>
    <row r="632" s="2" customFormat="1" ht="16.8" customHeight="1">
      <c r="A632" s="41"/>
      <c r="B632" s="42"/>
      <c r="C632" s="270" t="s">
        <v>3</v>
      </c>
      <c r="D632" s="270" t="s">
        <v>497</v>
      </c>
      <c r="E632" s="22" t="s">
        <v>3</v>
      </c>
      <c r="F632" s="271">
        <v>129.608</v>
      </c>
      <c r="G632" s="41"/>
      <c r="H632" s="42"/>
    </row>
    <row r="633" s="2" customFormat="1" ht="16.8" customHeight="1">
      <c r="A633" s="41"/>
      <c r="B633" s="42"/>
      <c r="C633" s="272" t="s">
        <v>6774</v>
      </c>
      <c r="D633" s="41"/>
      <c r="E633" s="41"/>
      <c r="F633" s="41"/>
      <c r="G633" s="41"/>
      <c r="H633" s="42"/>
    </row>
    <row r="634" s="2" customFormat="1">
      <c r="A634" s="41"/>
      <c r="B634" s="42"/>
      <c r="C634" s="270" t="s">
        <v>2876</v>
      </c>
      <c r="D634" s="270" t="s">
        <v>7049</v>
      </c>
      <c r="E634" s="22" t="s">
        <v>694</v>
      </c>
      <c r="F634" s="271">
        <v>207.928</v>
      </c>
      <c r="G634" s="41"/>
      <c r="H634" s="42"/>
    </row>
    <row r="635" s="2" customFormat="1" ht="16.8" customHeight="1">
      <c r="A635" s="41"/>
      <c r="B635" s="42"/>
      <c r="C635" s="266" t="s">
        <v>266</v>
      </c>
      <c r="D635" s="267" t="s">
        <v>267</v>
      </c>
      <c r="E635" s="268" t="s">
        <v>136</v>
      </c>
      <c r="F635" s="269">
        <v>88.519999999999996</v>
      </c>
      <c r="G635" s="41"/>
      <c r="H635" s="42"/>
    </row>
    <row r="636" s="2" customFormat="1" ht="16.8" customHeight="1">
      <c r="A636" s="41"/>
      <c r="B636" s="42"/>
      <c r="C636" s="270" t="s">
        <v>3</v>
      </c>
      <c r="D636" s="270" t="s">
        <v>6783</v>
      </c>
      <c r="E636" s="22" t="s">
        <v>3</v>
      </c>
      <c r="F636" s="271">
        <v>0</v>
      </c>
      <c r="G636" s="41"/>
      <c r="H636" s="42"/>
    </row>
    <row r="637" s="2" customFormat="1" ht="16.8" customHeight="1">
      <c r="A637" s="41"/>
      <c r="B637" s="42"/>
      <c r="C637" s="270" t="s">
        <v>3</v>
      </c>
      <c r="D637" s="270" t="s">
        <v>7050</v>
      </c>
      <c r="E637" s="22" t="s">
        <v>3</v>
      </c>
      <c r="F637" s="271">
        <v>13.07</v>
      </c>
      <c r="G637" s="41"/>
      <c r="H637" s="42"/>
    </row>
    <row r="638" s="2" customFormat="1" ht="16.8" customHeight="1">
      <c r="A638" s="41"/>
      <c r="B638" s="42"/>
      <c r="C638" s="270" t="s">
        <v>3</v>
      </c>
      <c r="D638" s="270" t="s">
        <v>7051</v>
      </c>
      <c r="E638" s="22" t="s">
        <v>3</v>
      </c>
      <c r="F638" s="271">
        <v>11.134</v>
      </c>
      <c r="G638" s="41"/>
      <c r="H638" s="42"/>
    </row>
    <row r="639" s="2" customFormat="1" ht="16.8" customHeight="1">
      <c r="A639" s="41"/>
      <c r="B639" s="42"/>
      <c r="C639" s="270" t="s">
        <v>3</v>
      </c>
      <c r="D639" s="270" t="s">
        <v>7052</v>
      </c>
      <c r="E639" s="22" t="s">
        <v>3</v>
      </c>
      <c r="F639" s="271">
        <v>14.166</v>
      </c>
      <c r="G639" s="41"/>
      <c r="H639" s="42"/>
    </row>
    <row r="640" s="2" customFormat="1" ht="16.8" customHeight="1">
      <c r="A640" s="41"/>
      <c r="B640" s="42"/>
      <c r="C640" s="270" t="s">
        <v>3</v>
      </c>
      <c r="D640" s="270" t="s">
        <v>7053</v>
      </c>
      <c r="E640" s="22" t="s">
        <v>3</v>
      </c>
      <c r="F640" s="271">
        <v>13.94</v>
      </c>
      <c r="G640" s="41"/>
      <c r="H640" s="42"/>
    </row>
    <row r="641" s="2" customFormat="1" ht="16.8" customHeight="1">
      <c r="A641" s="41"/>
      <c r="B641" s="42"/>
      <c r="C641" s="270" t="s">
        <v>3</v>
      </c>
      <c r="D641" s="270" t="s">
        <v>7054</v>
      </c>
      <c r="E641" s="22" t="s">
        <v>3</v>
      </c>
      <c r="F641" s="271">
        <v>27.199999999999999</v>
      </c>
      <c r="G641" s="41"/>
      <c r="H641" s="42"/>
    </row>
    <row r="642" s="2" customFormat="1" ht="16.8" customHeight="1">
      <c r="A642" s="41"/>
      <c r="B642" s="42"/>
      <c r="C642" s="270" t="s">
        <v>3</v>
      </c>
      <c r="D642" s="270" t="s">
        <v>7055</v>
      </c>
      <c r="E642" s="22" t="s">
        <v>3</v>
      </c>
      <c r="F642" s="271">
        <v>9.0099999999999998</v>
      </c>
      <c r="G642" s="41"/>
      <c r="H642" s="42"/>
    </row>
    <row r="643" s="2" customFormat="1" ht="16.8" customHeight="1">
      <c r="A643" s="41"/>
      <c r="B643" s="42"/>
      <c r="C643" s="270" t="s">
        <v>3</v>
      </c>
      <c r="D643" s="270" t="s">
        <v>804</v>
      </c>
      <c r="E643" s="22" t="s">
        <v>3</v>
      </c>
      <c r="F643" s="271">
        <v>88.519999999999996</v>
      </c>
      <c r="G643" s="41"/>
      <c r="H643" s="42"/>
    </row>
    <row r="644" s="2" customFormat="1" ht="16.8" customHeight="1">
      <c r="A644" s="41"/>
      <c r="B644" s="42"/>
      <c r="C644" s="270" t="s">
        <v>3</v>
      </c>
      <c r="D644" s="270" t="s">
        <v>497</v>
      </c>
      <c r="E644" s="22" t="s">
        <v>3</v>
      </c>
      <c r="F644" s="271">
        <v>88.519999999999996</v>
      </c>
      <c r="G644" s="41"/>
      <c r="H644" s="42"/>
    </row>
    <row r="645" s="2" customFormat="1" ht="16.8" customHeight="1">
      <c r="A645" s="41"/>
      <c r="B645" s="42"/>
      <c r="C645" s="272" t="s">
        <v>6774</v>
      </c>
      <c r="D645" s="41"/>
      <c r="E645" s="41"/>
      <c r="F645" s="41"/>
      <c r="G645" s="41"/>
      <c r="H645" s="42"/>
    </row>
    <row r="646" s="2" customFormat="1" ht="16.8" customHeight="1">
      <c r="A646" s="41"/>
      <c r="B646" s="42"/>
      <c r="C646" s="270" t="s">
        <v>3041</v>
      </c>
      <c r="D646" s="270" t="s">
        <v>7056</v>
      </c>
      <c r="E646" s="22" t="s">
        <v>694</v>
      </c>
      <c r="F646" s="271">
        <v>308.22000000000003</v>
      </c>
      <c r="G646" s="41"/>
      <c r="H646" s="42"/>
    </row>
    <row r="647" s="2" customFormat="1" ht="16.8" customHeight="1">
      <c r="A647" s="41"/>
      <c r="B647" s="42"/>
      <c r="C647" s="266" t="s">
        <v>269</v>
      </c>
      <c r="D647" s="267" t="s">
        <v>270</v>
      </c>
      <c r="E647" s="268" t="s">
        <v>136</v>
      </c>
      <c r="F647" s="269">
        <v>255.81999999999999</v>
      </c>
      <c r="G647" s="41"/>
      <c r="H647" s="42"/>
    </row>
    <row r="648" s="2" customFormat="1" ht="16.8" customHeight="1">
      <c r="A648" s="41"/>
      <c r="B648" s="42"/>
      <c r="C648" s="270" t="s">
        <v>3</v>
      </c>
      <c r="D648" s="270" t="s">
        <v>272</v>
      </c>
      <c r="E648" s="22" t="s">
        <v>3</v>
      </c>
      <c r="F648" s="271">
        <v>98.170000000000002</v>
      </c>
      <c r="G648" s="41"/>
      <c r="H648" s="42"/>
    </row>
    <row r="649" s="2" customFormat="1" ht="16.8" customHeight="1">
      <c r="A649" s="41"/>
      <c r="B649" s="42"/>
      <c r="C649" s="270" t="s">
        <v>3</v>
      </c>
      <c r="D649" s="270" t="s">
        <v>7057</v>
      </c>
      <c r="E649" s="22" t="s">
        <v>3</v>
      </c>
      <c r="F649" s="271">
        <v>101.484</v>
      </c>
      <c r="G649" s="41"/>
      <c r="H649" s="42"/>
    </row>
    <row r="650" s="2" customFormat="1" ht="16.8" customHeight="1">
      <c r="A650" s="41"/>
      <c r="B650" s="42"/>
      <c r="C650" s="270" t="s">
        <v>3</v>
      </c>
      <c r="D650" s="270" t="s">
        <v>250</v>
      </c>
      <c r="E650" s="22" t="s">
        <v>3</v>
      </c>
      <c r="F650" s="271">
        <v>56.165999999999997</v>
      </c>
      <c r="G650" s="41"/>
      <c r="H650" s="42"/>
    </row>
    <row r="651" s="2" customFormat="1" ht="16.8" customHeight="1">
      <c r="A651" s="41"/>
      <c r="B651" s="42"/>
      <c r="C651" s="270" t="s">
        <v>3</v>
      </c>
      <c r="D651" s="270" t="s">
        <v>497</v>
      </c>
      <c r="E651" s="22" t="s">
        <v>3</v>
      </c>
      <c r="F651" s="271">
        <v>255.81999999999999</v>
      </c>
      <c r="G651" s="41"/>
      <c r="H651" s="42"/>
    </row>
    <row r="652" s="2" customFormat="1" ht="16.8" customHeight="1">
      <c r="A652" s="41"/>
      <c r="B652" s="42"/>
      <c r="C652" s="272" t="s">
        <v>6774</v>
      </c>
      <c r="D652" s="41"/>
      <c r="E652" s="41"/>
      <c r="F652" s="41"/>
      <c r="G652" s="41"/>
      <c r="H652" s="42"/>
    </row>
    <row r="653" s="2" customFormat="1">
      <c r="A653" s="41"/>
      <c r="B653" s="42"/>
      <c r="C653" s="270" t="s">
        <v>1453</v>
      </c>
      <c r="D653" s="270" t="s">
        <v>7037</v>
      </c>
      <c r="E653" s="22" t="s">
        <v>694</v>
      </c>
      <c r="F653" s="271">
        <v>681.47000000000003</v>
      </c>
      <c r="G653" s="41"/>
      <c r="H653" s="42"/>
    </row>
    <row r="654" s="2" customFormat="1" ht="16.8" customHeight="1">
      <c r="A654" s="41"/>
      <c r="B654" s="42"/>
      <c r="C654" s="270" t="s">
        <v>3207</v>
      </c>
      <c r="D654" s="270" t="s">
        <v>6779</v>
      </c>
      <c r="E654" s="22" t="s">
        <v>694</v>
      </c>
      <c r="F654" s="271">
        <v>1278.7049999999999</v>
      </c>
      <c r="G654" s="41"/>
      <c r="H654" s="42"/>
    </row>
    <row r="655" s="2" customFormat="1" ht="16.8" customHeight="1">
      <c r="A655" s="41"/>
      <c r="B655" s="42"/>
      <c r="C655" s="266" t="s">
        <v>272</v>
      </c>
      <c r="D655" s="267" t="s">
        <v>273</v>
      </c>
      <c r="E655" s="268" t="s">
        <v>136</v>
      </c>
      <c r="F655" s="269">
        <v>98.170000000000002</v>
      </c>
      <c r="G655" s="41"/>
      <c r="H655" s="42"/>
    </row>
    <row r="656" s="2" customFormat="1" ht="16.8" customHeight="1">
      <c r="A656" s="41"/>
      <c r="B656" s="42"/>
      <c r="C656" s="270" t="s">
        <v>3</v>
      </c>
      <c r="D656" s="270" t="s">
        <v>6781</v>
      </c>
      <c r="E656" s="22" t="s">
        <v>3</v>
      </c>
      <c r="F656" s="271">
        <v>0</v>
      </c>
      <c r="G656" s="41"/>
      <c r="H656" s="42"/>
    </row>
    <row r="657" s="2" customFormat="1" ht="16.8" customHeight="1">
      <c r="A657" s="41"/>
      <c r="B657" s="42"/>
      <c r="C657" s="270" t="s">
        <v>3</v>
      </c>
      <c r="D657" s="270" t="s">
        <v>7058</v>
      </c>
      <c r="E657" s="22" t="s">
        <v>3</v>
      </c>
      <c r="F657" s="271">
        <v>26.5</v>
      </c>
      <c r="G657" s="41"/>
      <c r="H657" s="42"/>
    </row>
    <row r="658" s="2" customFormat="1" ht="16.8" customHeight="1">
      <c r="A658" s="41"/>
      <c r="B658" s="42"/>
      <c r="C658" s="270" t="s">
        <v>3</v>
      </c>
      <c r="D658" s="270" t="s">
        <v>7059</v>
      </c>
      <c r="E658" s="22" t="s">
        <v>3</v>
      </c>
      <c r="F658" s="271">
        <v>12.98</v>
      </c>
      <c r="G658" s="41"/>
      <c r="H658" s="42"/>
    </row>
    <row r="659" s="2" customFormat="1" ht="16.8" customHeight="1">
      <c r="A659" s="41"/>
      <c r="B659" s="42"/>
      <c r="C659" s="270" t="s">
        <v>3</v>
      </c>
      <c r="D659" s="270" t="s">
        <v>804</v>
      </c>
      <c r="E659" s="22" t="s">
        <v>3</v>
      </c>
      <c r="F659" s="271">
        <v>39.479999999999997</v>
      </c>
      <c r="G659" s="41"/>
      <c r="H659" s="42"/>
    </row>
    <row r="660" s="2" customFormat="1" ht="16.8" customHeight="1">
      <c r="A660" s="41"/>
      <c r="B660" s="42"/>
      <c r="C660" s="270" t="s">
        <v>3</v>
      </c>
      <c r="D660" s="270" t="s">
        <v>6800</v>
      </c>
      <c r="E660" s="22" t="s">
        <v>3</v>
      </c>
      <c r="F660" s="271">
        <v>0</v>
      </c>
      <c r="G660" s="41"/>
      <c r="H660" s="42"/>
    </row>
    <row r="661" s="2" customFormat="1" ht="16.8" customHeight="1">
      <c r="A661" s="41"/>
      <c r="B661" s="42"/>
      <c r="C661" s="270" t="s">
        <v>3</v>
      </c>
      <c r="D661" s="270" t="s">
        <v>7060</v>
      </c>
      <c r="E661" s="22" t="s">
        <v>3</v>
      </c>
      <c r="F661" s="271">
        <v>15.539999999999999</v>
      </c>
      <c r="G661" s="41"/>
      <c r="H661" s="42"/>
    </row>
    <row r="662" s="2" customFormat="1" ht="16.8" customHeight="1">
      <c r="A662" s="41"/>
      <c r="B662" s="42"/>
      <c r="C662" s="270" t="s">
        <v>3</v>
      </c>
      <c r="D662" s="270" t="s">
        <v>804</v>
      </c>
      <c r="E662" s="22" t="s">
        <v>3</v>
      </c>
      <c r="F662" s="271">
        <v>15.539999999999999</v>
      </c>
      <c r="G662" s="41"/>
      <c r="H662" s="42"/>
    </row>
    <row r="663" s="2" customFormat="1" ht="16.8" customHeight="1">
      <c r="A663" s="41"/>
      <c r="B663" s="42"/>
      <c r="C663" s="270" t="s">
        <v>3</v>
      </c>
      <c r="D663" s="270" t="s">
        <v>6808</v>
      </c>
      <c r="E663" s="22" t="s">
        <v>3</v>
      </c>
      <c r="F663" s="271">
        <v>0</v>
      </c>
      <c r="G663" s="41"/>
      <c r="H663" s="42"/>
    </row>
    <row r="664" s="2" customFormat="1" ht="16.8" customHeight="1">
      <c r="A664" s="41"/>
      <c r="B664" s="42"/>
      <c r="C664" s="270" t="s">
        <v>3</v>
      </c>
      <c r="D664" s="270" t="s">
        <v>804</v>
      </c>
      <c r="E664" s="22" t="s">
        <v>3</v>
      </c>
      <c r="F664" s="271">
        <v>0</v>
      </c>
      <c r="G664" s="41"/>
      <c r="H664" s="42"/>
    </row>
    <row r="665" s="2" customFormat="1" ht="16.8" customHeight="1">
      <c r="A665" s="41"/>
      <c r="B665" s="42"/>
      <c r="C665" s="270" t="s">
        <v>3</v>
      </c>
      <c r="D665" s="270" t="s">
        <v>6802</v>
      </c>
      <c r="E665" s="22" t="s">
        <v>3</v>
      </c>
      <c r="F665" s="271">
        <v>0</v>
      </c>
      <c r="G665" s="41"/>
      <c r="H665" s="42"/>
    </row>
    <row r="666" s="2" customFormat="1" ht="16.8" customHeight="1">
      <c r="A666" s="41"/>
      <c r="B666" s="42"/>
      <c r="C666" s="270" t="s">
        <v>3</v>
      </c>
      <c r="D666" s="270" t="s">
        <v>7061</v>
      </c>
      <c r="E666" s="22" t="s">
        <v>3</v>
      </c>
      <c r="F666" s="271">
        <v>17.300000000000001</v>
      </c>
      <c r="G666" s="41"/>
      <c r="H666" s="42"/>
    </row>
    <row r="667" s="2" customFormat="1" ht="16.8" customHeight="1">
      <c r="A667" s="41"/>
      <c r="B667" s="42"/>
      <c r="C667" s="270" t="s">
        <v>3</v>
      </c>
      <c r="D667" s="270" t="s">
        <v>7062</v>
      </c>
      <c r="E667" s="22" t="s">
        <v>3</v>
      </c>
      <c r="F667" s="271">
        <v>17.32</v>
      </c>
      <c r="G667" s="41"/>
      <c r="H667" s="42"/>
    </row>
    <row r="668" s="2" customFormat="1" ht="16.8" customHeight="1">
      <c r="A668" s="41"/>
      <c r="B668" s="42"/>
      <c r="C668" s="270" t="s">
        <v>3</v>
      </c>
      <c r="D668" s="270" t="s">
        <v>7063</v>
      </c>
      <c r="E668" s="22" t="s">
        <v>3</v>
      </c>
      <c r="F668" s="271">
        <v>8.5299999999999994</v>
      </c>
      <c r="G668" s="41"/>
      <c r="H668" s="42"/>
    </row>
    <row r="669" s="2" customFormat="1" ht="16.8" customHeight="1">
      <c r="A669" s="41"/>
      <c r="B669" s="42"/>
      <c r="C669" s="270" t="s">
        <v>3</v>
      </c>
      <c r="D669" s="270" t="s">
        <v>804</v>
      </c>
      <c r="E669" s="22" t="s">
        <v>3</v>
      </c>
      <c r="F669" s="271">
        <v>43.149999999999999</v>
      </c>
      <c r="G669" s="41"/>
      <c r="H669" s="42"/>
    </row>
    <row r="670" s="2" customFormat="1" ht="16.8" customHeight="1">
      <c r="A670" s="41"/>
      <c r="B670" s="42"/>
      <c r="C670" s="270" t="s">
        <v>3</v>
      </c>
      <c r="D670" s="270" t="s">
        <v>497</v>
      </c>
      <c r="E670" s="22" t="s">
        <v>3</v>
      </c>
      <c r="F670" s="271">
        <v>98.170000000000002</v>
      </c>
      <c r="G670" s="41"/>
      <c r="H670" s="42"/>
    </row>
    <row r="671" s="2" customFormat="1" ht="16.8" customHeight="1">
      <c r="A671" s="41"/>
      <c r="B671" s="42"/>
      <c r="C671" s="272" t="s">
        <v>6774</v>
      </c>
      <c r="D671" s="41"/>
      <c r="E671" s="41"/>
      <c r="F671" s="41"/>
      <c r="G671" s="41"/>
      <c r="H671" s="42"/>
    </row>
    <row r="672" s="2" customFormat="1" ht="16.8" customHeight="1">
      <c r="A672" s="41"/>
      <c r="B672" s="42"/>
      <c r="C672" s="270" t="s">
        <v>1535</v>
      </c>
      <c r="D672" s="270" t="s">
        <v>6887</v>
      </c>
      <c r="E672" s="22" t="s">
        <v>140</v>
      </c>
      <c r="F672" s="271">
        <v>225.06200000000001</v>
      </c>
      <c r="G672" s="41"/>
      <c r="H672" s="42"/>
    </row>
    <row r="673" s="2" customFormat="1">
      <c r="A673" s="41"/>
      <c r="B673" s="42"/>
      <c r="C673" s="270" t="s">
        <v>2876</v>
      </c>
      <c r="D673" s="270" t="s">
        <v>7049</v>
      </c>
      <c r="E673" s="22" t="s">
        <v>694</v>
      </c>
      <c r="F673" s="271">
        <v>207.928</v>
      </c>
      <c r="G673" s="41"/>
      <c r="H673" s="42"/>
    </row>
    <row r="674" s="2" customFormat="1" ht="16.8" customHeight="1">
      <c r="A674" s="41"/>
      <c r="B674" s="42"/>
      <c r="C674" s="266" t="s">
        <v>275</v>
      </c>
      <c r="D674" s="267" t="s">
        <v>276</v>
      </c>
      <c r="E674" s="268" t="s">
        <v>136</v>
      </c>
      <c r="F674" s="269">
        <v>101.484</v>
      </c>
      <c r="G674" s="41"/>
      <c r="H674" s="42"/>
    </row>
    <row r="675" s="2" customFormat="1" ht="16.8" customHeight="1">
      <c r="A675" s="41"/>
      <c r="B675" s="42"/>
      <c r="C675" s="270" t="s">
        <v>3</v>
      </c>
      <c r="D675" s="270" t="s">
        <v>7064</v>
      </c>
      <c r="E675" s="22" t="s">
        <v>3</v>
      </c>
      <c r="F675" s="271">
        <v>22.27</v>
      </c>
      <c r="G675" s="41"/>
      <c r="H675" s="42"/>
    </row>
    <row r="676" s="2" customFormat="1" ht="16.8" customHeight="1">
      <c r="A676" s="41"/>
      <c r="B676" s="42"/>
      <c r="C676" s="270" t="s">
        <v>3</v>
      </c>
      <c r="D676" s="270" t="s">
        <v>7065</v>
      </c>
      <c r="E676" s="22" t="s">
        <v>3</v>
      </c>
      <c r="F676" s="271">
        <v>13.02</v>
      </c>
      <c r="G676" s="41"/>
      <c r="H676" s="42"/>
    </row>
    <row r="677" s="2" customFormat="1" ht="16.8" customHeight="1">
      <c r="A677" s="41"/>
      <c r="B677" s="42"/>
      <c r="C677" s="270" t="s">
        <v>3</v>
      </c>
      <c r="D677" s="270" t="s">
        <v>7066</v>
      </c>
      <c r="E677" s="22" t="s">
        <v>3</v>
      </c>
      <c r="F677" s="271">
        <v>15</v>
      </c>
      <c r="G677" s="41"/>
      <c r="H677" s="42"/>
    </row>
    <row r="678" s="2" customFormat="1" ht="16.8" customHeight="1">
      <c r="A678" s="41"/>
      <c r="B678" s="42"/>
      <c r="C678" s="270" t="s">
        <v>3</v>
      </c>
      <c r="D678" s="270" t="s">
        <v>7067</v>
      </c>
      <c r="E678" s="22" t="s">
        <v>3</v>
      </c>
      <c r="F678" s="271">
        <v>20.920000000000002</v>
      </c>
      <c r="G678" s="41"/>
      <c r="H678" s="42"/>
    </row>
    <row r="679" s="2" customFormat="1" ht="16.8" customHeight="1">
      <c r="A679" s="41"/>
      <c r="B679" s="42"/>
      <c r="C679" s="270" t="s">
        <v>3</v>
      </c>
      <c r="D679" s="270" t="s">
        <v>7068</v>
      </c>
      <c r="E679" s="22" t="s">
        <v>3</v>
      </c>
      <c r="F679" s="271">
        <v>23.539999999999999</v>
      </c>
      <c r="G679" s="41"/>
      <c r="H679" s="42"/>
    </row>
    <row r="680" s="2" customFormat="1" ht="16.8" customHeight="1">
      <c r="A680" s="41"/>
      <c r="B680" s="42"/>
      <c r="C680" s="270" t="s">
        <v>3</v>
      </c>
      <c r="D680" s="270" t="s">
        <v>7069</v>
      </c>
      <c r="E680" s="22" t="s">
        <v>3</v>
      </c>
      <c r="F680" s="271">
        <v>6.734</v>
      </c>
      <c r="G680" s="41"/>
      <c r="H680" s="42"/>
    </row>
    <row r="681" s="2" customFormat="1" ht="16.8" customHeight="1">
      <c r="A681" s="41"/>
      <c r="B681" s="42"/>
      <c r="C681" s="270" t="s">
        <v>3</v>
      </c>
      <c r="D681" s="270" t="s">
        <v>497</v>
      </c>
      <c r="E681" s="22" t="s">
        <v>3</v>
      </c>
      <c r="F681" s="271">
        <v>101.484</v>
      </c>
      <c r="G681" s="41"/>
      <c r="H681" s="42"/>
    </row>
    <row r="682" s="2" customFormat="1" ht="16.8" customHeight="1">
      <c r="A682" s="41"/>
      <c r="B682" s="42"/>
      <c r="C682" s="272" t="s">
        <v>6774</v>
      </c>
      <c r="D682" s="41"/>
      <c r="E682" s="41"/>
      <c r="F682" s="41"/>
      <c r="G682" s="41"/>
      <c r="H682" s="42"/>
    </row>
    <row r="683" s="2" customFormat="1" ht="16.8" customHeight="1">
      <c r="A683" s="41"/>
      <c r="B683" s="42"/>
      <c r="C683" s="270" t="s">
        <v>3041</v>
      </c>
      <c r="D683" s="270" t="s">
        <v>7056</v>
      </c>
      <c r="E683" s="22" t="s">
        <v>694</v>
      </c>
      <c r="F683" s="271">
        <v>308.22000000000003</v>
      </c>
      <c r="G683" s="41"/>
      <c r="H683" s="42"/>
    </row>
    <row r="684" s="2" customFormat="1" ht="16.8" customHeight="1">
      <c r="A684" s="41"/>
      <c r="B684" s="42"/>
      <c r="C684" s="266" t="s">
        <v>278</v>
      </c>
      <c r="D684" s="267" t="s">
        <v>279</v>
      </c>
      <c r="E684" s="268" t="s">
        <v>136</v>
      </c>
      <c r="F684" s="269">
        <v>191.142</v>
      </c>
      <c r="G684" s="41"/>
      <c r="H684" s="42"/>
    </row>
    <row r="685" s="2" customFormat="1" ht="16.8" customHeight="1">
      <c r="A685" s="41"/>
      <c r="B685" s="42"/>
      <c r="C685" s="270" t="s">
        <v>3</v>
      </c>
      <c r="D685" s="270" t="s">
        <v>281</v>
      </c>
      <c r="E685" s="22" t="s">
        <v>3</v>
      </c>
      <c r="F685" s="271">
        <v>14.4</v>
      </c>
      <c r="G685" s="41"/>
      <c r="H685" s="42"/>
    </row>
    <row r="686" s="2" customFormat="1" ht="16.8" customHeight="1">
      <c r="A686" s="41"/>
      <c r="B686" s="42"/>
      <c r="C686" s="270" t="s">
        <v>3</v>
      </c>
      <c r="D686" s="270" t="s">
        <v>284</v>
      </c>
      <c r="E686" s="22" t="s">
        <v>3</v>
      </c>
      <c r="F686" s="271">
        <v>147.51599999999999</v>
      </c>
      <c r="G686" s="41"/>
      <c r="H686" s="42"/>
    </row>
    <row r="687" s="2" customFormat="1" ht="16.8" customHeight="1">
      <c r="A687" s="41"/>
      <c r="B687" s="42"/>
      <c r="C687" s="270" t="s">
        <v>3</v>
      </c>
      <c r="D687" s="270" t="s">
        <v>253</v>
      </c>
      <c r="E687" s="22" t="s">
        <v>3</v>
      </c>
      <c r="F687" s="271">
        <v>29.225999999999999</v>
      </c>
      <c r="G687" s="41"/>
      <c r="H687" s="42"/>
    </row>
    <row r="688" s="2" customFormat="1" ht="16.8" customHeight="1">
      <c r="A688" s="41"/>
      <c r="B688" s="42"/>
      <c r="C688" s="270" t="s">
        <v>3</v>
      </c>
      <c r="D688" s="270" t="s">
        <v>497</v>
      </c>
      <c r="E688" s="22" t="s">
        <v>3</v>
      </c>
      <c r="F688" s="271">
        <v>191.142</v>
      </c>
      <c r="G688" s="41"/>
      <c r="H688" s="42"/>
    </row>
    <row r="689" s="2" customFormat="1" ht="16.8" customHeight="1">
      <c r="A689" s="41"/>
      <c r="B689" s="42"/>
      <c r="C689" s="272" t="s">
        <v>6774</v>
      </c>
      <c r="D689" s="41"/>
      <c r="E689" s="41"/>
      <c r="F689" s="41"/>
      <c r="G689" s="41"/>
      <c r="H689" s="42"/>
    </row>
    <row r="690" s="2" customFormat="1">
      <c r="A690" s="41"/>
      <c r="B690" s="42"/>
      <c r="C690" s="270" t="s">
        <v>1453</v>
      </c>
      <c r="D690" s="270" t="s">
        <v>7037</v>
      </c>
      <c r="E690" s="22" t="s">
        <v>694</v>
      </c>
      <c r="F690" s="271">
        <v>681.47000000000003</v>
      </c>
      <c r="G690" s="41"/>
      <c r="H690" s="42"/>
    </row>
    <row r="691" s="2" customFormat="1" ht="16.8" customHeight="1">
      <c r="A691" s="41"/>
      <c r="B691" s="42"/>
      <c r="C691" s="270" t="s">
        <v>2201</v>
      </c>
      <c r="D691" s="270" t="s">
        <v>2202</v>
      </c>
      <c r="E691" s="22" t="s">
        <v>136</v>
      </c>
      <c r="F691" s="271">
        <v>291.142</v>
      </c>
      <c r="G691" s="41"/>
      <c r="H691" s="42"/>
    </row>
    <row r="692" s="2" customFormat="1" ht="16.8" customHeight="1">
      <c r="A692" s="41"/>
      <c r="B692" s="42"/>
      <c r="C692" s="270" t="s">
        <v>3207</v>
      </c>
      <c r="D692" s="270" t="s">
        <v>6779</v>
      </c>
      <c r="E692" s="22" t="s">
        <v>694</v>
      </c>
      <c r="F692" s="271">
        <v>1278.7049999999999</v>
      </c>
      <c r="G692" s="41"/>
      <c r="H692" s="42"/>
    </row>
    <row r="693" s="2" customFormat="1" ht="16.8" customHeight="1">
      <c r="A693" s="41"/>
      <c r="B693" s="42"/>
      <c r="C693" s="266" t="s">
        <v>281</v>
      </c>
      <c r="D693" s="267" t="s">
        <v>282</v>
      </c>
      <c r="E693" s="268" t="s">
        <v>136</v>
      </c>
      <c r="F693" s="269">
        <v>14.4</v>
      </c>
      <c r="G693" s="41"/>
      <c r="H693" s="42"/>
    </row>
    <row r="694" s="2" customFormat="1" ht="16.8" customHeight="1">
      <c r="A694" s="41"/>
      <c r="B694" s="42"/>
      <c r="C694" s="270" t="s">
        <v>3</v>
      </c>
      <c r="D694" s="270" t="s">
        <v>6781</v>
      </c>
      <c r="E694" s="22" t="s">
        <v>3</v>
      </c>
      <c r="F694" s="271">
        <v>0</v>
      </c>
      <c r="G694" s="41"/>
      <c r="H694" s="42"/>
    </row>
    <row r="695" s="2" customFormat="1" ht="16.8" customHeight="1">
      <c r="A695" s="41"/>
      <c r="B695" s="42"/>
      <c r="C695" s="270" t="s">
        <v>3</v>
      </c>
      <c r="D695" s="270" t="s">
        <v>7070</v>
      </c>
      <c r="E695" s="22" t="s">
        <v>3</v>
      </c>
      <c r="F695" s="271">
        <v>14.4</v>
      </c>
      <c r="G695" s="41"/>
      <c r="H695" s="42"/>
    </row>
    <row r="696" s="2" customFormat="1" ht="16.8" customHeight="1">
      <c r="A696" s="41"/>
      <c r="B696" s="42"/>
      <c r="C696" s="270" t="s">
        <v>3</v>
      </c>
      <c r="D696" s="270" t="s">
        <v>497</v>
      </c>
      <c r="E696" s="22" t="s">
        <v>3</v>
      </c>
      <c r="F696" s="271">
        <v>14.4</v>
      </c>
      <c r="G696" s="41"/>
      <c r="H696" s="42"/>
    </row>
    <row r="697" s="2" customFormat="1" ht="16.8" customHeight="1">
      <c r="A697" s="41"/>
      <c r="B697" s="42"/>
      <c r="C697" s="272" t="s">
        <v>6774</v>
      </c>
      <c r="D697" s="41"/>
      <c r="E697" s="41"/>
      <c r="F697" s="41"/>
      <c r="G697" s="41"/>
      <c r="H697" s="42"/>
    </row>
    <row r="698" s="2" customFormat="1" ht="16.8" customHeight="1">
      <c r="A698" s="41"/>
      <c r="B698" s="42"/>
      <c r="C698" s="270" t="s">
        <v>1535</v>
      </c>
      <c r="D698" s="270" t="s">
        <v>6887</v>
      </c>
      <c r="E698" s="22" t="s">
        <v>140</v>
      </c>
      <c r="F698" s="271">
        <v>225.06200000000001</v>
      </c>
      <c r="G698" s="41"/>
      <c r="H698" s="42"/>
    </row>
    <row r="699" s="2" customFormat="1">
      <c r="A699" s="41"/>
      <c r="B699" s="42"/>
      <c r="C699" s="270" t="s">
        <v>2876</v>
      </c>
      <c r="D699" s="270" t="s">
        <v>7049</v>
      </c>
      <c r="E699" s="22" t="s">
        <v>694</v>
      </c>
      <c r="F699" s="271">
        <v>207.928</v>
      </c>
      <c r="G699" s="41"/>
      <c r="H699" s="42"/>
    </row>
    <row r="700" s="2" customFormat="1" ht="16.8" customHeight="1">
      <c r="A700" s="41"/>
      <c r="B700" s="42"/>
      <c r="C700" s="266" t="s">
        <v>284</v>
      </c>
      <c r="D700" s="267" t="s">
        <v>285</v>
      </c>
      <c r="E700" s="268" t="s">
        <v>136</v>
      </c>
      <c r="F700" s="269">
        <v>147.51599999999999</v>
      </c>
      <c r="G700" s="41"/>
      <c r="H700" s="42"/>
    </row>
    <row r="701" s="2" customFormat="1" ht="16.8" customHeight="1">
      <c r="A701" s="41"/>
      <c r="B701" s="42"/>
      <c r="C701" s="270" t="s">
        <v>3</v>
      </c>
      <c r="D701" s="270" t="s">
        <v>6821</v>
      </c>
      <c r="E701" s="22" t="s">
        <v>3</v>
      </c>
      <c r="F701" s="271">
        <v>0</v>
      </c>
      <c r="G701" s="41"/>
      <c r="H701" s="42"/>
    </row>
    <row r="702" s="2" customFormat="1" ht="16.8" customHeight="1">
      <c r="A702" s="41"/>
      <c r="B702" s="42"/>
      <c r="C702" s="270" t="s">
        <v>3</v>
      </c>
      <c r="D702" s="270" t="s">
        <v>7071</v>
      </c>
      <c r="E702" s="22" t="s">
        <v>3</v>
      </c>
      <c r="F702" s="271">
        <v>13.960000000000001</v>
      </c>
      <c r="G702" s="41"/>
      <c r="H702" s="42"/>
    </row>
    <row r="703" s="2" customFormat="1" ht="16.8" customHeight="1">
      <c r="A703" s="41"/>
      <c r="B703" s="42"/>
      <c r="C703" s="270" t="s">
        <v>3</v>
      </c>
      <c r="D703" s="270" t="s">
        <v>7072</v>
      </c>
      <c r="E703" s="22" t="s">
        <v>3</v>
      </c>
      <c r="F703" s="271">
        <v>28.765999999999998</v>
      </c>
      <c r="G703" s="41"/>
      <c r="H703" s="42"/>
    </row>
    <row r="704" s="2" customFormat="1" ht="16.8" customHeight="1">
      <c r="A704" s="41"/>
      <c r="B704" s="42"/>
      <c r="C704" s="270" t="s">
        <v>3</v>
      </c>
      <c r="D704" s="270" t="s">
        <v>804</v>
      </c>
      <c r="E704" s="22" t="s">
        <v>3</v>
      </c>
      <c r="F704" s="271">
        <v>42.725999999999999</v>
      </c>
      <c r="G704" s="41"/>
      <c r="H704" s="42"/>
    </row>
    <row r="705" s="2" customFormat="1" ht="16.8" customHeight="1">
      <c r="A705" s="41"/>
      <c r="B705" s="42"/>
      <c r="C705" s="270" t="s">
        <v>3</v>
      </c>
      <c r="D705" s="270" t="s">
        <v>6823</v>
      </c>
      <c r="E705" s="22" t="s">
        <v>3</v>
      </c>
      <c r="F705" s="271">
        <v>0</v>
      </c>
      <c r="G705" s="41"/>
      <c r="H705" s="42"/>
    </row>
    <row r="706" s="2" customFormat="1" ht="16.8" customHeight="1">
      <c r="A706" s="41"/>
      <c r="B706" s="42"/>
      <c r="C706" s="270" t="s">
        <v>3</v>
      </c>
      <c r="D706" s="270" t="s">
        <v>7073</v>
      </c>
      <c r="E706" s="22" t="s">
        <v>3</v>
      </c>
      <c r="F706" s="271">
        <v>12.086</v>
      </c>
      <c r="G706" s="41"/>
      <c r="H706" s="42"/>
    </row>
    <row r="707" s="2" customFormat="1" ht="16.8" customHeight="1">
      <c r="A707" s="41"/>
      <c r="B707" s="42"/>
      <c r="C707" s="270" t="s">
        <v>3</v>
      </c>
      <c r="D707" s="270" t="s">
        <v>7074</v>
      </c>
      <c r="E707" s="22" t="s">
        <v>3</v>
      </c>
      <c r="F707" s="271">
        <v>20.884</v>
      </c>
      <c r="G707" s="41"/>
      <c r="H707" s="42"/>
    </row>
    <row r="708" s="2" customFormat="1" ht="16.8" customHeight="1">
      <c r="A708" s="41"/>
      <c r="B708" s="42"/>
      <c r="C708" s="270" t="s">
        <v>3</v>
      </c>
      <c r="D708" s="270" t="s">
        <v>804</v>
      </c>
      <c r="E708" s="22" t="s">
        <v>3</v>
      </c>
      <c r="F708" s="271">
        <v>32.969999999999999</v>
      </c>
      <c r="G708" s="41"/>
      <c r="H708" s="42"/>
    </row>
    <row r="709" s="2" customFormat="1" ht="16.8" customHeight="1">
      <c r="A709" s="41"/>
      <c r="B709" s="42"/>
      <c r="C709" s="270" t="s">
        <v>3</v>
      </c>
      <c r="D709" s="270" t="s">
        <v>6826</v>
      </c>
      <c r="E709" s="22" t="s">
        <v>3</v>
      </c>
      <c r="F709" s="271">
        <v>0</v>
      </c>
      <c r="G709" s="41"/>
      <c r="H709" s="42"/>
    </row>
    <row r="710" s="2" customFormat="1" ht="16.8" customHeight="1">
      <c r="A710" s="41"/>
      <c r="B710" s="42"/>
      <c r="C710" s="270" t="s">
        <v>3</v>
      </c>
      <c r="D710" s="270" t="s">
        <v>7075</v>
      </c>
      <c r="E710" s="22" t="s">
        <v>3</v>
      </c>
      <c r="F710" s="271">
        <v>14.140000000000001</v>
      </c>
      <c r="G710" s="41"/>
      <c r="H710" s="42"/>
    </row>
    <row r="711" s="2" customFormat="1" ht="16.8" customHeight="1">
      <c r="A711" s="41"/>
      <c r="B711" s="42"/>
      <c r="C711" s="270" t="s">
        <v>3</v>
      </c>
      <c r="D711" s="270" t="s">
        <v>7076</v>
      </c>
      <c r="E711" s="22" t="s">
        <v>3</v>
      </c>
      <c r="F711" s="271">
        <v>29.366</v>
      </c>
      <c r="G711" s="41"/>
      <c r="H711" s="42"/>
    </row>
    <row r="712" s="2" customFormat="1" ht="16.8" customHeight="1">
      <c r="A712" s="41"/>
      <c r="B712" s="42"/>
      <c r="C712" s="270" t="s">
        <v>3</v>
      </c>
      <c r="D712" s="270" t="s">
        <v>804</v>
      </c>
      <c r="E712" s="22" t="s">
        <v>3</v>
      </c>
      <c r="F712" s="271">
        <v>43.506</v>
      </c>
      <c r="G712" s="41"/>
      <c r="H712" s="42"/>
    </row>
    <row r="713" s="2" customFormat="1" ht="16.8" customHeight="1">
      <c r="A713" s="41"/>
      <c r="B713" s="42"/>
      <c r="C713" s="270" t="s">
        <v>3</v>
      </c>
      <c r="D713" s="270" t="s">
        <v>7077</v>
      </c>
      <c r="E713" s="22" t="s">
        <v>3</v>
      </c>
      <c r="F713" s="271">
        <v>0</v>
      </c>
      <c r="G713" s="41"/>
      <c r="H713" s="42"/>
    </row>
    <row r="714" s="2" customFormat="1" ht="16.8" customHeight="1">
      <c r="A714" s="41"/>
      <c r="B714" s="42"/>
      <c r="C714" s="270" t="s">
        <v>3</v>
      </c>
      <c r="D714" s="270" t="s">
        <v>7078</v>
      </c>
      <c r="E714" s="22" t="s">
        <v>3</v>
      </c>
      <c r="F714" s="271">
        <v>10.75</v>
      </c>
      <c r="G714" s="41"/>
      <c r="H714" s="42"/>
    </row>
    <row r="715" s="2" customFormat="1" ht="16.8" customHeight="1">
      <c r="A715" s="41"/>
      <c r="B715" s="42"/>
      <c r="C715" s="270" t="s">
        <v>3</v>
      </c>
      <c r="D715" s="270" t="s">
        <v>7079</v>
      </c>
      <c r="E715" s="22" t="s">
        <v>3</v>
      </c>
      <c r="F715" s="271">
        <v>6.9939999999999998</v>
      </c>
      <c r="G715" s="41"/>
      <c r="H715" s="42"/>
    </row>
    <row r="716" s="2" customFormat="1" ht="16.8" customHeight="1">
      <c r="A716" s="41"/>
      <c r="B716" s="42"/>
      <c r="C716" s="270" t="s">
        <v>3</v>
      </c>
      <c r="D716" s="270" t="s">
        <v>7080</v>
      </c>
      <c r="E716" s="22" t="s">
        <v>3</v>
      </c>
      <c r="F716" s="271">
        <v>10.57</v>
      </c>
      <c r="G716" s="41"/>
      <c r="H716" s="42"/>
    </row>
    <row r="717" s="2" customFormat="1" ht="16.8" customHeight="1">
      <c r="A717" s="41"/>
      <c r="B717" s="42"/>
      <c r="C717" s="270" t="s">
        <v>3</v>
      </c>
      <c r="D717" s="270" t="s">
        <v>804</v>
      </c>
      <c r="E717" s="22" t="s">
        <v>3</v>
      </c>
      <c r="F717" s="271">
        <v>28.314</v>
      </c>
      <c r="G717" s="41"/>
      <c r="H717" s="42"/>
    </row>
    <row r="718" s="2" customFormat="1" ht="16.8" customHeight="1">
      <c r="A718" s="41"/>
      <c r="B718" s="42"/>
      <c r="C718" s="270" t="s">
        <v>3</v>
      </c>
      <c r="D718" s="270" t="s">
        <v>497</v>
      </c>
      <c r="E718" s="22" t="s">
        <v>3</v>
      </c>
      <c r="F718" s="271">
        <v>147.51599999999999</v>
      </c>
      <c r="G718" s="41"/>
      <c r="H718" s="42"/>
    </row>
    <row r="719" s="2" customFormat="1" ht="16.8" customHeight="1">
      <c r="A719" s="41"/>
      <c r="B719" s="42"/>
      <c r="C719" s="272" t="s">
        <v>6774</v>
      </c>
      <c r="D719" s="41"/>
      <c r="E719" s="41"/>
      <c r="F719" s="41"/>
      <c r="G719" s="41"/>
      <c r="H719" s="42"/>
    </row>
    <row r="720" s="2" customFormat="1" ht="16.8" customHeight="1">
      <c r="A720" s="41"/>
      <c r="B720" s="42"/>
      <c r="C720" s="270" t="s">
        <v>3041</v>
      </c>
      <c r="D720" s="270" t="s">
        <v>7056</v>
      </c>
      <c r="E720" s="22" t="s">
        <v>694</v>
      </c>
      <c r="F720" s="271">
        <v>308.22000000000003</v>
      </c>
      <c r="G720" s="41"/>
      <c r="H720" s="42"/>
    </row>
    <row r="721" s="2" customFormat="1" ht="16.8" customHeight="1">
      <c r="A721" s="41"/>
      <c r="B721" s="42"/>
      <c r="C721" s="266" t="s">
        <v>287</v>
      </c>
      <c r="D721" s="267" t="s">
        <v>288</v>
      </c>
      <c r="E721" s="268" t="s">
        <v>140</v>
      </c>
      <c r="F721" s="269">
        <v>7.5</v>
      </c>
      <c r="G721" s="41"/>
      <c r="H721" s="42"/>
    </row>
    <row r="722" s="2" customFormat="1" ht="16.8" customHeight="1">
      <c r="A722" s="41"/>
      <c r="B722" s="42"/>
      <c r="C722" s="270" t="s">
        <v>3</v>
      </c>
      <c r="D722" s="270" t="s">
        <v>7081</v>
      </c>
      <c r="E722" s="22" t="s">
        <v>3</v>
      </c>
      <c r="F722" s="271">
        <v>7.5</v>
      </c>
      <c r="G722" s="41"/>
      <c r="H722" s="42"/>
    </row>
    <row r="723" s="2" customFormat="1" ht="16.8" customHeight="1">
      <c r="A723" s="41"/>
      <c r="B723" s="42"/>
      <c r="C723" s="272" t="s">
        <v>6774</v>
      </c>
      <c r="D723" s="41"/>
      <c r="E723" s="41"/>
      <c r="F723" s="41"/>
      <c r="G723" s="41"/>
      <c r="H723" s="42"/>
    </row>
    <row r="724" s="2" customFormat="1" ht="16.8" customHeight="1">
      <c r="A724" s="41"/>
      <c r="B724" s="42"/>
      <c r="C724" s="270" t="s">
        <v>1511</v>
      </c>
      <c r="D724" s="270" t="s">
        <v>7082</v>
      </c>
      <c r="E724" s="22" t="s">
        <v>140</v>
      </c>
      <c r="F724" s="271">
        <v>7.5</v>
      </c>
      <c r="G724" s="41"/>
      <c r="H724" s="42"/>
    </row>
    <row r="725" s="2" customFormat="1" ht="16.8" customHeight="1">
      <c r="A725" s="41"/>
      <c r="B725" s="42"/>
      <c r="C725" s="266" t="s">
        <v>290</v>
      </c>
      <c r="D725" s="267" t="s">
        <v>291</v>
      </c>
      <c r="E725" s="268" t="s">
        <v>140</v>
      </c>
      <c r="F725" s="269">
        <v>20.5</v>
      </c>
      <c r="G725" s="41"/>
      <c r="H725" s="42"/>
    </row>
    <row r="726" s="2" customFormat="1" ht="16.8" customHeight="1">
      <c r="A726" s="41"/>
      <c r="B726" s="42"/>
      <c r="C726" s="270" t="s">
        <v>3</v>
      </c>
      <c r="D726" s="270" t="s">
        <v>6781</v>
      </c>
      <c r="E726" s="22" t="s">
        <v>3</v>
      </c>
      <c r="F726" s="271">
        <v>0</v>
      </c>
      <c r="G726" s="41"/>
      <c r="H726" s="42"/>
    </row>
    <row r="727" s="2" customFormat="1" ht="16.8" customHeight="1">
      <c r="A727" s="41"/>
      <c r="B727" s="42"/>
      <c r="C727" s="270" t="s">
        <v>3</v>
      </c>
      <c r="D727" s="270" t="s">
        <v>7083</v>
      </c>
      <c r="E727" s="22" t="s">
        <v>3</v>
      </c>
      <c r="F727" s="271">
        <v>5</v>
      </c>
      <c r="G727" s="41"/>
      <c r="H727" s="42"/>
    </row>
    <row r="728" s="2" customFormat="1" ht="16.8" customHeight="1">
      <c r="A728" s="41"/>
      <c r="B728" s="42"/>
      <c r="C728" s="270" t="s">
        <v>3</v>
      </c>
      <c r="D728" s="270" t="s">
        <v>804</v>
      </c>
      <c r="E728" s="22" t="s">
        <v>3</v>
      </c>
      <c r="F728" s="271">
        <v>5</v>
      </c>
      <c r="G728" s="41"/>
      <c r="H728" s="42"/>
    </row>
    <row r="729" s="2" customFormat="1" ht="16.8" customHeight="1">
      <c r="A729" s="41"/>
      <c r="B729" s="42"/>
      <c r="C729" s="270" t="s">
        <v>3</v>
      </c>
      <c r="D729" s="270" t="s">
        <v>6783</v>
      </c>
      <c r="E729" s="22" t="s">
        <v>3</v>
      </c>
      <c r="F729" s="271">
        <v>0</v>
      </c>
      <c r="G729" s="41"/>
      <c r="H729" s="42"/>
    </row>
    <row r="730" s="2" customFormat="1" ht="16.8" customHeight="1">
      <c r="A730" s="41"/>
      <c r="B730" s="42"/>
      <c r="C730" s="270" t="s">
        <v>3</v>
      </c>
      <c r="D730" s="270" t="s">
        <v>7084</v>
      </c>
      <c r="E730" s="22" t="s">
        <v>3</v>
      </c>
      <c r="F730" s="271">
        <v>3.125</v>
      </c>
      <c r="G730" s="41"/>
      <c r="H730" s="42"/>
    </row>
    <row r="731" s="2" customFormat="1" ht="16.8" customHeight="1">
      <c r="A731" s="41"/>
      <c r="B731" s="42"/>
      <c r="C731" s="270" t="s">
        <v>3</v>
      </c>
      <c r="D731" s="270" t="s">
        <v>7085</v>
      </c>
      <c r="E731" s="22" t="s">
        <v>3</v>
      </c>
      <c r="F731" s="271">
        <v>3.125</v>
      </c>
      <c r="G731" s="41"/>
      <c r="H731" s="42"/>
    </row>
    <row r="732" s="2" customFormat="1" ht="16.8" customHeight="1">
      <c r="A732" s="41"/>
      <c r="B732" s="42"/>
      <c r="C732" s="270" t="s">
        <v>3</v>
      </c>
      <c r="D732" s="270" t="s">
        <v>7086</v>
      </c>
      <c r="E732" s="22" t="s">
        <v>3</v>
      </c>
      <c r="F732" s="271">
        <v>9.25</v>
      </c>
      <c r="G732" s="41"/>
      <c r="H732" s="42"/>
    </row>
    <row r="733" s="2" customFormat="1" ht="16.8" customHeight="1">
      <c r="A733" s="41"/>
      <c r="B733" s="42"/>
      <c r="C733" s="270" t="s">
        <v>3</v>
      </c>
      <c r="D733" s="270" t="s">
        <v>804</v>
      </c>
      <c r="E733" s="22" t="s">
        <v>3</v>
      </c>
      <c r="F733" s="271">
        <v>15.5</v>
      </c>
      <c r="G733" s="41"/>
      <c r="H733" s="42"/>
    </row>
    <row r="734" s="2" customFormat="1" ht="16.8" customHeight="1">
      <c r="A734" s="41"/>
      <c r="B734" s="42"/>
      <c r="C734" s="270" t="s">
        <v>3</v>
      </c>
      <c r="D734" s="270" t="s">
        <v>497</v>
      </c>
      <c r="E734" s="22" t="s">
        <v>3</v>
      </c>
      <c r="F734" s="271">
        <v>20.5</v>
      </c>
      <c r="G734" s="41"/>
      <c r="H734" s="42"/>
    </row>
    <row r="735" s="2" customFormat="1" ht="16.8" customHeight="1">
      <c r="A735" s="41"/>
      <c r="B735" s="42"/>
      <c r="C735" s="272" t="s">
        <v>6774</v>
      </c>
      <c r="D735" s="41"/>
      <c r="E735" s="41"/>
      <c r="F735" s="41"/>
      <c r="G735" s="41"/>
      <c r="H735" s="42"/>
    </row>
    <row r="736" s="2" customFormat="1">
      <c r="A736" s="41"/>
      <c r="B736" s="42"/>
      <c r="C736" s="270" t="s">
        <v>840</v>
      </c>
      <c r="D736" s="270" t="s">
        <v>7087</v>
      </c>
      <c r="E736" s="22" t="s">
        <v>140</v>
      </c>
      <c r="F736" s="271">
        <v>100.08199999999999</v>
      </c>
      <c r="G736" s="41"/>
      <c r="H736" s="42"/>
    </row>
    <row r="737" s="2" customFormat="1" ht="16.8" customHeight="1">
      <c r="A737" s="41"/>
      <c r="B737" s="42"/>
      <c r="C737" s="270" t="s">
        <v>1212</v>
      </c>
      <c r="D737" s="270" t="s">
        <v>7088</v>
      </c>
      <c r="E737" s="22" t="s">
        <v>140</v>
      </c>
      <c r="F737" s="271">
        <v>85.212000000000003</v>
      </c>
      <c r="G737" s="41"/>
      <c r="H737" s="42"/>
    </row>
    <row r="738" s="2" customFormat="1" ht="16.8" customHeight="1">
      <c r="A738" s="41"/>
      <c r="B738" s="42"/>
      <c r="C738" s="270" t="s">
        <v>1212</v>
      </c>
      <c r="D738" s="270" t="s">
        <v>7088</v>
      </c>
      <c r="E738" s="22" t="s">
        <v>140</v>
      </c>
      <c r="F738" s="271">
        <v>85.212000000000003</v>
      </c>
      <c r="G738" s="41"/>
      <c r="H738" s="42"/>
    </row>
    <row r="739" s="2" customFormat="1" ht="16.8" customHeight="1">
      <c r="A739" s="41"/>
      <c r="B739" s="42"/>
      <c r="C739" s="270" t="s">
        <v>3236</v>
      </c>
      <c r="D739" s="270" t="s">
        <v>6780</v>
      </c>
      <c r="E739" s="22" t="s">
        <v>140</v>
      </c>
      <c r="F739" s="271">
        <v>505.74400000000003</v>
      </c>
      <c r="G739" s="41"/>
      <c r="H739" s="42"/>
    </row>
    <row r="740" s="2" customFormat="1" ht="16.8" customHeight="1">
      <c r="A740" s="41"/>
      <c r="B740" s="42"/>
      <c r="C740" s="266" t="s">
        <v>7089</v>
      </c>
      <c r="D740" s="267" t="s">
        <v>291</v>
      </c>
      <c r="E740" s="268" t="s">
        <v>140</v>
      </c>
      <c r="F740" s="269">
        <v>18.324999999999999</v>
      </c>
      <c r="G740" s="41"/>
      <c r="H740" s="42"/>
    </row>
    <row r="741" s="2" customFormat="1" ht="16.8" customHeight="1">
      <c r="A741" s="41"/>
      <c r="B741" s="42"/>
      <c r="C741" s="270" t="s">
        <v>3</v>
      </c>
      <c r="D741" s="270" t="s">
        <v>6781</v>
      </c>
      <c r="E741" s="22" t="s">
        <v>3</v>
      </c>
      <c r="F741" s="271">
        <v>0</v>
      </c>
      <c r="G741" s="41"/>
      <c r="H741" s="42"/>
    </row>
    <row r="742" s="2" customFormat="1" ht="16.8" customHeight="1">
      <c r="A742" s="41"/>
      <c r="B742" s="42"/>
      <c r="C742" s="270" t="s">
        <v>3</v>
      </c>
      <c r="D742" s="270" t="s">
        <v>7090</v>
      </c>
      <c r="E742" s="22" t="s">
        <v>3</v>
      </c>
      <c r="F742" s="271">
        <v>4.8250000000000002</v>
      </c>
      <c r="G742" s="41"/>
      <c r="H742" s="42"/>
    </row>
    <row r="743" s="2" customFormat="1" ht="16.8" customHeight="1">
      <c r="A743" s="41"/>
      <c r="B743" s="42"/>
      <c r="C743" s="270" t="s">
        <v>3</v>
      </c>
      <c r="D743" s="270" t="s">
        <v>804</v>
      </c>
      <c r="E743" s="22" t="s">
        <v>3</v>
      </c>
      <c r="F743" s="271">
        <v>4.8250000000000002</v>
      </c>
      <c r="G743" s="41"/>
      <c r="H743" s="42"/>
    </row>
    <row r="744" s="2" customFormat="1" ht="16.8" customHeight="1">
      <c r="A744" s="41"/>
      <c r="B744" s="42"/>
      <c r="C744" s="270" t="s">
        <v>3</v>
      </c>
      <c r="D744" s="270" t="s">
        <v>7091</v>
      </c>
      <c r="E744" s="22" t="s">
        <v>3</v>
      </c>
      <c r="F744" s="271">
        <v>0</v>
      </c>
      <c r="G744" s="41"/>
      <c r="H744" s="42"/>
    </row>
    <row r="745" s="2" customFormat="1" ht="16.8" customHeight="1">
      <c r="A745" s="41"/>
      <c r="B745" s="42"/>
      <c r="C745" s="270" t="s">
        <v>3</v>
      </c>
      <c r="D745" s="270" t="s">
        <v>7092</v>
      </c>
      <c r="E745" s="22" t="s">
        <v>3</v>
      </c>
      <c r="F745" s="271">
        <v>2.25</v>
      </c>
      <c r="G745" s="41"/>
      <c r="H745" s="42"/>
    </row>
    <row r="746" s="2" customFormat="1" ht="16.8" customHeight="1">
      <c r="A746" s="41"/>
      <c r="B746" s="42"/>
      <c r="C746" s="270" t="s">
        <v>3</v>
      </c>
      <c r="D746" s="270" t="s">
        <v>804</v>
      </c>
      <c r="E746" s="22" t="s">
        <v>3</v>
      </c>
      <c r="F746" s="271">
        <v>2.25</v>
      </c>
      <c r="G746" s="41"/>
      <c r="H746" s="42"/>
    </row>
    <row r="747" s="2" customFormat="1" ht="16.8" customHeight="1">
      <c r="A747" s="41"/>
      <c r="B747" s="42"/>
      <c r="C747" s="270" t="s">
        <v>3</v>
      </c>
      <c r="D747" s="270" t="s">
        <v>7093</v>
      </c>
      <c r="E747" s="22" t="s">
        <v>3</v>
      </c>
      <c r="F747" s="271">
        <v>0</v>
      </c>
      <c r="G747" s="41"/>
      <c r="H747" s="42"/>
    </row>
    <row r="748" s="2" customFormat="1" ht="16.8" customHeight="1">
      <c r="A748" s="41"/>
      <c r="B748" s="42"/>
      <c r="C748" s="270" t="s">
        <v>3</v>
      </c>
      <c r="D748" s="270" t="s">
        <v>7094</v>
      </c>
      <c r="E748" s="22" t="s">
        <v>3</v>
      </c>
      <c r="F748" s="271">
        <v>11.25</v>
      </c>
      <c r="G748" s="41"/>
      <c r="H748" s="42"/>
    </row>
    <row r="749" s="2" customFormat="1" ht="16.8" customHeight="1">
      <c r="A749" s="41"/>
      <c r="B749" s="42"/>
      <c r="C749" s="270" t="s">
        <v>3</v>
      </c>
      <c r="D749" s="270" t="s">
        <v>804</v>
      </c>
      <c r="E749" s="22" t="s">
        <v>3</v>
      </c>
      <c r="F749" s="271">
        <v>11.25</v>
      </c>
      <c r="G749" s="41"/>
      <c r="H749" s="42"/>
    </row>
    <row r="750" s="2" customFormat="1" ht="16.8" customHeight="1">
      <c r="A750" s="41"/>
      <c r="B750" s="42"/>
      <c r="C750" s="270" t="s">
        <v>3</v>
      </c>
      <c r="D750" s="270" t="s">
        <v>497</v>
      </c>
      <c r="E750" s="22" t="s">
        <v>3</v>
      </c>
      <c r="F750" s="271">
        <v>18.324999999999999</v>
      </c>
      <c r="G750" s="41"/>
      <c r="H750" s="42"/>
    </row>
    <row r="751" s="2" customFormat="1" ht="16.8" customHeight="1">
      <c r="A751" s="41"/>
      <c r="B751" s="42"/>
      <c r="C751" s="266" t="s">
        <v>293</v>
      </c>
      <c r="D751" s="267" t="s">
        <v>294</v>
      </c>
      <c r="E751" s="268" t="s">
        <v>140</v>
      </c>
      <c r="F751" s="269">
        <v>45.076999999999998</v>
      </c>
      <c r="G751" s="41"/>
      <c r="H751" s="42"/>
    </row>
    <row r="752" s="2" customFormat="1" ht="16.8" customHeight="1">
      <c r="A752" s="41"/>
      <c r="B752" s="42"/>
      <c r="C752" s="270" t="s">
        <v>3</v>
      </c>
      <c r="D752" s="270" t="s">
        <v>6781</v>
      </c>
      <c r="E752" s="22" t="s">
        <v>3</v>
      </c>
      <c r="F752" s="271">
        <v>0</v>
      </c>
      <c r="G752" s="41"/>
      <c r="H752" s="42"/>
    </row>
    <row r="753" s="2" customFormat="1" ht="16.8" customHeight="1">
      <c r="A753" s="41"/>
      <c r="B753" s="42"/>
      <c r="C753" s="270" t="s">
        <v>3</v>
      </c>
      <c r="D753" s="270" t="s">
        <v>7095</v>
      </c>
      <c r="E753" s="22" t="s">
        <v>3</v>
      </c>
      <c r="F753" s="271">
        <v>5.6600000000000001</v>
      </c>
      <c r="G753" s="41"/>
      <c r="H753" s="42"/>
    </row>
    <row r="754" s="2" customFormat="1" ht="16.8" customHeight="1">
      <c r="A754" s="41"/>
      <c r="B754" s="42"/>
      <c r="C754" s="270" t="s">
        <v>3</v>
      </c>
      <c r="D754" s="270" t="s">
        <v>804</v>
      </c>
      <c r="E754" s="22" t="s">
        <v>3</v>
      </c>
      <c r="F754" s="271">
        <v>5.6600000000000001</v>
      </c>
      <c r="G754" s="41"/>
      <c r="H754" s="42"/>
    </row>
    <row r="755" s="2" customFormat="1" ht="16.8" customHeight="1">
      <c r="A755" s="41"/>
      <c r="B755" s="42"/>
      <c r="C755" s="270" t="s">
        <v>3</v>
      </c>
      <c r="D755" s="270" t="s">
        <v>6800</v>
      </c>
      <c r="E755" s="22" t="s">
        <v>3</v>
      </c>
      <c r="F755" s="271">
        <v>0</v>
      </c>
      <c r="G755" s="41"/>
      <c r="H755" s="42"/>
    </row>
    <row r="756" s="2" customFormat="1" ht="16.8" customHeight="1">
      <c r="A756" s="41"/>
      <c r="B756" s="42"/>
      <c r="C756" s="270" t="s">
        <v>3</v>
      </c>
      <c r="D756" s="270" t="s">
        <v>7096</v>
      </c>
      <c r="E756" s="22" t="s">
        <v>3</v>
      </c>
      <c r="F756" s="271">
        <v>10.131</v>
      </c>
      <c r="G756" s="41"/>
      <c r="H756" s="42"/>
    </row>
    <row r="757" s="2" customFormat="1" ht="16.8" customHeight="1">
      <c r="A757" s="41"/>
      <c r="B757" s="42"/>
      <c r="C757" s="270" t="s">
        <v>3</v>
      </c>
      <c r="D757" s="270" t="s">
        <v>7097</v>
      </c>
      <c r="E757" s="22" t="s">
        <v>3</v>
      </c>
      <c r="F757" s="271">
        <v>2.1880000000000002</v>
      </c>
      <c r="G757" s="41"/>
      <c r="H757" s="42"/>
    </row>
    <row r="758" s="2" customFormat="1" ht="16.8" customHeight="1">
      <c r="A758" s="41"/>
      <c r="B758" s="42"/>
      <c r="C758" s="270" t="s">
        <v>3</v>
      </c>
      <c r="D758" s="270" t="s">
        <v>7098</v>
      </c>
      <c r="E758" s="22" t="s">
        <v>3</v>
      </c>
      <c r="F758" s="271">
        <v>2.1880000000000002</v>
      </c>
      <c r="G758" s="41"/>
      <c r="H758" s="42"/>
    </row>
    <row r="759" s="2" customFormat="1" ht="16.8" customHeight="1">
      <c r="A759" s="41"/>
      <c r="B759" s="42"/>
      <c r="C759" s="270" t="s">
        <v>3</v>
      </c>
      <c r="D759" s="270" t="s">
        <v>804</v>
      </c>
      <c r="E759" s="22" t="s">
        <v>3</v>
      </c>
      <c r="F759" s="271">
        <v>14.507</v>
      </c>
      <c r="G759" s="41"/>
      <c r="H759" s="42"/>
    </row>
    <row r="760" s="2" customFormat="1" ht="16.8" customHeight="1">
      <c r="A760" s="41"/>
      <c r="B760" s="42"/>
      <c r="C760" s="270" t="s">
        <v>3</v>
      </c>
      <c r="D760" s="270" t="s">
        <v>6808</v>
      </c>
      <c r="E760" s="22" t="s">
        <v>3</v>
      </c>
      <c r="F760" s="271">
        <v>0</v>
      </c>
      <c r="G760" s="41"/>
      <c r="H760" s="42"/>
    </row>
    <row r="761" s="2" customFormat="1" ht="16.8" customHeight="1">
      <c r="A761" s="41"/>
      <c r="B761" s="42"/>
      <c r="C761" s="270" t="s">
        <v>3</v>
      </c>
      <c r="D761" s="270" t="s">
        <v>7099</v>
      </c>
      <c r="E761" s="22" t="s">
        <v>3</v>
      </c>
      <c r="F761" s="271">
        <v>7</v>
      </c>
      <c r="G761" s="41"/>
      <c r="H761" s="42"/>
    </row>
    <row r="762" s="2" customFormat="1" ht="16.8" customHeight="1">
      <c r="A762" s="41"/>
      <c r="B762" s="42"/>
      <c r="C762" s="270" t="s">
        <v>3</v>
      </c>
      <c r="D762" s="270" t="s">
        <v>804</v>
      </c>
      <c r="E762" s="22" t="s">
        <v>3</v>
      </c>
      <c r="F762" s="271">
        <v>7</v>
      </c>
      <c r="G762" s="41"/>
      <c r="H762" s="42"/>
    </row>
    <row r="763" s="2" customFormat="1" ht="16.8" customHeight="1">
      <c r="A763" s="41"/>
      <c r="B763" s="42"/>
      <c r="C763" s="270" t="s">
        <v>3</v>
      </c>
      <c r="D763" s="270" t="s">
        <v>6802</v>
      </c>
      <c r="E763" s="22" t="s">
        <v>3</v>
      </c>
      <c r="F763" s="271">
        <v>0</v>
      </c>
      <c r="G763" s="41"/>
      <c r="H763" s="42"/>
    </row>
    <row r="764" s="2" customFormat="1" ht="16.8" customHeight="1">
      <c r="A764" s="41"/>
      <c r="B764" s="42"/>
      <c r="C764" s="270" t="s">
        <v>3</v>
      </c>
      <c r="D764" s="270" t="s">
        <v>7100</v>
      </c>
      <c r="E764" s="22" t="s">
        <v>3</v>
      </c>
      <c r="F764" s="271">
        <v>4.375</v>
      </c>
      <c r="G764" s="41"/>
      <c r="H764" s="42"/>
    </row>
    <row r="765" s="2" customFormat="1" ht="16.8" customHeight="1">
      <c r="A765" s="41"/>
      <c r="B765" s="42"/>
      <c r="C765" s="270" t="s">
        <v>3</v>
      </c>
      <c r="D765" s="270" t="s">
        <v>7101</v>
      </c>
      <c r="E765" s="22" t="s">
        <v>3</v>
      </c>
      <c r="F765" s="271">
        <v>4.375</v>
      </c>
      <c r="G765" s="41"/>
      <c r="H765" s="42"/>
    </row>
    <row r="766" s="2" customFormat="1" ht="16.8" customHeight="1">
      <c r="A766" s="41"/>
      <c r="B766" s="42"/>
      <c r="C766" s="270" t="s">
        <v>3</v>
      </c>
      <c r="D766" s="270" t="s">
        <v>7102</v>
      </c>
      <c r="E766" s="22" t="s">
        <v>3</v>
      </c>
      <c r="F766" s="271">
        <v>3.5</v>
      </c>
      <c r="G766" s="41"/>
      <c r="H766" s="42"/>
    </row>
    <row r="767" s="2" customFormat="1" ht="16.8" customHeight="1">
      <c r="A767" s="41"/>
      <c r="B767" s="42"/>
      <c r="C767" s="270" t="s">
        <v>3</v>
      </c>
      <c r="D767" s="270" t="s">
        <v>7103</v>
      </c>
      <c r="E767" s="22" t="s">
        <v>3</v>
      </c>
      <c r="F767" s="271">
        <v>5.6600000000000001</v>
      </c>
      <c r="G767" s="41"/>
      <c r="H767" s="42"/>
    </row>
    <row r="768" s="2" customFormat="1" ht="16.8" customHeight="1">
      <c r="A768" s="41"/>
      <c r="B768" s="42"/>
      <c r="C768" s="270" t="s">
        <v>3</v>
      </c>
      <c r="D768" s="270" t="s">
        <v>804</v>
      </c>
      <c r="E768" s="22" t="s">
        <v>3</v>
      </c>
      <c r="F768" s="271">
        <v>17.91</v>
      </c>
      <c r="G768" s="41"/>
      <c r="H768" s="42"/>
    </row>
    <row r="769" s="2" customFormat="1" ht="16.8" customHeight="1">
      <c r="A769" s="41"/>
      <c r="B769" s="42"/>
      <c r="C769" s="270" t="s">
        <v>3</v>
      </c>
      <c r="D769" s="270" t="s">
        <v>497</v>
      </c>
      <c r="E769" s="22" t="s">
        <v>3</v>
      </c>
      <c r="F769" s="271">
        <v>45.076999999999998</v>
      </c>
      <c r="G769" s="41"/>
      <c r="H769" s="42"/>
    </row>
    <row r="770" s="2" customFormat="1" ht="16.8" customHeight="1">
      <c r="A770" s="41"/>
      <c r="B770" s="42"/>
      <c r="C770" s="272" t="s">
        <v>6774</v>
      </c>
      <c r="D770" s="41"/>
      <c r="E770" s="41"/>
      <c r="F770" s="41"/>
      <c r="G770" s="41"/>
      <c r="H770" s="42"/>
    </row>
    <row r="771" s="2" customFormat="1" ht="16.8" customHeight="1">
      <c r="A771" s="41"/>
      <c r="B771" s="42"/>
      <c r="C771" s="270" t="s">
        <v>795</v>
      </c>
      <c r="D771" s="270" t="s">
        <v>7104</v>
      </c>
      <c r="E771" s="22" t="s">
        <v>140</v>
      </c>
      <c r="F771" s="271">
        <v>230.15299999999999</v>
      </c>
      <c r="G771" s="41"/>
      <c r="H771" s="42"/>
    </row>
    <row r="772" s="2" customFormat="1" ht="16.8" customHeight="1">
      <c r="A772" s="41"/>
      <c r="B772" s="42"/>
      <c r="C772" s="270" t="s">
        <v>1212</v>
      </c>
      <c r="D772" s="270" t="s">
        <v>7088</v>
      </c>
      <c r="E772" s="22" t="s">
        <v>140</v>
      </c>
      <c r="F772" s="271">
        <v>85.212000000000003</v>
      </c>
      <c r="G772" s="41"/>
      <c r="H772" s="42"/>
    </row>
    <row r="773" s="2" customFormat="1" ht="16.8" customHeight="1">
      <c r="A773" s="41"/>
      <c r="B773" s="42"/>
      <c r="C773" s="270" t="s">
        <v>1212</v>
      </c>
      <c r="D773" s="270" t="s">
        <v>7088</v>
      </c>
      <c r="E773" s="22" t="s">
        <v>140</v>
      </c>
      <c r="F773" s="271">
        <v>85.212000000000003</v>
      </c>
      <c r="G773" s="41"/>
      <c r="H773" s="42"/>
    </row>
    <row r="774" s="2" customFormat="1" ht="16.8" customHeight="1">
      <c r="A774" s="41"/>
      <c r="B774" s="42"/>
      <c r="C774" s="270" t="s">
        <v>3236</v>
      </c>
      <c r="D774" s="270" t="s">
        <v>6780</v>
      </c>
      <c r="E774" s="22" t="s">
        <v>140</v>
      </c>
      <c r="F774" s="271">
        <v>505.74400000000003</v>
      </c>
      <c r="G774" s="41"/>
      <c r="H774" s="42"/>
    </row>
    <row r="775" s="2" customFormat="1" ht="16.8" customHeight="1">
      <c r="A775" s="41"/>
      <c r="B775" s="42"/>
      <c r="C775" s="266" t="s">
        <v>296</v>
      </c>
      <c r="D775" s="267" t="s">
        <v>297</v>
      </c>
      <c r="E775" s="268" t="s">
        <v>140</v>
      </c>
      <c r="F775" s="269">
        <v>19.635000000000002</v>
      </c>
      <c r="G775" s="41"/>
      <c r="H775" s="42"/>
    </row>
    <row r="776" s="2" customFormat="1" ht="16.8" customHeight="1">
      <c r="A776" s="41"/>
      <c r="B776" s="42"/>
      <c r="C776" s="270" t="s">
        <v>3</v>
      </c>
      <c r="D776" s="270" t="s">
        <v>6821</v>
      </c>
      <c r="E776" s="22" t="s">
        <v>3</v>
      </c>
      <c r="F776" s="271">
        <v>0</v>
      </c>
      <c r="G776" s="41"/>
      <c r="H776" s="42"/>
    </row>
    <row r="777" s="2" customFormat="1" ht="16.8" customHeight="1">
      <c r="A777" s="41"/>
      <c r="B777" s="42"/>
      <c r="C777" s="270" t="s">
        <v>3</v>
      </c>
      <c r="D777" s="270" t="s">
        <v>7105</v>
      </c>
      <c r="E777" s="22" t="s">
        <v>3</v>
      </c>
      <c r="F777" s="271">
        <v>5.0099999999999998</v>
      </c>
      <c r="G777" s="41"/>
      <c r="H777" s="42"/>
    </row>
    <row r="778" s="2" customFormat="1" ht="16.8" customHeight="1">
      <c r="A778" s="41"/>
      <c r="B778" s="42"/>
      <c r="C778" s="270" t="s">
        <v>3</v>
      </c>
      <c r="D778" s="270" t="s">
        <v>804</v>
      </c>
      <c r="E778" s="22" t="s">
        <v>3</v>
      </c>
      <c r="F778" s="271">
        <v>5.0099999999999998</v>
      </c>
      <c r="G778" s="41"/>
      <c r="H778" s="42"/>
    </row>
    <row r="779" s="2" customFormat="1" ht="16.8" customHeight="1">
      <c r="A779" s="41"/>
      <c r="B779" s="42"/>
      <c r="C779" s="270" t="s">
        <v>3</v>
      </c>
      <c r="D779" s="270" t="s">
        <v>6823</v>
      </c>
      <c r="E779" s="22" t="s">
        <v>3</v>
      </c>
      <c r="F779" s="271">
        <v>0</v>
      </c>
      <c r="G779" s="41"/>
      <c r="H779" s="42"/>
    </row>
    <row r="780" s="2" customFormat="1" ht="16.8" customHeight="1">
      <c r="A780" s="41"/>
      <c r="B780" s="42"/>
      <c r="C780" s="270" t="s">
        <v>3</v>
      </c>
      <c r="D780" s="270" t="s">
        <v>7106</v>
      </c>
      <c r="E780" s="22" t="s">
        <v>3</v>
      </c>
      <c r="F780" s="271">
        <v>3</v>
      </c>
      <c r="G780" s="41"/>
      <c r="H780" s="42"/>
    </row>
    <row r="781" s="2" customFormat="1" ht="16.8" customHeight="1">
      <c r="A781" s="41"/>
      <c r="B781" s="42"/>
      <c r="C781" s="270" t="s">
        <v>3</v>
      </c>
      <c r="D781" s="270" t="s">
        <v>7107</v>
      </c>
      <c r="E781" s="22" t="s">
        <v>3</v>
      </c>
      <c r="F781" s="271">
        <v>4.875</v>
      </c>
      <c r="G781" s="41"/>
      <c r="H781" s="42"/>
    </row>
    <row r="782" s="2" customFormat="1" ht="16.8" customHeight="1">
      <c r="A782" s="41"/>
      <c r="B782" s="42"/>
      <c r="C782" s="270" t="s">
        <v>3</v>
      </c>
      <c r="D782" s="270" t="s">
        <v>804</v>
      </c>
      <c r="E782" s="22" t="s">
        <v>3</v>
      </c>
      <c r="F782" s="271">
        <v>7.875</v>
      </c>
      <c r="G782" s="41"/>
      <c r="H782" s="42"/>
    </row>
    <row r="783" s="2" customFormat="1" ht="16.8" customHeight="1">
      <c r="A783" s="41"/>
      <c r="B783" s="42"/>
      <c r="C783" s="270" t="s">
        <v>3</v>
      </c>
      <c r="D783" s="270" t="s">
        <v>6826</v>
      </c>
      <c r="E783" s="22" t="s">
        <v>3</v>
      </c>
      <c r="F783" s="271">
        <v>0</v>
      </c>
      <c r="G783" s="41"/>
      <c r="H783" s="42"/>
    </row>
    <row r="784" s="2" customFormat="1" ht="16.8" customHeight="1">
      <c r="A784" s="41"/>
      <c r="B784" s="42"/>
      <c r="C784" s="270" t="s">
        <v>3</v>
      </c>
      <c r="D784" s="270" t="s">
        <v>7108</v>
      </c>
      <c r="E784" s="22" t="s">
        <v>3</v>
      </c>
      <c r="F784" s="271">
        <v>6.75</v>
      </c>
      <c r="G784" s="41"/>
      <c r="H784" s="42"/>
    </row>
    <row r="785" s="2" customFormat="1" ht="16.8" customHeight="1">
      <c r="A785" s="41"/>
      <c r="B785" s="42"/>
      <c r="C785" s="270" t="s">
        <v>3</v>
      </c>
      <c r="D785" s="270" t="s">
        <v>804</v>
      </c>
      <c r="E785" s="22" t="s">
        <v>3</v>
      </c>
      <c r="F785" s="271">
        <v>6.75</v>
      </c>
      <c r="G785" s="41"/>
      <c r="H785" s="42"/>
    </row>
    <row r="786" s="2" customFormat="1" ht="16.8" customHeight="1">
      <c r="A786" s="41"/>
      <c r="B786" s="42"/>
      <c r="C786" s="270" t="s">
        <v>3</v>
      </c>
      <c r="D786" s="270" t="s">
        <v>497</v>
      </c>
      <c r="E786" s="22" t="s">
        <v>3</v>
      </c>
      <c r="F786" s="271">
        <v>19.635000000000002</v>
      </c>
      <c r="G786" s="41"/>
      <c r="H786" s="42"/>
    </row>
    <row r="787" s="2" customFormat="1" ht="16.8" customHeight="1">
      <c r="A787" s="41"/>
      <c r="B787" s="42"/>
      <c r="C787" s="272" t="s">
        <v>6774</v>
      </c>
      <c r="D787" s="41"/>
      <c r="E787" s="41"/>
      <c r="F787" s="41"/>
      <c r="G787" s="41"/>
      <c r="H787" s="42"/>
    </row>
    <row r="788" s="2" customFormat="1" ht="16.8" customHeight="1">
      <c r="A788" s="41"/>
      <c r="B788" s="42"/>
      <c r="C788" s="270" t="s">
        <v>795</v>
      </c>
      <c r="D788" s="270" t="s">
        <v>7104</v>
      </c>
      <c r="E788" s="22" t="s">
        <v>140</v>
      </c>
      <c r="F788" s="271">
        <v>230.15299999999999</v>
      </c>
      <c r="G788" s="41"/>
      <c r="H788" s="42"/>
    </row>
    <row r="789" s="2" customFormat="1" ht="16.8" customHeight="1">
      <c r="A789" s="41"/>
      <c r="B789" s="42"/>
      <c r="C789" s="270" t="s">
        <v>1212</v>
      </c>
      <c r="D789" s="270" t="s">
        <v>7088</v>
      </c>
      <c r="E789" s="22" t="s">
        <v>140</v>
      </c>
      <c r="F789" s="271">
        <v>85.212000000000003</v>
      </c>
      <c r="G789" s="41"/>
      <c r="H789" s="42"/>
    </row>
    <row r="790" s="2" customFormat="1" ht="16.8" customHeight="1">
      <c r="A790" s="41"/>
      <c r="B790" s="42"/>
      <c r="C790" s="270" t="s">
        <v>1212</v>
      </c>
      <c r="D790" s="270" t="s">
        <v>7088</v>
      </c>
      <c r="E790" s="22" t="s">
        <v>140</v>
      </c>
      <c r="F790" s="271">
        <v>85.212000000000003</v>
      </c>
      <c r="G790" s="41"/>
      <c r="H790" s="42"/>
    </row>
    <row r="791" s="2" customFormat="1" ht="16.8" customHeight="1">
      <c r="A791" s="41"/>
      <c r="B791" s="42"/>
      <c r="C791" s="270" t="s">
        <v>3236</v>
      </c>
      <c r="D791" s="270" t="s">
        <v>6780</v>
      </c>
      <c r="E791" s="22" t="s">
        <v>140</v>
      </c>
      <c r="F791" s="271">
        <v>505.74400000000003</v>
      </c>
      <c r="G791" s="41"/>
      <c r="H791" s="42"/>
    </row>
    <row r="792" s="2" customFormat="1" ht="16.8" customHeight="1">
      <c r="A792" s="41"/>
      <c r="B792" s="42"/>
      <c r="C792" s="266" t="s">
        <v>7109</v>
      </c>
      <c r="D792" s="267" t="s">
        <v>2407</v>
      </c>
      <c r="E792" s="268" t="s">
        <v>140</v>
      </c>
      <c r="F792" s="269">
        <v>10.164</v>
      </c>
      <c r="G792" s="41"/>
      <c r="H792" s="42"/>
    </row>
    <row r="793" s="2" customFormat="1" ht="16.8" customHeight="1">
      <c r="A793" s="41"/>
      <c r="B793" s="42"/>
      <c r="C793" s="270" t="s">
        <v>3</v>
      </c>
      <c r="D793" s="270" t="s">
        <v>7110</v>
      </c>
      <c r="E793" s="22" t="s">
        <v>3</v>
      </c>
      <c r="F793" s="271">
        <v>10.164</v>
      </c>
      <c r="G793" s="41"/>
      <c r="H793" s="42"/>
    </row>
    <row r="794" s="2" customFormat="1" ht="16.8" customHeight="1">
      <c r="A794" s="41"/>
      <c r="B794" s="42"/>
      <c r="C794" s="266" t="s">
        <v>299</v>
      </c>
      <c r="D794" s="267" t="s">
        <v>300</v>
      </c>
      <c r="E794" s="268" t="s">
        <v>140</v>
      </c>
      <c r="F794" s="269">
        <v>1838.547</v>
      </c>
      <c r="G794" s="41"/>
      <c r="H794" s="42"/>
    </row>
    <row r="795" s="2" customFormat="1" ht="16.8" customHeight="1">
      <c r="A795" s="41"/>
      <c r="B795" s="42"/>
      <c r="C795" s="270" t="s">
        <v>3</v>
      </c>
      <c r="D795" s="270" t="s">
        <v>817</v>
      </c>
      <c r="E795" s="22" t="s">
        <v>3</v>
      </c>
      <c r="F795" s="271">
        <v>0</v>
      </c>
      <c r="G795" s="41"/>
      <c r="H795" s="42"/>
    </row>
    <row r="796" s="2" customFormat="1" ht="16.8" customHeight="1">
      <c r="A796" s="41"/>
      <c r="B796" s="42"/>
      <c r="C796" s="270" t="s">
        <v>3</v>
      </c>
      <c r="D796" s="270" t="s">
        <v>7111</v>
      </c>
      <c r="E796" s="22" t="s">
        <v>3</v>
      </c>
      <c r="F796" s="271">
        <v>746.90800000000002</v>
      </c>
      <c r="G796" s="41"/>
      <c r="H796" s="42"/>
    </row>
    <row r="797" s="2" customFormat="1" ht="16.8" customHeight="1">
      <c r="A797" s="41"/>
      <c r="B797" s="42"/>
      <c r="C797" s="270" t="s">
        <v>3</v>
      </c>
      <c r="D797" s="270" t="s">
        <v>7112</v>
      </c>
      <c r="E797" s="22" t="s">
        <v>3</v>
      </c>
      <c r="F797" s="271">
        <v>-20.5</v>
      </c>
      <c r="G797" s="41"/>
      <c r="H797" s="42"/>
    </row>
    <row r="798" s="2" customFormat="1" ht="16.8" customHeight="1">
      <c r="A798" s="41"/>
      <c r="B798" s="42"/>
      <c r="C798" s="270" t="s">
        <v>3</v>
      </c>
      <c r="D798" s="270" t="s">
        <v>7113</v>
      </c>
      <c r="E798" s="22" t="s">
        <v>3</v>
      </c>
      <c r="F798" s="271">
        <v>-90.239999999999995</v>
      </c>
      <c r="G798" s="41"/>
      <c r="H798" s="42"/>
    </row>
    <row r="799" s="2" customFormat="1" ht="16.8" customHeight="1">
      <c r="A799" s="41"/>
      <c r="B799" s="42"/>
      <c r="C799" s="270" t="s">
        <v>3</v>
      </c>
      <c r="D799" s="270" t="s">
        <v>7114</v>
      </c>
      <c r="E799" s="22" t="s">
        <v>3</v>
      </c>
      <c r="F799" s="271">
        <v>8</v>
      </c>
      <c r="G799" s="41"/>
      <c r="H799" s="42"/>
    </row>
    <row r="800" s="2" customFormat="1" ht="16.8" customHeight="1">
      <c r="A800" s="41"/>
      <c r="B800" s="42"/>
      <c r="C800" s="270" t="s">
        <v>3</v>
      </c>
      <c r="D800" s="270" t="s">
        <v>804</v>
      </c>
      <c r="E800" s="22" t="s">
        <v>3</v>
      </c>
      <c r="F800" s="271">
        <v>644.16800000000001</v>
      </c>
      <c r="G800" s="41"/>
      <c r="H800" s="42"/>
    </row>
    <row r="801" s="2" customFormat="1" ht="16.8" customHeight="1">
      <c r="A801" s="41"/>
      <c r="B801" s="42"/>
      <c r="C801" s="270" t="s">
        <v>3</v>
      </c>
      <c r="D801" s="270" t="s">
        <v>7115</v>
      </c>
      <c r="E801" s="22" t="s">
        <v>3</v>
      </c>
      <c r="F801" s="271">
        <v>0</v>
      </c>
      <c r="G801" s="41"/>
      <c r="H801" s="42"/>
    </row>
    <row r="802" s="2" customFormat="1" ht="16.8" customHeight="1">
      <c r="A802" s="41"/>
      <c r="B802" s="42"/>
      <c r="C802" s="270" t="s">
        <v>3</v>
      </c>
      <c r="D802" s="270" t="s">
        <v>7116</v>
      </c>
      <c r="E802" s="22" t="s">
        <v>3</v>
      </c>
      <c r="F802" s="271">
        <v>831.41499999999996</v>
      </c>
      <c r="G802" s="41"/>
      <c r="H802" s="42"/>
    </row>
    <row r="803" s="2" customFormat="1" ht="16.8" customHeight="1">
      <c r="A803" s="41"/>
      <c r="B803" s="42"/>
      <c r="C803" s="270" t="s">
        <v>3</v>
      </c>
      <c r="D803" s="270" t="s">
        <v>801</v>
      </c>
      <c r="E803" s="22" t="s">
        <v>3</v>
      </c>
      <c r="F803" s="271">
        <v>-45.076999999999998</v>
      </c>
      <c r="G803" s="41"/>
      <c r="H803" s="42"/>
    </row>
    <row r="804" s="2" customFormat="1" ht="16.8" customHeight="1">
      <c r="A804" s="41"/>
      <c r="B804" s="42"/>
      <c r="C804" s="270" t="s">
        <v>3</v>
      </c>
      <c r="D804" s="270" t="s">
        <v>7117</v>
      </c>
      <c r="E804" s="22" t="s">
        <v>3</v>
      </c>
      <c r="F804" s="271">
        <v>-67.379999999999995</v>
      </c>
      <c r="G804" s="41"/>
      <c r="H804" s="42"/>
    </row>
    <row r="805" s="2" customFormat="1" ht="16.8" customHeight="1">
      <c r="A805" s="41"/>
      <c r="B805" s="42"/>
      <c r="C805" s="270" t="s">
        <v>3</v>
      </c>
      <c r="D805" s="270" t="s">
        <v>7118</v>
      </c>
      <c r="E805" s="22" t="s">
        <v>3</v>
      </c>
      <c r="F805" s="271">
        <v>16.515000000000001</v>
      </c>
      <c r="G805" s="41"/>
      <c r="H805" s="42"/>
    </row>
    <row r="806" s="2" customFormat="1" ht="16.8" customHeight="1">
      <c r="A806" s="41"/>
      <c r="B806" s="42"/>
      <c r="C806" s="270" t="s">
        <v>3</v>
      </c>
      <c r="D806" s="270" t="s">
        <v>804</v>
      </c>
      <c r="E806" s="22" t="s">
        <v>3</v>
      </c>
      <c r="F806" s="271">
        <v>735.47299999999996</v>
      </c>
      <c r="G806" s="41"/>
      <c r="H806" s="42"/>
    </row>
    <row r="807" s="2" customFormat="1" ht="16.8" customHeight="1">
      <c r="A807" s="41"/>
      <c r="B807" s="42"/>
      <c r="C807" s="270" t="s">
        <v>3</v>
      </c>
      <c r="D807" s="270" t="s">
        <v>7119</v>
      </c>
      <c r="E807" s="22" t="s">
        <v>3</v>
      </c>
      <c r="F807" s="271">
        <v>0</v>
      </c>
      <c r="G807" s="41"/>
      <c r="H807" s="42"/>
    </row>
    <row r="808" s="2" customFormat="1" ht="16.8" customHeight="1">
      <c r="A808" s="41"/>
      <c r="B808" s="42"/>
      <c r="C808" s="270" t="s">
        <v>3</v>
      </c>
      <c r="D808" s="270" t="s">
        <v>7120</v>
      </c>
      <c r="E808" s="22" t="s">
        <v>3</v>
      </c>
      <c r="F808" s="271">
        <v>525.64099999999996</v>
      </c>
      <c r="G808" s="41"/>
      <c r="H808" s="42"/>
    </row>
    <row r="809" s="2" customFormat="1" ht="16.8" customHeight="1">
      <c r="A809" s="41"/>
      <c r="B809" s="42"/>
      <c r="C809" s="270" t="s">
        <v>3</v>
      </c>
      <c r="D809" s="270" t="s">
        <v>809</v>
      </c>
      <c r="E809" s="22" t="s">
        <v>3</v>
      </c>
      <c r="F809" s="271">
        <v>-19.635000000000002</v>
      </c>
      <c r="G809" s="41"/>
      <c r="H809" s="42"/>
    </row>
    <row r="810" s="2" customFormat="1" ht="16.8" customHeight="1">
      <c r="A810" s="41"/>
      <c r="B810" s="42"/>
      <c r="C810" s="270" t="s">
        <v>3</v>
      </c>
      <c r="D810" s="270" t="s">
        <v>7121</v>
      </c>
      <c r="E810" s="22" t="s">
        <v>3</v>
      </c>
      <c r="F810" s="271">
        <v>-49.219999999999999</v>
      </c>
      <c r="G810" s="41"/>
      <c r="H810" s="42"/>
    </row>
    <row r="811" s="2" customFormat="1" ht="16.8" customHeight="1">
      <c r="A811" s="41"/>
      <c r="B811" s="42"/>
      <c r="C811" s="270" t="s">
        <v>3</v>
      </c>
      <c r="D811" s="270" t="s">
        <v>7122</v>
      </c>
      <c r="E811" s="22" t="s">
        <v>3</v>
      </c>
      <c r="F811" s="271">
        <v>8.6940000000000008</v>
      </c>
      <c r="G811" s="41"/>
      <c r="H811" s="42"/>
    </row>
    <row r="812" s="2" customFormat="1" ht="16.8" customHeight="1">
      <c r="A812" s="41"/>
      <c r="B812" s="42"/>
      <c r="C812" s="270" t="s">
        <v>3</v>
      </c>
      <c r="D812" s="270" t="s">
        <v>7123</v>
      </c>
      <c r="E812" s="22" t="s">
        <v>3</v>
      </c>
      <c r="F812" s="271">
        <v>0</v>
      </c>
      <c r="G812" s="41"/>
      <c r="H812" s="42"/>
    </row>
    <row r="813" s="2" customFormat="1" ht="16.8" customHeight="1">
      <c r="A813" s="41"/>
      <c r="B813" s="42"/>
      <c r="C813" s="270" t="s">
        <v>3</v>
      </c>
      <c r="D813" s="270" t="s">
        <v>7124</v>
      </c>
      <c r="E813" s="22" t="s">
        <v>3</v>
      </c>
      <c r="F813" s="271">
        <v>-45</v>
      </c>
      <c r="G813" s="41"/>
      <c r="H813" s="42"/>
    </row>
    <row r="814" s="2" customFormat="1">
      <c r="A814" s="41"/>
      <c r="B814" s="42"/>
      <c r="C814" s="270" t="s">
        <v>3</v>
      </c>
      <c r="D814" s="270" t="s">
        <v>7125</v>
      </c>
      <c r="E814" s="22" t="s">
        <v>3</v>
      </c>
      <c r="F814" s="271">
        <v>-41.731000000000002</v>
      </c>
      <c r="G814" s="41"/>
      <c r="H814" s="42"/>
    </row>
    <row r="815" s="2" customFormat="1" ht="16.8" customHeight="1">
      <c r="A815" s="41"/>
      <c r="B815" s="42"/>
      <c r="C815" s="270" t="s">
        <v>3</v>
      </c>
      <c r="D815" s="270" t="s">
        <v>804</v>
      </c>
      <c r="E815" s="22" t="s">
        <v>3</v>
      </c>
      <c r="F815" s="271">
        <v>378.74900000000002</v>
      </c>
      <c r="G815" s="41"/>
      <c r="H815" s="42"/>
    </row>
    <row r="816" s="2" customFormat="1" ht="16.8" customHeight="1">
      <c r="A816" s="41"/>
      <c r="B816" s="42"/>
      <c r="C816" s="270" t="s">
        <v>3</v>
      </c>
      <c r="D816" s="270" t="s">
        <v>7126</v>
      </c>
      <c r="E816" s="22" t="s">
        <v>3</v>
      </c>
      <c r="F816" s="271">
        <v>80.156999999999996</v>
      </c>
      <c r="G816" s="41"/>
      <c r="H816" s="42"/>
    </row>
    <row r="817" s="2" customFormat="1" ht="16.8" customHeight="1">
      <c r="A817" s="41"/>
      <c r="B817" s="42"/>
      <c r="C817" s="270" t="s">
        <v>3</v>
      </c>
      <c r="D817" s="270" t="s">
        <v>804</v>
      </c>
      <c r="E817" s="22" t="s">
        <v>3</v>
      </c>
      <c r="F817" s="271">
        <v>80.156999999999996</v>
      </c>
      <c r="G817" s="41"/>
      <c r="H817" s="42"/>
    </row>
    <row r="818" s="2" customFormat="1" ht="16.8" customHeight="1">
      <c r="A818" s="41"/>
      <c r="B818" s="42"/>
      <c r="C818" s="270" t="s">
        <v>3</v>
      </c>
      <c r="D818" s="270" t="s">
        <v>497</v>
      </c>
      <c r="E818" s="22" t="s">
        <v>3</v>
      </c>
      <c r="F818" s="271">
        <v>1838.547</v>
      </c>
      <c r="G818" s="41"/>
      <c r="H818" s="42"/>
    </row>
    <row r="819" s="2" customFormat="1" ht="16.8" customHeight="1">
      <c r="A819" s="41"/>
      <c r="B819" s="42"/>
      <c r="C819" s="272" t="s">
        <v>6774</v>
      </c>
      <c r="D819" s="41"/>
      <c r="E819" s="41"/>
      <c r="F819" s="41"/>
      <c r="G819" s="41"/>
      <c r="H819" s="42"/>
    </row>
    <row r="820" s="2" customFormat="1" ht="16.8" customHeight="1">
      <c r="A820" s="41"/>
      <c r="B820" s="42"/>
      <c r="C820" s="270" t="s">
        <v>1277</v>
      </c>
      <c r="D820" s="270" t="s">
        <v>7012</v>
      </c>
      <c r="E820" s="22" t="s">
        <v>140</v>
      </c>
      <c r="F820" s="271">
        <v>1590.4870000000001</v>
      </c>
      <c r="G820" s="41"/>
      <c r="H820" s="42"/>
    </row>
    <row r="821" s="2" customFormat="1" ht="16.8" customHeight="1">
      <c r="A821" s="41"/>
      <c r="B821" s="42"/>
      <c r="C821" s="270" t="s">
        <v>3190</v>
      </c>
      <c r="D821" s="270" t="s">
        <v>7015</v>
      </c>
      <c r="E821" s="22" t="s">
        <v>140</v>
      </c>
      <c r="F821" s="271">
        <v>2141.9389999999999</v>
      </c>
      <c r="G821" s="41"/>
      <c r="H821" s="42"/>
    </row>
    <row r="822" s="2" customFormat="1" ht="16.8" customHeight="1">
      <c r="A822" s="41"/>
      <c r="B822" s="42"/>
      <c r="C822" s="270" t="s">
        <v>1234</v>
      </c>
      <c r="D822" s="270" t="s">
        <v>1235</v>
      </c>
      <c r="E822" s="22" t="s">
        <v>694</v>
      </c>
      <c r="F822" s="271">
        <v>2426.8820000000001</v>
      </c>
      <c r="G822" s="41"/>
      <c r="H822" s="42"/>
    </row>
    <row r="823" s="2" customFormat="1" ht="16.8" customHeight="1">
      <c r="A823" s="41"/>
      <c r="B823" s="42"/>
      <c r="C823" s="266" t="s">
        <v>304</v>
      </c>
      <c r="D823" s="267" t="s">
        <v>305</v>
      </c>
      <c r="E823" s="268" t="s">
        <v>140</v>
      </c>
      <c r="F823" s="269">
        <v>300</v>
      </c>
      <c r="G823" s="41"/>
      <c r="H823" s="42"/>
    </row>
    <row r="824" s="2" customFormat="1" ht="16.8" customHeight="1">
      <c r="A824" s="41"/>
      <c r="B824" s="42"/>
      <c r="C824" s="270" t="s">
        <v>3</v>
      </c>
      <c r="D824" s="270" t="s">
        <v>7127</v>
      </c>
      <c r="E824" s="22" t="s">
        <v>3</v>
      </c>
      <c r="F824" s="271">
        <v>300</v>
      </c>
      <c r="G824" s="41"/>
      <c r="H824" s="42"/>
    </row>
    <row r="825" s="2" customFormat="1" ht="16.8" customHeight="1">
      <c r="A825" s="41"/>
      <c r="B825" s="42"/>
      <c r="C825" s="272" t="s">
        <v>6774</v>
      </c>
      <c r="D825" s="41"/>
      <c r="E825" s="41"/>
      <c r="F825" s="41"/>
      <c r="G825" s="41"/>
      <c r="H825" s="42"/>
    </row>
    <row r="826" s="2" customFormat="1" ht="16.8" customHeight="1">
      <c r="A826" s="41"/>
      <c r="B826" s="42"/>
      <c r="C826" s="270" t="s">
        <v>463</v>
      </c>
      <c r="D826" s="270" t="s">
        <v>7128</v>
      </c>
      <c r="E826" s="22" t="s">
        <v>140</v>
      </c>
      <c r="F826" s="271">
        <v>300</v>
      </c>
      <c r="G826" s="41"/>
      <c r="H826" s="42"/>
    </row>
    <row r="827" s="2" customFormat="1" ht="16.8" customHeight="1">
      <c r="A827" s="41"/>
      <c r="B827" s="42"/>
      <c r="C827" s="266" t="s">
        <v>307</v>
      </c>
      <c r="D827" s="267" t="s">
        <v>308</v>
      </c>
      <c r="E827" s="268" t="s">
        <v>136</v>
      </c>
      <c r="F827" s="269">
        <v>23</v>
      </c>
      <c r="G827" s="41"/>
      <c r="H827" s="42"/>
    </row>
    <row r="828" s="2" customFormat="1" ht="16.8" customHeight="1">
      <c r="A828" s="41"/>
      <c r="B828" s="42"/>
      <c r="C828" s="270" t="s">
        <v>3</v>
      </c>
      <c r="D828" s="270" t="s">
        <v>6781</v>
      </c>
      <c r="E828" s="22" t="s">
        <v>3</v>
      </c>
      <c r="F828" s="271">
        <v>0</v>
      </c>
      <c r="G828" s="41"/>
      <c r="H828" s="42"/>
    </row>
    <row r="829" s="2" customFormat="1" ht="16.8" customHeight="1">
      <c r="A829" s="41"/>
      <c r="B829" s="42"/>
      <c r="C829" s="270" t="s">
        <v>3</v>
      </c>
      <c r="D829" s="270" t="s">
        <v>7129</v>
      </c>
      <c r="E829" s="22" t="s">
        <v>3</v>
      </c>
      <c r="F829" s="271">
        <v>5</v>
      </c>
      <c r="G829" s="41"/>
      <c r="H829" s="42"/>
    </row>
    <row r="830" s="2" customFormat="1" ht="16.8" customHeight="1">
      <c r="A830" s="41"/>
      <c r="B830" s="42"/>
      <c r="C830" s="270" t="s">
        <v>3</v>
      </c>
      <c r="D830" s="270" t="s">
        <v>804</v>
      </c>
      <c r="E830" s="22" t="s">
        <v>3</v>
      </c>
      <c r="F830" s="271">
        <v>5</v>
      </c>
      <c r="G830" s="41"/>
      <c r="H830" s="42"/>
    </row>
    <row r="831" s="2" customFormat="1" ht="16.8" customHeight="1">
      <c r="A831" s="41"/>
      <c r="B831" s="42"/>
      <c r="C831" s="270" t="s">
        <v>3</v>
      </c>
      <c r="D831" s="270" t="s">
        <v>6783</v>
      </c>
      <c r="E831" s="22" t="s">
        <v>3</v>
      </c>
      <c r="F831" s="271">
        <v>0</v>
      </c>
      <c r="G831" s="41"/>
      <c r="H831" s="42"/>
    </row>
    <row r="832" s="2" customFormat="1" ht="16.8" customHeight="1">
      <c r="A832" s="41"/>
      <c r="B832" s="42"/>
      <c r="C832" s="270" t="s">
        <v>3</v>
      </c>
      <c r="D832" s="270" t="s">
        <v>7130</v>
      </c>
      <c r="E832" s="22" t="s">
        <v>3</v>
      </c>
      <c r="F832" s="271">
        <v>5</v>
      </c>
      <c r="G832" s="41"/>
      <c r="H832" s="42"/>
    </row>
    <row r="833" s="2" customFormat="1" ht="16.8" customHeight="1">
      <c r="A833" s="41"/>
      <c r="B833" s="42"/>
      <c r="C833" s="270" t="s">
        <v>3</v>
      </c>
      <c r="D833" s="270" t="s">
        <v>7131</v>
      </c>
      <c r="E833" s="22" t="s">
        <v>3</v>
      </c>
      <c r="F833" s="271">
        <v>5</v>
      </c>
      <c r="G833" s="41"/>
      <c r="H833" s="42"/>
    </row>
    <row r="834" s="2" customFormat="1" ht="16.8" customHeight="1">
      <c r="A834" s="41"/>
      <c r="B834" s="42"/>
      <c r="C834" s="270" t="s">
        <v>3</v>
      </c>
      <c r="D834" s="270" t="s">
        <v>7132</v>
      </c>
      <c r="E834" s="22" t="s">
        <v>3</v>
      </c>
      <c r="F834" s="271">
        <v>8</v>
      </c>
      <c r="G834" s="41"/>
      <c r="H834" s="42"/>
    </row>
    <row r="835" s="2" customFormat="1" ht="16.8" customHeight="1">
      <c r="A835" s="41"/>
      <c r="B835" s="42"/>
      <c r="C835" s="270" t="s">
        <v>3</v>
      </c>
      <c r="D835" s="270" t="s">
        <v>804</v>
      </c>
      <c r="E835" s="22" t="s">
        <v>3</v>
      </c>
      <c r="F835" s="271">
        <v>18</v>
      </c>
      <c r="G835" s="41"/>
      <c r="H835" s="42"/>
    </row>
    <row r="836" s="2" customFormat="1" ht="16.8" customHeight="1">
      <c r="A836" s="41"/>
      <c r="B836" s="42"/>
      <c r="C836" s="270" t="s">
        <v>3</v>
      </c>
      <c r="D836" s="270" t="s">
        <v>497</v>
      </c>
      <c r="E836" s="22" t="s">
        <v>3</v>
      </c>
      <c r="F836" s="271">
        <v>23</v>
      </c>
      <c r="G836" s="41"/>
      <c r="H836" s="42"/>
    </row>
    <row r="837" s="2" customFormat="1" ht="16.8" customHeight="1">
      <c r="A837" s="41"/>
      <c r="B837" s="42"/>
      <c r="C837" s="272" t="s">
        <v>6774</v>
      </c>
      <c r="D837" s="41"/>
      <c r="E837" s="41"/>
      <c r="F837" s="41"/>
      <c r="G837" s="41"/>
      <c r="H837" s="42"/>
    </row>
    <row r="838" s="2" customFormat="1" ht="16.8" customHeight="1">
      <c r="A838" s="41"/>
      <c r="B838" s="42"/>
      <c r="C838" s="270" t="s">
        <v>1248</v>
      </c>
      <c r="D838" s="270" t="s">
        <v>6979</v>
      </c>
      <c r="E838" s="22" t="s">
        <v>140</v>
      </c>
      <c r="F838" s="271">
        <v>38.209000000000003</v>
      </c>
      <c r="G838" s="41"/>
      <c r="H838" s="42"/>
    </row>
    <row r="839" s="2" customFormat="1" ht="16.8" customHeight="1">
      <c r="A839" s="41"/>
      <c r="B839" s="42"/>
      <c r="C839" s="270" t="s">
        <v>1217</v>
      </c>
      <c r="D839" s="270" t="s">
        <v>6980</v>
      </c>
      <c r="E839" s="22" t="s">
        <v>694</v>
      </c>
      <c r="F839" s="271">
        <v>132.834</v>
      </c>
      <c r="G839" s="41"/>
      <c r="H839" s="42"/>
    </row>
    <row r="840" s="2" customFormat="1" ht="16.8" customHeight="1">
      <c r="A840" s="41"/>
      <c r="B840" s="42"/>
      <c r="C840" s="270" t="s">
        <v>1217</v>
      </c>
      <c r="D840" s="270" t="s">
        <v>6980</v>
      </c>
      <c r="E840" s="22" t="s">
        <v>694</v>
      </c>
      <c r="F840" s="271">
        <v>132.834</v>
      </c>
      <c r="G840" s="41"/>
      <c r="H840" s="42"/>
    </row>
    <row r="841" s="2" customFormat="1">
      <c r="A841" s="41"/>
      <c r="B841" s="42"/>
      <c r="C841" s="270" t="s">
        <v>1373</v>
      </c>
      <c r="D841" s="270" t="s">
        <v>6981</v>
      </c>
      <c r="E841" s="22" t="s">
        <v>694</v>
      </c>
      <c r="F841" s="271">
        <v>132.834</v>
      </c>
      <c r="G841" s="41"/>
      <c r="H841" s="42"/>
    </row>
    <row r="842" s="2" customFormat="1" ht="16.8" customHeight="1">
      <c r="A842" s="41"/>
      <c r="B842" s="42"/>
      <c r="C842" s="270" t="s">
        <v>2744</v>
      </c>
      <c r="D842" s="270" t="s">
        <v>6982</v>
      </c>
      <c r="E842" s="22" t="s">
        <v>694</v>
      </c>
      <c r="F842" s="271">
        <v>187.434</v>
      </c>
      <c r="G842" s="41"/>
      <c r="H842" s="42"/>
    </row>
    <row r="843" s="2" customFormat="1" ht="16.8" customHeight="1">
      <c r="A843" s="41"/>
      <c r="B843" s="42"/>
      <c r="C843" s="270" t="s">
        <v>1240</v>
      </c>
      <c r="D843" s="270" t="s">
        <v>1241</v>
      </c>
      <c r="E843" s="22" t="s">
        <v>694</v>
      </c>
      <c r="F843" s="271">
        <v>204.02099999999999</v>
      </c>
      <c r="G843" s="41"/>
      <c r="H843" s="42"/>
    </row>
    <row r="844" s="2" customFormat="1" ht="16.8" customHeight="1">
      <c r="A844" s="41"/>
      <c r="B844" s="42"/>
      <c r="C844" s="270" t="s">
        <v>1307</v>
      </c>
      <c r="D844" s="270" t="s">
        <v>1308</v>
      </c>
      <c r="E844" s="22" t="s">
        <v>694</v>
      </c>
      <c r="F844" s="271">
        <v>132.16499999999999</v>
      </c>
      <c r="G844" s="41"/>
      <c r="H844" s="42"/>
    </row>
    <row r="845" s="2" customFormat="1" ht="16.8" customHeight="1">
      <c r="A845" s="41"/>
      <c r="B845" s="42"/>
      <c r="C845" s="266" t="s">
        <v>310</v>
      </c>
      <c r="D845" s="267" t="s">
        <v>311</v>
      </c>
      <c r="E845" s="268" t="s">
        <v>136</v>
      </c>
      <c r="F845" s="269">
        <v>44.979999999999997</v>
      </c>
      <c r="G845" s="41"/>
      <c r="H845" s="42"/>
    </row>
    <row r="846" s="2" customFormat="1" ht="16.8" customHeight="1">
      <c r="A846" s="41"/>
      <c r="B846" s="42"/>
      <c r="C846" s="270" t="s">
        <v>3</v>
      </c>
      <c r="D846" s="270" t="s">
        <v>6781</v>
      </c>
      <c r="E846" s="22" t="s">
        <v>3</v>
      </c>
      <c r="F846" s="271">
        <v>0</v>
      </c>
      <c r="G846" s="41"/>
      <c r="H846" s="42"/>
    </row>
    <row r="847" s="2" customFormat="1" ht="16.8" customHeight="1">
      <c r="A847" s="41"/>
      <c r="B847" s="42"/>
      <c r="C847" s="270" t="s">
        <v>3</v>
      </c>
      <c r="D847" s="270" t="s">
        <v>7133</v>
      </c>
      <c r="E847" s="22" t="s">
        <v>3</v>
      </c>
      <c r="F847" s="271">
        <v>5.6600000000000001</v>
      </c>
      <c r="G847" s="41"/>
      <c r="H847" s="42"/>
    </row>
    <row r="848" s="2" customFormat="1" ht="16.8" customHeight="1">
      <c r="A848" s="41"/>
      <c r="B848" s="42"/>
      <c r="C848" s="270" t="s">
        <v>3</v>
      </c>
      <c r="D848" s="270" t="s">
        <v>804</v>
      </c>
      <c r="E848" s="22" t="s">
        <v>3</v>
      </c>
      <c r="F848" s="271">
        <v>5.6600000000000001</v>
      </c>
      <c r="G848" s="41"/>
      <c r="H848" s="42"/>
    </row>
    <row r="849" s="2" customFormat="1" ht="16.8" customHeight="1">
      <c r="A849" s="41"/>
      <c r="B849" s="42"/>
      <c r="C849" s="270" t="s">
        <v>3</v>
      </c>
      <c r="D849" s="270" t="s">
        <v>6800</v>
      </c>
      <c r="E849" s="22" t="s">
        <v>3</v>
      </c>
      <c r="F849" s="271">
        <v>0</v>
      </c>
      <c r="G849" s="41"/>
      <c r="H849" s="42"/>
    </row>
    <row r="850" s="2" customFormat="1" ht="16.8" customHeight="1">
      <c r="A850" s="41"/>
      <c r="B850" s="42"/>
      <c r="C850" s="270" t="s">
        <v>3</v>
      </c>
      <c r="D850" s="270" t="s">
        <v>7134</v>
      </c>
      <c r="E850" s="22" t="s">
        <v>3</v>
      </c>
      <c r="F850" s="271">
        <v>5.6600000000000001</v>
      </c>
      <c r="G850" s="41"/>
      <c r="H850" s="42"/>
    </row>
    <row r="851" s="2" customFormat="1" ht="16.8" customHeight="1">
      <c r="A851" s="41"/>
      <c r="B851" s="42"/>
      <c r="C851" s="270" t="s">
        <v>3</v>
      </c>
      <c r="D851" s="270" t="s">
        <v>7135</v>
      </c>
      <c r="E851" s="22" t="s">
        <v>3</v>
      </c>
      <c r="F851" s="271">
        <v>3.5</v>
      </c>
      <c r="G851" s="41"/>
      <c r="H851" s="42"/>
    </row>
    <row r="852" s="2" customFormat="1" ht="16.8" customHeight="1">
      <c r="A852" s="41"/>
      <c r="B852" s="42"/>
      <c r="C852" s="270" t="s">
        <v>3</v>
      </c>
      <c r="D852" s="270" t="s">
        <v>7136</v>
      </c>
      <c r="E852" s="22" t="s">
        <v>3</v>
      </c>
      <c r="F852" s="271">
        <v>3.5</v>
      </c>
      <c r="G852" s="41"/>
      <c r="H852" s="42"/>
    </row>
    <row r="853" s="2" customFormat="1" ht="16.8" customHeight="1">
      <c r="A853" s="41"/>
      <c r="B853" s="42"/>
      <c r="C853" s="270" t="s">
        <v>3</v>
      </c>
      <c r="D853" s="270" t="s">
        <v>804</v>
      </c>
      <c r="E853" s="22" t="s">
        <v>3</v>
      </c>
      <c r="F853" s="271">
        <v>12.66</v>
      </c>
      <c r="G853" s="41"/>
      <c r="H853" s="42"/>
    </row>
    <row r="854" s="2" customFormat="1" ht="16.8" customHeight="1">
      <c r="A854" s="41"/>
      <c r="B854" s="42"/>
      <c r="C854" s="270" t="s">
        <v>3</v>
      </c>
      <c r="D854" s="270" t="s">
        <v>6808</v>
      </c>
      <c r="E854" s="22" t="s">
        <v>3</v>
      </c>
      <c r="F854" s="271">
        <v>0</v>
      </c>
      <c r="G854" s="41"/>
      <c r="H854" s="42"/>
    </row>
    <row r="855" s="2" customFormat="1" ht="16.8" customHeight="1">
      <c r="A855" s="41"/>
      <c r="B855" s="42"/>
      <c r="C855" s="270" t="s">
        <v>3</v>
      </c>
      <c r="D855" s="270" t="s">
        <v>7137</v>
      </c>
      <c r="E855" s="22" t="s">
        <v>3</v>
      </c>
      <c r="F855" s="271">
        <v>7</v>
      </c>
      <c r="G855" s="41"/>
      <c r="H855" s="42"/>
    </row>
    <row r="856" s="2" customFormat="1" ht="16.8" customHeight="1">
      <c r="A856" s="41"/>
      <c r="B856" s="42"/>
      <c r="C856" s="270" t="s">
        <v>3</v>
      </c>
      <c r="D856" s="270" t="s">
        <v>804</v>
      </c>
      <c r="E856" s="22" t="s">
        <v>3</v>
      </c>
      <c r="F856" s="271">
        <v>7</v>
      </c>
      <c r="G856" s="41"/>
      <c r="H856" s="42"/>
    </row>
    <row r="857" s="2" customFormat="1" ht="16.8" customHeight="1">
      <c r="A857" s="41"/>
      <c r="B857" s="42"/>
      <c r="C857" s="270" t="s">
        <v>3</v>
      </c>
      <c r="D857" s="270" t="s">
        <v>6802</v>
      </c>
      <c r="E857" s="22" t="s">
        <v>3</v>
      </c>
      <c r="F857" s="271">
        <v>0</v>
      </c>
      <c r="G857" s="41"/>
      <c r="H857" s="42"/>
    </row>
    <row r="858" s="2" customFormat="1" ht="16.8" customHeight="1">
      <c r="A858" s="41"/>
      <c r="B858" s="42"/>
      <c r="C858" s="270" t="s">
        <v>3</v>
      </c>
      <c r="D858" s="270" t="s">
        <v>7138</v>
      </c>
      <c r="E858" s="22" t="s">
        <v>3</v>
      </c>
      <c r="F858" s="271">
        <v>7</v>
      </c>
      <c r="G858" s="41"/>
      <c r="H858" s="42"/>
    </row>
    <row r="859" s="2" customFormat="1" ht="16.8" customHeight="1">
      <c r="A859" s="41"/>
      <c r="B859" s="42"/>
      <c r="C859" s="270" t="s">
        <v>3</v>
      </c>
      <c r="D859" s="270" t="s">
        <v>7139</v>
      </c>
      <c r="E859" s="22" t="s">
        <v>3</v>
      </c>
      <c r="F859" s="271">
        <v>3.5</v>
      </c>
      <c r="G859" s="41"/>
      <c r="H859" s="42"/>
    </row>
    <row r="860" s="2" customFormat="1" ht="16.8" customHeight="1">
      <c r="A860" s="41"/>
      <c r="B860" s="42"/>
      <c r="C860" s="270" t="s">
        <v>3</v>
      </c>
      <c r="D860" s="270" t="s">
        <v>7140</v>
      </c>
      <c r="E860" s="22" t="s">
        <v>3</v>
      </c>
      <c r="F860" s="271">
        <v>3.5</v>
      </c>
      <c r="G860" s="41"/>
      <c r="H860" s="42"/>
    </row>
    <row r="861" s="2" customFormat="1" ht="16.8" customHeight="1">
      <c r="A861" s="41"/>
      <c r="B861" s="42"/>
      <c r="C861" s="270" t="s">
        <v>3</v>
      </c>
      <c r="D861" s="270" t="s">
        <v>7141</v>
      </c>
      <c r="E861" s="22" t="s">
        <v>3</v>
      </c>
      <c r="F861" s="271">
        <v>5.6600000000000001</v>
      </c>
      <c r="G861" s="41"/>
      <c r="H861" s="42"/>
    </row>
    <row r="862" s="2" customFormat="1" ht="16.8" customHeight="1">
      <c r="A862" s="41"/>
      <c r="B862" s="42"/>
      <c r="C862" s="270" t="s">
        <v>3</v>
      </c>
      <c r="D862" s="270" t="s">
        <v>804</v>
      </c>
      <c r="E862" s="22" t="s">
        <v>3</v>
      </c>
      <c r="F862" s="271">
        <v>19.66</v>
      </c>
      <c r="G862" s="41"/>
      <c r="H862" s="42"/>
    </row>
    <row r="863" s="2" customFormat="1" ht="16.8" customHeight="1">
      <c r="A863" s="41"/>
      <c r="B863" s="42"/>
      <c r="C863" s="270" t="s">
        <v>3</v>
      </c>
      <c r="D863" s="270" t="s">
        <v>497</v>
      </c>
      <c r="E863" s="22" t="s">
        <v>3</v>
      </c>
      <c r="F863" s="271">
        <v>44.979999999999997</v>
      </c>
      <c r="G863" s="41"/>
      <c r="H863" s="42"/>
    </row>
    <row r="864" s="2" customFormat="1" ht="16.8" customHeight="1">
      <c r="A864" s="41"/>
      <c r="B864" s="42"/>
      <c r="C864" s="272" t="s">
        <v>6774</v>
      </c>
      <c r="D864" s="41"/>
      <c r="E864" s="41"/>
      <c r="F864" s="41"/>
      <c r="G864" s="41"/>
      <c r="H864" s="42"/>
    </row>
    <row r="865" s="2" customFormat="1" ht="16.8" customHeight="1">
      <c r="A865" s="41"/>
      <c r="B865" s="42"/>
      <c r="C865" s="270" t="s">
        <v>1248</v>
      </c>
      <c r="D865" s="270" t="s">
        <v>6979</v>
      </c>
      <c r="E865" s="22" t="s">
        <v>140</v>
      </c>
      <c r="F865" s="271">
        <v>38.209000000000003</v>
      </c>
      <c r="G865" s="41"/>
      <c r="H865" s="42"/>
    </row>
    <row r="866" s="2" customFormat="1" ht="16.8" customHeight="1">
      <c r="A866" s="41"/>
      <c r="B866" s="42"/>
      <c r="C866" s="270" t="s">
        <v>1217</v>
      </c>
      <c r="D866" s="270" t="s">
        <v>6980</v>
      </c>
      <c r="E866" s="22" t="s">
        <v>694</v>
      </c>
      <c r="F866" s="271">
        <v>132.834</v>
      </c>
      <c r="G866" s="41"/>
      <c r="H866" s="42"/>
    </row>
    <row r="867" s="2" customFormat="1" ht="16.8" customHeight="1">
      <c r="A867" s="41"/>
      <c r="B867" s="42"/>
      <c r="C867" s="270" t="s">
        <v>1217</v>
      </c>
      <c r="D867" s="270" t="s">
        <v>6980</v>
      </c>
      <c r="E867" s="22" t="s">
        <v>694</v>
      </c>
      <c r="F867" s="271">
        <v>132.834</v>
      </c>
      <c r="G867" s="41"/>
      <c r="H867" s="42"/>
    </row>
    <row r="868" s="2" customFormat="1">
      <c r="A868" s="41"/>
      <c r="B868" s="42"/>
      <c r="C868" s="270" t="s">
        <v>1373</v>
      </c>
      <c r="D868" s="270" t="s">
        <v>6981</v>
      </c>
      <c r="E868" s="22" t="s">
        <v>694</v>
      </c>
      <c r="F868" s="271">
        <v>132.834</v>
      </c>
      <c r="G868" s="41"/>
      <c r="H868" s="42"/>
    </row>
    <row r="869" s="2" customFormat="1" ht="16.8" customHeight="1">
      <c r="A869" s="41"/>
      <c r="B869" s="42"/>
      <c r="C869" s="270" t="s">
        <v>2744</v>
      </c>
      <c r="D869" s="270" t="s">
        <v>6982</v>
      </c>
      <c r="E869" s="22" t="s">
        <v>694</v>
      </c>
      <c r="F869" s="271">
        <v>187.434</v>
      </c>
      <c r="G869" s="41"/>
      <c r="H869" s="42"/>
    </row>
    <row r="870" s="2" customFormat="1" ht="16.8" customHeight="1">
      <c r="A870" s="41"/>
      <c r="B870" s="42"/>
      <c r="C870" s="270" t="s">
        <v>1240</v>
      </c>
      <c r="D870" s="270" t="s">
        <v>1241</v>
      </c>
      <c r="E870" s="22" t="s">
        <v>694</v>
      </c>
      <c r="F870" s="271">
        <v>204.02099999999999</v>
      </c>
      <c r="G870" s="41"/>
      <c r="H870" s="42"/>
    </row>
    <row r="871" s="2" customFormat="1" ht="16.8" customHeight="1">
      <c r="A871" s="41"/>
      <c r="B871" s="42"/>
      <c r="C871" s="270" t="s">
        <v>1307</v>
      </c>
      <c r="D871" s="270" t="s">
        <v>1308</v>
      </c>
      <c r="E871" s="22" t="s">
        <v>694</v>
      </c>
      <c r="F871" s="271">
        <v>132.16499999999999</v>
      </c>
      <c r="G871" s="41"/>
      <c r="H871" s="42"/>
    </row>
    <row r="872" s="2" customFormat="1" ht="16.8" customHeight="1">
      <c r="A872" s="41"/>
      <c r="B872" s="42"/>
      <c r="C872" s="266" t="s">
        <v>314</v>
      </c>
      <c r="D872" s="267" t="s">
        <v>315</v>
      </c>
      <c r="E872" s="268" t="s">
        <v>136</v>
      </c>
      <c r="F872" s="269">
        <v>23.024000000000001</v>
      </c>
      <c r="G872" s="41"/>
      <c r="H872" s="42"/>
    </row>
    <row r="873" s="2" customFormat="1" ht="16.8" customHeight="1">
      <c r="A873" s="41"/>
      <c r="B873" s="42"/>
      <c r="C873" s="270" t="s">
        <v>3</v>
      </c>
      <c r="D873" s="270" t="s">
        <v>6821</v>
      </c>
      <c r="E873" s="22" t="s">
        <v>3</v>
      </c>
      <c r="F873" s="271">
        <v>0</v>
      </c>
      <c r="G873" s="41"/>
      <c r="H873" s="42"/>
    </row>
    <row r="874" s="2" customFormat="1" ht="16.8" customHeight="1">
      <c r="A874" s="41"/>
      <c r="B874" s="42"/>
      <c r="C874" s="270" t="s">
        <v>3</v>
      </c>
      <c r="D874" s="270" t="s">
        <v>7142</v>
      </c>
      <c r="E874" s="22" t="s">
        <v>3</v>
      </c>
      <c r="F874" s="271">
        <v>8.0239999999999991</v>
      </c>
      <c r="G874" s="41"/>
      <c r="H874" s="42"/>
    </row>
    <row r="875" s="2" customFormat="1" ht="16.8" customHeight="1">
      <c r="A875" s="41"/>
      <c r="B875" s="42"/>
      <c r="C875" s="270" t="s">
        <v>3</v>
      </c>
      <c r="D875" s="270" t="s">
        <v>804</v>
      </c>
      <c r="E875" s="22" t="s">
        <v>3</v>
      </c>
      <c r="F875" s="271">
        <v>8.0239999999999991</v>
      </c>
      <c r="G875" s="41"/>
      <c r="H875" s="42"/>
    </row>
    <row r="876" s="2" customFormat="1" ht="16.8" customHeight="1">
      <c r="A876" s="41"/>
      <c r="B876" s="42"/>
      <c r="C876" s="270" t="s">
        <v>3</v>
      </c>
      <c r="D876" s="270" t="s">
        <v>6823</v>
      </c>
      <c r="E876" s="22" t="s">
        <v>3</v>
      </c>
      <c r="F876" s="271">
        <v>0</v>
      </c>
      <c r="G876" s="41"/>
      <c r="H876" s="42"/>
    </row>
    <row r="877" s="2" customFormat="1" ht="16.8" customHeight="1">
      <c r="A877" s="41"/>
      <c r="B877" s="42"/>
      <c r="C877" s="270" t="s">
        <v>3</v>
      </c>
      <c r="D877" s="270" t="s">
        <v>7143</v>
      </c>
      <c r="E877" s="22" t="s">
        <v>3</v>
      </c>
      <c r="F877" s="271">
        <v>3</v>
      </c>
      <c r="G877" s="41"/>
      <c r="H877" s="42"/>
    </row>
    <row r="878" s="2" customFormat="1" ht="16.8" customHeight="1">
      <c r="A878" s="41"/>
      <c r="B878" s="42"/>
      <c r="C878" s="270" t="s">
        <v>3</v>
      </c>
      <c r="D878" s="270" t="s">
        <v>7144</v>
      </c>
      <c r="E878" s="22" t="s">
        <v>3</v>
      </c>
      <c r="F878" s="271">
        <v>6</v>
      </c>
      <c r="G878" s="41"/>
      <c r="H878" s="42"/>
    </row>
    <row r="879" s="2" customFormat="1" ht="16.8" customHeight="1">
      <c r="A879" s="41"/>
      <c r="B879" s="42"/>
      <c r="C879" s="270" t="s">
        <v>3</v>
      </c>
      <c r="D879" s="270" t="s">
        <v>804</v>
      </c>
      <c r="E879" s="22" t="s">
        <v>3</v>
      </c>
      <c r="F879" s="271">
        <v>9</v>
      </c>
      <c r="G879" s="41"/>
      <c r="H879" s="42"/>
    </row>
    <row r="880" s="2" customFormat="1" ht="16.8" customHeight="1">
      <c r="A880" s="41"/>
      <c r="B880" s="42"/>
      <c r="C880" s="270" t="s">
        <v>3</v>
      </c>
      <c r="D880" s="270" t="s">
        <v>6826</v>
      </c>
      <c r="E880" s="22" t="s">
        <v>3</v>
      </c>
      <c r="F880" s="271">
        <v>0</v>
      </c>
      <c r="G880" s="41"/>
      <c r="H880" s="42"/>
    </row>
    <row r="881" s="2" customFormat="1" ht="16.8" customHeight="1">
      <c r="A881" s="41"/>
      <c r="B881" s="42"/>
      <c r="C881" s="270" t="s">
        <v>3</v>
      </c>
      <c r="D881" s="270" t="s">
        <v>7145</v>
      </c>
      <c r="E881" s="22" t="s">
        <v>3</v>
      </c>
      <c r="F881" s="271">
        <v>6</v>
      </c>
      <c r="G881" s="41"/>
      <c r="H881" s="42"/>
    </row>
    <row r="882" s="2" customFormat="1" ht="16.8" customHeight="1">
      <c r="A882" s="41"/>
      <c r="B882" s="42"/>
      <c r="C882" s="270" t="s">
        <v>3</v>
      </c>
      <c r="D882" s="270" t="s">
        <v>804</v>
      </c>
      <c r="E882" s="22" t="s">
        <v>3</v>
      </c>
      <c r="F882" s="271">
        <v>6</v>
      </c>
      <c r="G882" s="41"/>
      <c r="H882" s="42"/>
    </row>
    <row r="883" s="2" customFormat="1" ht="16.8" customHeight="1">
      <c r="A883" s="41"/>
      <c r="B883" s="42"/>
      <c r="C883" s="270" t="s">
        <v>3</v>
      </c>
      <c r="D883" s="270" t="s">
        <v>497</v>
      </c>
      <c r="E883" s="22" t="s">
        <v>3</v>
      </c>
      <c r="F883" s="271">
        <v>23.024000000000001</v>
      </c>
      <c r="G883" s="41"/>
      <c r="H883" s="42"/>
    </row>
    <row r="884" s="2" customFormat="1" ht="16.8" customHeight="1">
      <c r="A884" s="41"/>
      <c r="B884" s="42"/>
      <c r="C884" s="272" t="s">
        <v>6774</v>
      </c>
      <c r="D884" s="41"/>
      <c r="E884" s="41"/>
      <c r="F884" s="41"/>
      <c r="G884" s="41"/>
      <c r="H884" s="42"/>
    </row>
    <row r="885" s="2" customFormat="1" ht="16.8" customHeight="1">
      <c r="A885" s="41"/>
      <c r="B885" s="42"/>
      <c r="C885" s="270" t="s">
        <v>1248</v>
      </c>
      <c r="D885" s="270" t="s">
        <v>6979</v>
      </c>
      <c r="E885" s="22" t="s">
        <v>140</v>
      </c>
      <c r="F885" s="271">
        <v>38.209000000000003</v>
      </c>
      <c r="G885" s="41"/>
      <c r="H885" s="42"/>
    </row>
    <row r="886" s="2" customFormat="1" ht="16.8" customHeight="1">
      <c r="A886" s="41"/>
      <c r="B886" s="42"/>
      <c r="C886" s="270" t="s">
        <v>1217</v>
      </c>
      <c r="D886" s="270" t="s">
        <v>6980</v>
      </c>
      <c r="E886" s="22" t="s">
        <v>694</v>
      </c>
      <c r="F886" s="271">
        <v>132.834</v>
      </c>
      <c r="G886" s="41"/>
      <c r="H886" s="42"/>
    </row>
    <row r="887" s="2" customFormat="1" ht="16.8" customHeight="1">
      <c r="A887" s="41"/>
      <c r="B887" s="42"/>
      <c r="C887" s="270" t="s">
        <v>1217</v>
      </c>
      <c r="D887" s="270" t="s">
        <v>6980</v>
      </c>
      <c r="E887" s="22" t="s">
        <v>694</v>
      </c>
      <c r="F887" s="271">
        <v>132.834</v>
      </c>
      <c r="G887" s="41"/>
      <c r="H887" s="42"/>
    </row>
    <row r="888" s="2" customFormat="1">
      <c r="A888" s="41"/>
      <c r="B888" s="42"/>
      <c r="C888" s="270" t="s">
        <v>1373</v>
      </c>
      <c r="D888" s="270" t="s">
        <v>6981</v>
      </c>
      <c r="E888" s="22" t="s">
        <v>694</v>
      </c>
      <c r="F888" s="271">
        <v>132.834</v>
      </c>
      <c r="G888" s="41"/>
      <c r="H888" s="42"/>
    </row>
    <row r="889" s="2" customFormat="1" ht="16.8" customHeight="1">
      <c r="A889" s="41"/>
      <c r="B889" s="42"/>
      <c r="C889" s="270" t="s">
        <v>2744</v>
      </c>
      <c r="D889" s="270" t="s">
        <v>6982</v>
      </c>
      <c r="E889" s="22" t="s">
        <v>694</v>
      </c>
      <c r="F889" s="271">
        <v>187.434</v>
      </c>
      <c r="G889" s="41"/>
      <c r="H889" s="42"/>
    </row>
    <row r="890" s="2" customFormat="1" ht="16.8" customHeight="1">
      <c r="A890" s="41"/>
      <c r="B890" s="42"/>
      <c r="C890" s="270" t="s">
        <v>1240</v>
      </c>
      <c r="D890" s="270" t="s">
        <v>1241</v>
      </c>
      <c r="E890" s="22" t="s">
        <v>694</v>
      </c>
      <c r="F890" s="271">
        <v>204.02099999999999</v>
      </c>
      <c r="G890" s="41"/>
      <c r="H890" s="42"/>
    </row>
    <row r="891" s="2" customFormat="1" ht="16.8" customHeight="1">
      <c r="A891" s="41"/>
      <c r="B891" s="42"/>
      <c r="C891" s="270" t="s">
        <v>1307</v>
      </c>
      <c r="D891" s="270" t="s">
        <v>1308</v>
      </c>
      <c r="E891" s="22" t="s">
        <v>694</v>
      </c>
      <c r="F891" s="271">
        <v>132.16499999999999</v>
      </c>
      <c r="G891" s="41"/>
      <c r="H891" s="42"/>
    </row>
    <row r="892" s="2" customFormat="1" ht="16.8" customHeight="1">
      <c r="A892" s="41"/>
      <c r="B892" s="42"/>
      <c r="C892" s="266" t="s">
        <v>318</v>
      </c>
      <c r="D892" s="267" t="s">
        <v>319</v>
      </c>
      <c r="E892" s="268" t="s">
        <v>136</v>
      </c>
      <c r="F892" s="269">
        <v>2</v>
      </c>
      <c r="G892" s="41"/>
      <c r="H892" s="42"/>
    </row>
    <row r="893" s="2" customFormat="1" ht="16.8" customHeight="1">
      <c r="A893" s="41"/>
      <c r="B893" s="42"/>
      <c r="C893" s="270" t="s">
        <v>3</v>
      </c>
      <c r="D893" s="270" t="s">
        <v>6783</v>
      </c>
      <c r="E893" s="22" t="s">
        <v>3</v>
      </c>
      <c r="F893" s="271">
        <v>0</v>
      </c>
      <c r="G893" s="41"/>
      <c r="H893" s="42"/>
    </row>
    <row r="894" s="2" customFormat="1" ht="16.8" customHeight="1">
      <c r="A894" s="41"/>
      <c r="B894" s="42"/>
      <c r="C894" s="270" t="s">
        <v>3</v>
      </c>
      <c r="D894" s="270" t="s">
        <v>7146</v>
      </c>
      <c r="E894" s="22" t="s">
        <v>3</v>
      </c>
      <c r="F894" s="271">
        <v>2</v>
      </c>
      <c r="G894" s="41"/>
      <c r="H894" s="42"/>
    </row>
    <row r="895" s="2" customFormat="1" ht="16.8" customHeight="1">
      <c r="A895" s="41"/>
      <c r="B895" s="42"/>
      <c r="C895" s="270" t="s">
        <v>3</v>
      </c>
      <c r="D895" s="270" t="s">
        <v>497</v>
      </c>
      <c r="E895" s="22" t="s">
        <v>3</v>
      </c>
      <c r="F895" s="271">
        <v>2</v>
      </c>
      <c r="G895" s="41"/>
      <c r="H895" s="42"/>
    </row>
    <row r="896" s="2" customFormat="1" ht="16.8" customHeight="1">
      <c r="A896" s="41"/>
      <c r="B896" s="42"/>
      <c r="C896" s="272" t="s">
        <v>6774</v>
      </c>
      <c r="D896" s="41"/>
      <c r="E896" s="41"/>
      <c r="F896" s="41"/>
      <c r="G896" s="41"/>
      <c r="H896" s="42"/>
    </row>
    <row r="897" s="2" customFormat="1">
      <c r="A897" s="41"/>
      <c r="B897" s="42"/>
      <c r="C897" s="270" t="s">
        <v>1373</v>
      </c>
      <c r="D897" s="270" t="s">
        <v>6981</v>
      </c>
      <c r="E897" s="22" t="s">
        <v>694</v>
      </c>
      <c r="F897" s="271">
        <v>27.25</v>
      </c>
      <c r="G897" s="41"/>
      <c r="H897" s="42"/>
    </row>
    <row r="898" s="2" customFormat="1" ht="16.8" customHeight="1">
      <c r="A898" s="41"/>
      <c r="B898" s="42"/>
      <c r="C898" s="270" t="s">
        <v>1256</v>
      </c>
      <c r="D898" s="270" t="s">
        <v>7147</v>
      </c>
      <c r="E898" s="22" t="s">
        <v>140</v>
      </c>
      <c r="F898" s="271">
        <v>6.8129999999999997</v>
      </c>
      <c r="G898" s="41"/>
      <c r="H898" s="42"/>
    </row>
    <row r="899" s="2" customFormat="1" ht="16.8" customHeight="1">
      <c r="A899" s="41"/>
      <c r="B899" s="42"/>
      <c r="C899" s="270" t="s">
        <v>2397</v>
      </c>
      <c r="D899" s="270" t="s">
        <v>2398</v>
      </c>
      <c r="E899" s="22" t="s">
        <v>2399</v>
      </c>
      <c r="F899" s="271">
        <v>27.25</v>
      </c>
      <c r="G899" s="41"/>
      <c r="H899" s="42"/>
    </row>
    <row r="900" s="2" customFormat="1" ht="16.8" customHeight="1">
      <c r="A900" s="41"/>
      <c r="B900" s="42"/>
      <c r="C900" s="266" t="s">
        <v>321</v>
      </c>
      <c r="D900" s="267" t="s">
        <v>322</v>
      </c>
      <c r="E900" s="268" t="s">
        <v>136</v>
      </c>
      <c r="F900" s="269">
        <v>13.5</v>
      </c>
      <c r="G900" s="41"/>
      <c r="H900" s="42"/>
    </row>
    <row r="901" s="2" customFormat="1" ht="16.8" customHeight="1">
      <c r="A901" s="41"/>
      <c r="B901" s="42"/>
      <c r="C901" s="270" t="s">
        <v>3</v>
      </c>
      <c r="D901" s="270" t="s">
        <v>6781</v>
      </c>
      <c r="E901" s="22" t="s">
        <v>3</v>
      </c>
      <c r="F901" s="271">
        <v>0</v>
      </c>
      <c r="G901" s="41"/>
      <c r="H901" s="42"/>
    </row>
    <row r="902" s="2" customFormat="1" ht="16.8" customHeight="1">
      <c r="A902" s="41"/>
      <c r="B902" s="42"/>
      <c r="C902" s="270" t="s">
        <v>3</v>
      </c>
      <c r="D902" s="270" t="s">
        <v>804</v>
      </c>
      <c r="E902" s="22" t="s">
        <v>3</v>
      </c>
      <c r="F902" s="271">
        <v>0</v>
      </c>
      <c r="G902" s="41"/>
      <c r="H902" s="42"/>
    </row>
    <row r="903" s="2" customFormat="1" ht="16.8" customHeight="1">
      <c r="A903" s="41"/>
      <c r="B903" s="42"/>
      <c r="C903" s="270" t="s">
        <v>3</v>
      </c>
      <c r="D903" s="270" t="s">
        <v>6800</v>
      </c>
      <c r="E903" s="22" t="s">
        <v>3</v>
      </c>
      <c r="F903" s="271">
        <v>0</v>
      </c>
      <c r="G903" s="41"/>
      <c r="H903" s="42"/>
    </row>
    <row r="904" s="2" customFormat="1" ht="16.8" customHeight="1">
      <c r="A904" s="41"/>
      <c r="B904" s="42"/>
      <c r="C904" s="270" t="s">
        <v>3</v>
      </c>
      <c r="D904" s="270" t="s">
        <v>6985</v>
      </c>
      <c r="E904" s="22" t="s">
        <v>3</v>
      </c>
      <c r="F904" s="271">
        <v>1.25</v>
      </c>
      <c r="G904" s="41"/>
      <c r="H904" s="42"/>
    </row>
    <row r="905" s="2" customFormat="1" ht="16.8" customHeight="1">
      <c r="A905" s="41"/>
      <c r="B905" s="42"/>
      <c r="C905" s="270" t="s">
        <v>3</v>
      </c>
      <c r="D905" s="270" t="s">
        <v>6986</v>
      </c>
      <c r="E905" s="22" t="s">
        <v>3</v>
      </c>
      <c r="F905" s="271">
        <v>1.25</v>
      </c>
      <c r="G905" s="41"/>
      <c r="H905" s="42"/>
    </row>
    <row r="906" s="2" customFormat="1" ht="16.8" customHeight="1">
      <c r="A906" s="41"/>
      <c r="B906" s="42"/>
      <c r="C906" s="270" t="s">
        <v>3</v>
      </c>
      <c r="D906" s="270" t="s">
        <v>804</v>
      </c>
      <c r="E906" s="22" t="s">
        <v>3</v>
      </c>
      <c r="F906" s="271">
        <v>2.5</v>
      </c>
      <c r="G906" s="41"/>
      <c r="H906" s="42"/>
    </row>
    <row r="907" s="2" customFormat="1" ht="16.8" customHeight="1">
      <c r="A907" s="41"/>
      <c r="B907" s="42"/>
      <c r="C907" s="270" t="s">
        <v>3</v>
      </c>
      <c r="D907" s="270" t="s">
        <v>6808</v>
      </c>
      <c r="E907" s="22" t="s">
        <v>3</v>
      </c>
      <c r="F907" s="271">
        <v>0</v>
      </c>
      <c r="G907" s="41"/>
      <c r="H907" s="42"/>
    </row>
    <row r="908" s="2" customFormat="1" ht="16.8" customHeight="1">
      <c r="A908" s="41"/>
      <c r="B908" s="42"/>
      <c r="C908" s="270" t="s">
        <v>3</v>
      </c>
      <c r="D908" s="270" t="s">
        <v>6987</v>
      </c>
      <c r="E908" s="22" t="s">
        <v>3</v>
      </c>
      <c r="F908" s="271">
        <v>4</v>
      </c>
      <c r="G908" s="41"/>
      <c r="H908" s="42"/>
    </row>
    <row r="909" s="2" customFormat="1" ht="16.8" customHeight="1">
      <c r="A909" s="41"/>
      <c r="B909" s="42"/>
      <c r="C909" s="270" t="s">
        <v>3</v>
      </c>
      <c r="D909" s="270" t="s">
        <v>804</v>
      </c>
      <c r="E909" s="22" t="s">
        <v>3</v>
      </c>
      <c r="F909" s="271">
        <v>4</v>
      </c>
      <c r="G909" s="41"/>
      <c r="H909" s="42"/>
    </row>
    <row r="910" s="2" customFormat="1" ht="16.8" customHeight="1">
      <c r="A910" s="41"/>
      <c r="B910" s="42"/>
      <c r="C910" s="270" t="s">
        <v>3</v>
      </c>
      <c r="D910" s="270" t="s">
        <v>6802</v>
      </c>
      <c r="E910" s="22" t="s">
        <v>3</v>
      </c>
      <c r="F910" s="271">
        <v>0</v>
      </c>
      <c r="G910" s="41"/>
      <c r="H910" s="42"/>
    </row>
    <row r="911" s="2" customFormat="1" ht="16.8" customHeight="1">
      <c r="A911" s="41"/>
      <c r="B911" s="42"/>
      <c r="C911" s="270" t="s">
        <v>3</v>
      </c>
      <c r="D911" s="270" t="s">
        <v>6988</v>
      </c>
      <c r="E911" s="22" t="s">
        <v>3</v>
      </c>
      <c r="F911" s="271">
        <v>2.5</v>
      </c>
      <c r="G911" s="41"/>
      <c r="H911" s="42"/>
    </row>
    <row r="912" s="2" customFormat="1" ht="16.8" customHeight="1">
      <c r="A912" s="41"/>
      <c r="B912" s="42"/>
      <c r="C912" s="270" t="s">
        <v>3</v>
      </c>
      <c r="D912" s="270" t="s">
        <v>6989</v>
      </c>
      <c r="E912" s="22" t="s">
        <v>3</v>
      </c>
      <c r="F912" s="271">
        <v>2.5</v>
      </c>
      <c r="G912" s="41"/>
      <c r="H912" s="42"/>
    </row>
    <row r="913" s="2" customFormat="1" ht="16.8" customHeight="1">
      <c r="A913" s="41"/>
      <c r="B913" s="42"/>
      <c r="C913" s="270" t="s">
        <v>3</v>
      </c>
      <c r="D913" s="270" t="s">
        <v>6990</v>
      </c>
      <c r="E913" s="22" t="s">
        <v>3</v>
      </c>
      <c r="F913" s="271">
        <v>2</v>
      </c>
      <c r="G913" s="41"/>
      <c r="H913" s="42"/>
    </row>
    <row r="914" s="2" customFormat="1" ht="16.8" customHeight="1">
      <c r="A914" s="41"/>
      <c r="B914" s="42"/>
      <c r="C914" s="270" t="s">
        <v>3</v>
      </c>
      <c r="D914" s="270" t="s">
        <v>804</v>
      </c>
      <c r="E914" s="22" t="s">
        <v>3</v>
      </c>
      <c r="F914" s="271">
        <v>7</v>
      </c>
      <c r="G914" s="41"/>
      <c r="H914" s="42"/>
    </row>
    <row r="915" s="2" customFormat="1" ht="16.8" customHeight="1">
      <c r="A915" s="41"/>
      <c r="B915" s="42"/>
      <c r="C915" s="270" t="s">
        <v>3</v>
      </c>
      <c r="D915" s="270" t="s">
        <v>497</v>
      </c>
      <c r="E915" s="22" t="s">
        <v>3</v>
      </c>
      <c r="F915" s="271">
        <v>13.5</v>
      </c>
      <c r="G915" s="41"/>
      <c r="H915" s="42"/>
    </row>
    <row r="916" s="2" customFormat="1" ht="16.8" customHeight="1">
      <c r="A916" s="41"/>
      <c r="B916" s="42"/>
      <c r="C916" s="272" t="s">
        <v>6774</v>
      </c>
      <c r="D916" s="41"/>
      <c r="E916" s="41"/>
      <c r="F916" s="41"/>
      <c r="G916" s="41"/>
      <c r="H916" s="42"/>
    </row>
    <row r="917" s="2" customFormat="1">
      <c r="A917" s="41"/>
      <c r="B917" s="42"/>
      <c r="C917" s="270" t="s">
        <v>1373</v>
      </c>
      <c r="D917" s="270" t="s">
        <v>6981</v>
      </c>
      <c r="E917" s="22" t="s">
        <v>694</v>
      </c>
      <c r="F917" s="271">
        <v>27.25</v>
      </c>
      <c r="G917" s="41"/>
      <c r="H917" s="42"/>
    </row>
    <row r="918" s="2" customFormat="1" ht="16.8" customHeight="1">
      <c r="A918" s="41"/>
      <c r="B918" s="42"/>
      <c r="C918" s="270" t="s">
        <v>1256</v>
      </c>
      <c r="D918" s="270" t="s">
        <v>7147</v>
      </c>
      <c r="E918" s="22" t="s">
        <v>140</v>
      </c>
      <c r="F918" s="271">
        <v>6.8129999999999997</v>
      </c>
      <c r="G918" s="41"/>
      <c r="H918" s="42"/>
    </row>
    <row r="919" s="2" customFormat="1" ht="16.8" customHeight="1">
      <c r="A919" s="41"/>
      <c r="B919" s="42"/>
      <c r="C919" s="270" t="s">
        <v>2744</v>
      </c>
      <c r="D919" s="270" t="s">
        <v>6982</v>
      </c>
      <c r="E919" s="22" t="s">
        <v>694</v>
      </c>
      <c r="F919" s="271">
        <v>187.434</v>
      </c>
      <c r="G919" s="41"/>
      <c r="H919" s="42"/>
    </row>
    <row r="920" s="2" customFormat="1" ht="16.8" customHeight="1">
      <c r="A920" s="41"/>
      <c r="B920" s="42"/>
      <c r="C920" s="270" t="s">
        <v>2397</v>
      </c>
      <c r="D920" s="270" t="s">
        <v>2398</v>
      </c>
      <c r="E920" s="22" t="s">
        <v>2399</v>
      </c>
      <c r="F920" s="271">
        <v>27.25</v>
      </c>
      <c r="G920" s="41"/>
      <c r="H920" s="42"/>
    </row>
    <row r="921" s="2" customFormat="1" ht="16.8" customHeight="1">
      <c r="A921" s="41"/>
      <c r="B921" s="42"/>
      <c r="C921" s="266" t="s">
        <v>325</v>
      </c>
      <c r="D921" s="267" t="s">
        <v>326</v>
      </c>
      <c r="E921" s="268" t="s">
        <v>136</v>
      </c>
      <c r="F921" s="269">
        <v>11.75</v>
      </c>
      <c r="G921" s="41"/>
      <c r="H921" s="42"/>
    </row>
    <row r="922" s="2" customFormat="1" ht="16.8" customHeight="1">
      <c r="A922" s="41"/>
      <c r="B922" s="42"/>
      <c r="C922" s="270" t="s">
        <v>3</v>
      </c>
      <c r="D922" s="270" t="s">
        <v>6821</v>
      </c>
      <c r="E922" s="22" t="s">
        <v>3</v>
      </c>
      <c r="F922" s="271">
        <v>0</v>
      </c>
      <c r="G922" s="41"/>
      <c r="H922" s="42"/>
    </row>
    <row r="923" s="2" customFormat="1" ht="16.8" customHeight="1">
      <c r="A923" s="41"/>
      <c r="B923" s="42"/>
      <c r="C923" s="270" t="s">
        <v>3</v>
      </c>
      <c r="D923" s="270" t="s">
        <v>6992</v>
      </c>
      <c r="E923" s="22" t="s">
        <v>3</v>
      </c>
      <c r="F923" s="271">
        <v>2</v>
      </c>
      <c r="G923" s="41"/>
      <c r="H923" s="42"/>
    </row>
    <row r="924" s="2" customFormat="1" ht="16.8" customHeight="1">
      <c r="A924" s="41"/>
      <c r="B924" s="42"/>
      <c r="C924" s="270" t="s">
        <v>3</v>
      </c>
      <c r="D924" s="270" t="s">
        <v>804</v>
      </c>
      <c r="E924" s="22" t="s">
        <v>3</v>
      </c>
      <c r="F924" s="271">
        <v>2</v>
      </c>
      <c r="G924" s="41"/>
      <c r="H924" s="42"/>
    </row>
    <row r="925" s="2" customFormat="1" ht="16.8" customHeight="1">
      <c r="A925" s="41"/>
      <c r="B925" s="42"/>
      <c r="C925" s="270" t="s">
        <v>3</v>
      </c>
      <c r="D925" s="270" t="s">
        <v>6823</v>
      </c>
      <c r="E925" s="22" t="s">
        <v>3</v>
      </c>
      <c r="F925" s="271">
        <v>0</v>
      </c>
      <c r="G925" s="41"/>
      <c r="H925" s="42"/>
    </row>
    <row r="926" s="2" customFormat="1" ht="16.8" customHeight="1">
      <c r="A926" s="41"/>
      <c r="B926" s="42"/>
      <c r="C926" s="270" t="s">
        <v>3</v>
      </c>
      <c r="D926" s="270" t="s">
        <v>6993</v>
      </c>
      <c r="E926" s="22" t="s">
        <v>3</v>
      </c>
      <c r="F926" s="271">
        <v>2</v>
      </c>
      <c r="G926" s="41"/>
      <c r="H926" s="42"/>
    </row>
    <row r="927" s="2" customFormat="1" ht="16.8" customHeight="1">
      <c r="A927" s="41"/>
      <c r="B927" s="42"/>
      <c r="C927" s="270" t="s">
        <v>3</v>
      </c>
      <c r="D927" s="270" t="s">
        <v>6994</v>
      </c>
      <c r="E927" s="22" t="s">
        <v>3</v>
      </c>
      <c r="F927" s="271">
        <v>3.25</v>
      </c>
      <c r="G927" s="41"/>
      <c r="H927" s="42"/>
    </row>
    <row r="928" s="2" customFormat="1" ht="16.8" customHeight="1">
      <c r="A928" s="41"/>
      <c r="B928" s="42"/>
      <c r="C928" s="270" t="s">
        <v>3</v>
      </c>
      <c r="D928" s="270" t="s">
        <v>804</v>
      </c>
      <c r="E928" s="22" t="s">
        <v>3</v>
      </c>
      <c r="F928" s="271">
        <v>5.25</v>
      </c>
      <c r="G928" s="41"/>
      <c r="H928" s="42"/>
    </row>
    <row r="929" s="2" customFormat="1" ht="16.8" customHeight="1">
      <c r="A929" s="41"/>
      <c r="B929" s="42"/>
      <c r="C929" s="270" t="s">
        <v>3</v>
      </c>
      <c r="D929" s="270" t="s">
        <v>6826</v>
      </c>
      <c r="E929" s="22" t="s">
        <v>3</v>
      </c>
      <c r="F929" s="271">
        <v>0</v>
      </c>
      <c r="G929" s="41"/>
      <c r="H929" s="42"/>
    </row>
    <row r="930" s="2" customFormat="1" ht="16.8" customHeight="1">
      <c r="A930" s="41"/>
      <c r="B930" s="42"/>
      <c r="C930" s="270" t="s">
        <v>3</v>
      </c>
      <c r="D930" s="270" t="s">
        <v>6995</v>
      </c>
      <c r="E930" s="22" t="s">
        <v>3</v>
      </c>
      <c r="F930" s="271">
        <v>4.5</v>
      </c>
      <c r="G930" s="41"/>
      <c r="H930" s="42"/>
    </row>
    <row r="931" s="2" customFormat="1" ht="16.8" customHeight="1">
      <c r="A931" s="41"/>
      <c r="B931" s="42"/>
      <c r="C931" s="270" t="s">
        <v>3</v>
      </c>
      <c r="D931" s="270" t="s">
        <v>804</v>
      </c>
      <c r="E931" s="22" t="s">
        <v>3</v>
      </c>
      <c r="F931" s="271">
        <v>4.5</v>
      </c>
      <c r="G931" s="41"/>
      <c r="H931" s="42"/>
    </row>
    <row r="932" s="2" customFormat="1" ht="16.8" customHeight="1">
      <c r="A932" s="41"/>
      <c r="B932" s="42"/>
      <c r="C932" s="270" t="s">
        <v>3</v>
      </c>
      <c r="D932" s="270" t="s">
        <v>497</v>
      </c>
      <c r="E932" s="22" t="s">
        <v>3</v>
      </c>
      <c r="F932" s="271">
        <v>11.75</v>
      </c>
      <c r="G932" s="41"/>
      <c r="H932" s="42"/>
    </row>
    <row r="933" s="2" customFormat="1" ht="16.8" customHeight="1">
      <c r="A933" s="41"/>
      <c r="B933" s="42"/>
      <c r="C933" s="272" t="s">
        <v>6774</v>
      </c>
      <c r="D933" s="41"/>
      <c r="E933" s="41"/>
      <c r="F933" s="41"/>
      <c r="G933" s="41"/>
      <c r="H933" s="42"/>
    </row>
    <row r="934" s="2" customFormat="1">
      <c r="A934" s="41"/>
      <c r="B934" s="42"/>
      <c r="C934" s="270" t="s">
        <v>1373</v>
      </c>
      <c r="D934" s="270" t="s">
        <v>6981</v>
      </c>
      <c r="E934" s="22" t="s">
        <v>694</v>
      </c>
      <c r="F934" s="271">
        <v>27.25</v>
      </c>
      <c r="G934" s="41"/>
      <c r="H934" s="42"/>
    </row>
    <row r="935" s="2" customFormat="1" ht="16.8" customHeight="1">
      <c r="A935" s="41"/>
      <c r="B935" s="42"/>
      <c r="C935" s="270" t="s">
        <v>1256</v>
      </c>
      <c r="D935" s="270" t="s">
        <v>7147</v>
      </c>
      <c r="E935" s="22" t="s">
        <v>140</v>
      </c>
      <c r="F935" s="271">
        <v>6.8129999999999997</v>
      </c>
      <c r="G935" s="41"/>
      <c r="H935" s="42"/>
    </row>
    <row r="936" s="2" customFormat="1" ht="16.8" customHeight="1">
      <c r="A936" s="41"/>
      <c r="B936" s="42"/>
      <c r="C936" s="270" t="s">
        <v>2744</v>
      </c>
      <c r="D936" s="270" t="s">
        <v>6982</v>
      </c>
      <c r="E936" s="22" t="s">
        <v>694</v>
      </c>
      <c r="F936" s="271">
        <v>187.434</v>
      </c>
      <c r="G936" s="41"/>
      <c r="H936" s="42"/>
    </row>
    <row r="937" s="2" customFormat="1" ht="16.8" customHeight="1">
      <c r="A937" s="41"/>
      <c r="B937" s="42"/>
      <c r="C937" s="270" t="s">
        <v>2397</v>
      </c>
      <c r="D937" s="270" t="s">
        <v>2398</v>
      </c>
      <c r="E937" s="22" t="s">
        <v>2399</v>
      </c>
      <c r="F937" s="271">
        <v>27.25</v>
      </c>
      <c r="G937" s="41"/>
      <c r="H937" s="42"/>
    </row>
    <row r="938" s="2" customFormat="1" ht="16.8" customHeight="1">
      <c r="A938" s="41"/>
      <c r="B938" s="42"/>
      <c r="C938" s="266" t="s">
        <v>328</v>
      </c>
      <c r="D938" s="267" t="s">
        <v>329</v>
      </c>
      <c r="E938" s="268" t="s">
        <v>136</v>
      </c>
      <c r="F938" s="269">
        <v>64.400000000000006</v>
      </c>
      <c r="G938" s="41"/>
      <c r="H938" s="42"/>
    </row>
    <row r="939" s="2" customFormat="1" ht="16.8" customHeight="1">
      <c r="A939" s="41"/>
      <c r="B939" s="42"/>
      <c r="C939" s="270" t="s">
        <v>3</v>
      </c>
      <c r="D939" s="270" t="s">
        <v>7148</v>
      </c>
      <c r="E939" s="22" t="s">
        <v>3</v>
      </c>
      <c r="F939" s="271">
        <v>0</v>
      </c>
      <c r="G939" s="41"/>
      <c r="H939" s="42"/>
    </row>
    <row r="940" s="2" customFormat="1" ht="16.8" customHeight="1">
      <c r="A940" s="41"/>
      <c r="B940" s="42"/>
      <c r="C940" s="270" t="s">
        <v>3</v>
      </c>
      <c r="D940" s="270" t="s">
        <v>783</v>
      </c>
      <c r="E940" s="22" t="s">
        <v>3</v>
      </c>
      <c r="F940" s="271">
        <v>42.600000000000001</v>
      </c>
      <c r="G940" s="41"/>
      <c r="H940" s="42"/>
    </row>
    <row r="941" s="2" customFormat="1" ht="16.8" customHeight="1">
      <c r="A941" s="41"/>
      <c r="B941" s="42"/>
      <c r="C941" s="270" t="s">
        <v>3</v>
      </c>
      <c r="D941" s="270" t="s">
        <v>7149</v>
      </c>
      <c r="E941" s="22" t="s">
        <v>3</v>
      </c>
      <c r="F941" s="271">
        <v>21.800000000000001</v>
      </c>
      <c r="G941" s="41"/>
      <c r="H941" s="42"/>
    </row>
    <row r="942" s="2" customFormat="1" ht="16.8" customHeight="1">
      <c r="A942" s="41"/>
      <c r="B942" s="42"/>
      <c r="C942" s="270" t="s">
        <v>3</v>
      </c>
      <c r="D942" s="270" t="s">
        <v>497</v>
      </c>
      <c r="E942" s="22" t="s">
        <v>3</v>
      </c>
      <c r="F942" s="271">
        <v>64.400000000000006</v>
      </c>
      <c r="G942" s="41"/>
      <c r="H942" s="42"/>
    </row>
    <row r="943" s="2" customFormat="1" ht="16.8" customHeight="1">
      <c r="A943" s="41"/>
      <c r="B943" s="42"/>
      <c r="C943" s="272" t="s">
        <v>6774</v>
      </c>
      <c r="D943" s="41"/>
      <c r="E943" s="41"/>
      <c r="F943" s="41"/>
      <c r="G943" s="41"/>
      <c r="H943" s="42"/>
    </row>
    <row r="944" s="2" customFormat="1" ht="16.8" customHeight="1">
      <c r="A944" s="41"/>
      <c r="B944" s="42"/>
      <c r="C944" s="270" t="s">
        <v>717</v>
      </c>
      <c r="D944" s="270" t="s">
        <v>6775</v>
      </c>
      <c r="E944" s="22" t="s">
        <v>472</v>
      </c>
      <c r="F944" s="271">
        <v>1.4490000000000001</v>
      </c>
      <c r="G944" s="41"/>
      <c r="H944" s="42"/>
    </row>
    <row r="945" s="2" customFormat="1">
      <c r="A945" s="41"/>
      <c r="B945" s="42"/>
      <c r="C945" s="270" t="s">
        <v>784</v>
      </c>
      <c r="D945" s="270" t="s">
        <v>7150</v>
      </c>
      <c r="E945" s="22" t="s">
        <v>694</v>
      </c>
      <c r="F945" s="271">
        <v>21.800000000000001</v>
      </c>
      <c r="G945" s="41"/>
      <c r="H945" s="42"/>
    </row>
    <row r="946" s="2" customFormat="1" ht="16.8" customHeight="1">
      <c r="A946" s="41"/>
      <c r="B946" s="42"/>
      <c r="C946" s="266" t="s">
        <v>332</v>
      </c>
      <c r="D946" s="267" t="s">
        <v>333</v>
      </c>
      <c r="E946" s="268" t="s">
        <v>140</v>
      </c>
      <c r="F946" s="269">
        <v>199.59</v>
      </c>
      <c r="G946" s="41"/>
      <c r="H946" s="42"/>
    </row>
    <row r="947" s="2" customFormat="1" ht="16.8" customHeight="1">
      <c r="A947" s="41"/>
      <c r="B947" s="42"/>
      <c r="C947" s="270" t="s">
        <v>3</v>
      </c>
      <c r="D947" s="270" t="s">
        <v>6781</v>
      </c>
      <c r="E947" s="22" t="s">
        <v>3</v>
      </c>
      <c r="F947" s="271">
        <v>0</v>
      </c>
      <c r="G947" s="41"/>
      <c r="H947" s="42"/>
    </row>
    <row r="948" s="2" customFormat="1" ht="16.8" customHeight="1">
      <c r="A948" s="41"/>
      <c r="B948" s="42"/>
      <c r="C948" s="270" t="s">
        <v>3</v>
      </c>
      <c r="D948" s="270" t="s">
        <v>6895</v>
      </c>
      <c r="E948" s="22" t="s">
        <v>3</v>
      </c>
      <c r="F948" s="271">
        <v>11.75</v>
      </c>
      <c r="G948" s="41"/>
      <c r="H948" s="42"/>
    </row>
    <row r="949" s="2" customFormat="1" ht="16.8" customHeight="1">
      <c r="A949" s="41"/>
      <c r="B949" s="42"/>
      <c r="C949" s="270" t="s">
        <v>3</v>
      </c>
      <c r="D949" s="270" t="s">
        <v>6821</v>
      </c>
      <c r="E949" s="22" t="s">
        <v>3</v>
      </c>
      <c r="F949" s="271">
        <v>0</v>
      </c>
      <c r="G949" s="41"/>
      <c r="H949" s="42"/>
    </row>
    <row r="950" s="2" customFormat="1" ht="16.8" customHeight="1">
      <c r="A950" s="41"/>
      <c r="B950" s="42"/>
      <c r="C950" s="270" t="s">
        <v>3</v>
      </c>
      <c r="D950" s="270" t="s">
        <v>6896</v>
      </c>
      <c r="E950" s="22" t="s">
        <v>3</v>
      </c>
      <c r="F950" s="271">
        <v>4.7999999999999998</v>
      </c>
      <c r="G950" s="41"/>
      <c r="H950" s="42"/>
    </row>
    <row r="951" s="2" customFormat="1" ht="16.8" customHeight="1">
      <c r="A951" s="41"/>
      <c r="B951" s="42"/>
      <c r="C951" s="270" t="s">
        <v>3</v>
      </c>
      <c r="D951" s="270" t="s">
        <v>2924</v>
      </c>
      <c r="E951" s="22" t="s">
        <v>3</v>
      </c>
      <c r="F951" s="271">
        <v>5.1299999999999999</v>
      </c>
      <c r="G951" s="41"/>
      <c r="H951" s="42"/>
    </row>
    <row r="952" s="2" customFormat="1" ht="16.8" customHeight="1">
      <c r="A952" s="41"/>
      <c r="B952" s="42"/>
      <c r="C952" s="270" t="s">
        <v>3</v>
      </c>
      <c r="D952" s="270" t="s">
        <v>6897</v>
      </c>
      <c r="E952" s="22" t="s">
        <v>3</v>
      </c>
      <c r="F952" s="271">
        <v>11.9</v>
      </c>
      <c r="G952" s="41"/>
      <c r="H952" s="42"/>
    </row>
    <row r="953" s="2" customFormat="1" ht="16.8" customHeight="1">
      <c r="A953" s="41"/>
      <c r="B953" s="42"/>
      <c r="C953" s="270" t="s">
        <v>3</v>
      </c>
      <c r="D953" s="270" t="s">
        <v>6898</v>
      </c>
      <c r="E953" s="22" t="s">
        <v>3</v>
      </c>
      <c r="F953" s="271">
        <v>40.740000000000002</v>
      </c>
      <c r="G953" s="41"/>
      <c r="H953" s="42"/>
    </row>
    <row r="954" s="2" customFormat="1" ht="16.8" customHeight="1">
      <c r="A954" s="41"/>
      <c r="B954" s="42"/>
      <c r="C954" s="270" t="s">
        <v>3</v>
      </c>
      <c r="D954" s="270" t="s">
        <v>6823</v>
      </c>
      <c r="E954" s="22" t="s">
        <v>3</v>
      </c>
      <c r="F954" s="271">
        <v>0</v>
      </c>
      <c r="G954" s="41"/>
      <c r="H954" s="42"/>
    </row>
    <row r="955" s="2" customFormat="1" ht="16.8" customHeight="1">
      <c r="A955" s="41"/>
      <c r="B955" s="42"/>
      <c r="C955" s="270" t="s">
        <v>3</v>
      </c>
      <c r="D955" s="270" t="s">
        <v>2187</v>
      </c>
      <c r="E955" s="22" t="s">
        <v>3</v>
      </c>
      <c r="F955" s="271">
        <v>2.8599999999999999</v>
      </c>
      <c r="G955" s="41"/>
      <c r="H955" s="42"/>
    </row>
    <row r="956" s="2" customFormat="1" ht="16.8" customHeight="1">
      <c r="A956" s="41"/>
      <c r="B956" s="42"/>
      <c r="C956" s="270" t="s">
        <v>3</v>
      </c>
      <c r="D956" s="270" t="s">
        <v>2925</v>
      </c>
      <c r="E956" s="22" t="s">
        <v>3</v>
      </c>
      <c r="F956" s="271">
        <v>4.7999999999999998</v>
      </c>
      <c r="G956" s="41"/>
      <c r="H956" s="42"/>
    </row>
    <row r="957" s="2" customFormat="1" ht="16.8" customHeight="1">
      <c r="A957" s="41"/>
      <c r="B957" s="42"/>
      <c r="C957" s="270" t="s">
        <v>3</v>
      </c>
      <c r="D957" s="270" t="s">
        <v>6899</v>
      </c>
      <c r="E957" s="22" t="s">
        <v>3</v>
      </c>
      <c r="F957" s="271">
        <v>8.7400000000000002</v>
      </c>
      <c r="G957" s="41"/>
      <c r="H957" s="42"/>
    </row>
    <row r="958" s="2" customFormat="1" ht="16.8" customHeight="1">
      <c r="A958" s="41"/>
      <c r="B958" s="42"/>
      <c r="C958" s="270" t="s">
        <v>3</v>
      </c>
      <c r="D958" s="270" t="s">
        <v>6900</v>
      </c>
      <c r="E958" s="22" t="s">
        <v>3</v>
      </c>
      <c r="F958" s="271">
        <v>22.370000000000001</v>
      </c>
      <c r="G958" s="41"/>
      <c r="H958" s="42"/>
    </row>
    <row r="959" s="2" customFormat="1" ht="16.8" customHeight="1">
      <c r="A959" s="41"/>
      <c r="B959" s="42"/>
      <c r="C959" s="270" t="s">
        <v>3</v>
      </c>
      <c r="D959" s="270" t="s">
        <v>6826</v>
      </c>
      <c r="E959" s="22" t="s">
        <v>3</v>
      </c>
      <c r="F959" s="271">
        <v>0</v>
      </c>
      <c r="G959" s="41"/>
      <c r="H959" s="42"/>
    </row>
    <row r="960" s="2" customFormat="1" ht="16.8" customHeight="1">
      <c r="A960" s="41"/>
      <c r="B960" s="42"/>
      <c r="C960" s="270" t="s">
        <v>3</v>
      </c>
      <c r="D960" s="270" t="s">
        <v>6901</v>
      </c>
      <c r="E960" s="22" t="s">
        <v>3</v>
      </c>
      <c r="F960" s="271">
        <v>4.8499999999999996</v>
      </c>
      <c r="G960" s="41"/>
      <c r="H960" s="42"/>
    </row>
    <row r="961" s="2" customFormat="1" ht="16.8" customHeight="1">
      <c r="A961" s="41"/>
      <c r="B961" s="42"/>
      <c r="C961" s="270" t="s">
        <v>3</v>
      </c>
      <c r="D961" s="270" t="s">
        <v>2926</v>
      </c>
      <c r="E961" s="22" t="s">
        <v>3</v>
      </c>
      <c r="F961" s="271">
        <v>5.21</v>
      </c>
      <c r="G961" s="41"/>
      <c r="H961" s="42"/>
    </row>
    <row r="962" s="2" customFormat="1" ht="16.8" customHeight="1">
      <c r="A962" s="41"/>
      <c r="B962" s="42"/>
      <c r="C962" s="270" t="s">
        <v>3</v>
      </c>
      <c r="D962" s="270" t="s">
        <v>6902</v>
      </c>
      <c r="E962" s="22" t="s">
        <v>3</v>
      </c>
      <c r="F962" s="271">
        <v>12.15</v>
      </c>
      <c r="G962" s="41"/>
      <c r="H962" s="42"/>
    </row>
    <row r="963" s="2" customFormat="1" ht="16.8" customHeight="1">
      <c r="A963" s="41"/>
      <c r="B963" s="42"/>
      <c r="C963" s="270" t="s">
        <v>3</v>
      </c>
      <c r="D963" s="270" t="s">
        <v>6903</v>
      </c>
      <c r="E963" s="22" t="s">
        <v>3</v>
      </c>
      <c r="F963" s="271">
        <v>40.439999999999998</v>
      </c>
      <c r="G963" s="41"/>
      <c r="H963" s="42"/>
    </row>
    <row r="964" s="2" customFormat="1" ht="16.8" customHeight="1">
      <c r="A964" s="41"/>
      <c r="B964" s="42"/>
      <c r="C964" s="270" t="s">
        <v>3</v>
      </c>
      <c r="D964" s="270" t="s">
        <v>804</v>
      </c>
      <c r="E964" s="22" t="s">
        <v>3</v>
      </c>
      <c r="F964" s="271">
        <v>175.74000000000001</v>
      </c>
      <c r="G964" s="41"/>
      <c r="H964" s="42"/>
    </row>
    <row r="965" s="2" customFormat="1" ht="16.8" customHeight="1">
      <c r="A965" s="41"/>
      <c r="B965" s="42"/>
      <c r="C965" s="270" t="s">
        <v>3</v>
      </c>
      <c r="D965" s="270" t="s">
        <v>7151</v>
      </c>
      <c r="E965" s="22" t="s">
        <v>3</v>
      </c>
      <c r="F965" s="271">
        <v>0</v>
      </c>
      <c r="G965" s="41"/>
      <c r="H965" s="42"/>
    </row>
    <row r="966" s="2" customFormat="1" ht="16.8" customHeight="1">
      <c r="A966" s="41"/>
      <c r="B966" s="42"/>
      <c r="C966" s="270" t="s">
        <v>3</v>
      </c>
      <c r="D966" s="270" t="s">
        <v>7152</v>
      </c>
      <c r="E966" s="22" t="s">
        <v>3</v>
      </c>
      <c r="F966" s="271">
        <v>-85.859999999999999</v>
      </c>
      <c r="G966" s="41"/>
      <c r="H966" s="42"/>
    </row>
    <row r="967" s="2" customFormat="1" ht="16.8" customHeight="1">
      <c r="A967" s="41"/>
      <c r="B967" s="42"/>
      <c r="C967" s="270" t="s">
        <v>3</v>
      </c>
      <c r="D967" s="270" t="s">
        <v>7153</v>
      </c>
      <c r="E967" s="22" t="s">
        <v>3</v>
      </c>
      <c r="F967" s="271">
        <v>0</v>
      </c>
      <c r="G967" s="41"/>
      <c r="H967" s="42"/>
    </row>
    <row r="968" s="2" customFormat="1" ht="16.8" customHeight="1">
      <c r="A968" s="41"/>
      <c r="B968" s="42"/>
      <c r="C968" s="270" t="s">
        <v>3</v>
      </c>
      <c r="D968" s="270" t="s">
        <v>7154</v>
      </c>
      <c r="E968" s="22" t="s">
        <v>3</v>
      </c>
      <c r="F968" s="271">
        <v>109.70999999999999</v>
      </c>
      <c r="G968" s="41"/>
      <c r="H968" s="42"/>
    </row>
    <row r="969" s="2" customFormat="1" ht="16.8" customHeight="1">
      <c r="A969" s="41"/>
      <c r="B969" s="42"/>
      <c r="C969" s="270" t="s">
        <v>3</v>
      </c>
      <c r="D969" s="270" t="s">
        <v>497</v>
      </c>
      <c r="E969" s="22" t="s">
        <v>3</v>
      </c>
      <c r="F969" s="271">
        <v>199.59</v>
      </c>
      <c r="G969" s="41"/>
      <c r="H969" s="42"/>
    </row>
    <row r="970" s="2" customFormat="1" ht="16.8" customHeight="1">
      <c r="A970" s="41"/>
      <c r="B970" s="42"/>
      <c r="C970" s="272" t="s">
        <v>6774</v>
      </c>
      <c r="D970" s="41"/>
      <c r="E970" s="41"/>
      <c r="F970" s="41"/>
      <c r="G970" s="41"/>
      <c r="H970" s="42"/>
    </row>
    <row r="971" s="2" customFormat="1" ht="16.8" customHeight="1">
      <c r="A971" s="41"/>
      <c r="B971" s="42"/>
      <c r="C971" s="270" t="s">
        <v>1936</v>
      </c>
      <c r="D971" s="270" t="s">
        <v>7155</v>
      </c>
      <c r="E971" s="22" t="s">
        <v>140</v>
      </c>
      <c r="F971" s="271">
        <v>217.602</v>
      </c>
      <c r="G971" s="41"/>
      <c r="H971" s="42"/>
    </row>
    <row r="972" s="2" customFormat="1" ht="16.8" customHeight="1">
      <c r="A972" s="41"/>
      <c r="B972" s="42"/>
      <c r="C972" s="270" t="s">
        <v>2211</v>
      </c>
      <c r="D972" s="270" t="s">
        <v>7156</v>
      </c>
      <c r="E972" s="22" t="s">
        <v>140</v>
      </c>
      <c r="F972" s="271">
        <v>217.602</v>
      </c>
      <c r="G972" s="41"/>
      <c r="H972" s="42"/>
    </row>
    <row r="973" s="2" customFormat="1">
      <c r="A973" s="41"/>
      <c r="B973" s="42"/>
      <c r="C973" s="270" t="s">
        <v>2150</v>
      </c>
      <c r="D973" s="270" t="s">
        <v>7157</v>
      </c>
      <c r="E973" s="22" t="s">
        <v>140</v>
      </c>
      <c r="F973" s="271">
        <v>181.578</v>
      </c>
      <c r="G973" s="41"/>
      <c r="H973" s="42"/>
    </row>
    <row r="974" s="2" customFormat="1" ht="16.8" customHeight="1">
      <c r="A974" s="41"/>
      <c r="B974" s="42"/>
      <c r="C974" s="270" t="s">
        <v>3190</v>
      </c>
      <c r="D974" s="270" t="s">
        <v>7015</v>
      </c>
      <c r="E974" s="22" t="s">
        <v>140</v>
      </c>
      <c r="F974" s="271">
        <v>2141.9389999999999</v>
      </c>
      <c r="G974" s="41"/>
      <c r="H974" s="42"/>
    </row>
    <row r="975" s="2" customFormat="1" ht="16.8" customHeight="1">
      <c r="A975" s="41"/>
      <c r="B975" s="42"/>
      <c r="C975" s="270" t="s">
        <v>1952</v>
      </c>
      <c r="D975" s="270" t="s">
        <v>1953</v>
      </c>
      <c r="E975" s="22" t="s">
        <v>140</v>
      </c>
      <c r="F975" s="271">
        <v>242.59399999999999</v>
      </c>
      <c r="G975" s="41"/>
      <c r="H975" s="42"/>
    </row>
    <row r="976" s="2" customFormat="1" ht="16.8" customHeight="1">
      <c r="A976" s="41"/>
      <c r="B976" s="42"/>
      <c r="C976" s="266" t="s">
        <v>336</v>
      </c>
      <c r="D976" s="267" t="s">
        <v>337</v>
      </c>
      <c r="E976" s="268" t="s">
        <v>140</v>
      </c>
      <c r="F976" s="269">
        <v>18.012</v>
      </c>
      <c r="G976" s="41"/>
      <c r="H976" s="42"/>
    </row>
    <row r="977" s="2" customFormat="1" ht="16.8" customHeight="1">
      <c r="A977" s="41"/>
      <c r="B977" s="42"/>
      <c r="C977" s="270" t="s">
        <v>3</v>
      </c>
      <c r="D977" s="270" t="s">
        <v>7158</v>
      </c>
      <c r="E977" s="22" t="s">
        <v>3</v>
      </c>
      <c r="F977" s="271">
        <v>6.5549999999999997</v>
      </c>
      <c r="G977" s="41"/>
      <c r="H977" s="42"/>
    </row>
    <row r="978" s="2" customFormat="1" ht="16.8" customHeight="1">
      <c r="A978" s="41"/>
      <c r="B978" s="42"/>
      <c r="C978" s="270" t="s">
        <v>3</v>
      </c>
      <c r="D978" s="270" t="s">
        <v>2925</v>
      </c>
      <c r="E978" s="22" t="s">
        <v>3</v>
      </c>
      <c r="F978" s="271">
        <v>4.7999999999999998</v>
      </c>
      <c r="G978" s="41"/>
      <c r="H978" s="42"/>
    </row>
    <row r="979" s="2" customFormat="1" ht="16.8" customHeight="1">
      <c r="A979" s="41"/>
      <c r="B979" s="42"/>
      <c r="C979" s="270" t="s">
        <v>3</v>
      </c>
      <c r="D979" s="270" t="s">
        <v>7159</v>
      </c>
      <c r="E979" s="22" t="s">
        <v>3</v>
      </c>
      <c r="F979" s="271">
        <v>6.657</v>
      </c>
      <c r="G979" s="41"/>
      <c r="H979" s="42"/>
    </row>
    <row r="980" s="2" customFormat="1" ht="16.8" customHeight="1">
      <c r="A980" s="41"/>
      <c r="B980" s="42"/>
      <c r="C980" s="270" t="s">
        <v>3</v>
      </c>
      <c r="D980" s="270" t="s">
        <v>497</v>
      </c>
      <c r="E980" s="22" t="s">
        <v>3</v>
      </c>
      <c r="F980" s="271">
        <v>18.012</v>
      </c>
      <c r="G980" s="41"/>
      <c r="H980" s="42"/>
    </row>
    <row r="981" s="2" customFormat="1" ht="16.8" customHeight="1">
      <c r="A981" s="41"/>
      <c r="B981" s="42"/>
      <c r="C981" s="272" t="s">
        <v>6774</v>
      </c>
      <c r="D981" s="41"/>
      <c r="E981" s="41"/>
      <c r="F981" s="41"/>
      <c r="G981" s="41"/>
      <c r="H981" s="42"/>
    </row>
    <row r="982" s="2" customFormat="1" ht="16.8" customHeight="1">
      <c r="A982" s="41"/>
      <c r="B982" s="42"/>
      <c r="C982" s="270" t="s">
        <v>1936</v>
      </c>
      <c r="D982" s="270" t="s">
        <v>7155</v>
      </c>
      <c r="E982" s="22" t="s">
        <v>140</v>
      </c>
      <c r="F982" s="271">
        <v>217.602</v>
      </c>
      <c r="G982" s="41"/>
      <c r="H982" s="42"/>
    </row>
    <row r="983" s="2" customFormat="1" ht="16.8" customHeight="1">
      <c r="A983" s="41"/>
      <c r="B983" s="42"/>
      <c r="C983" s="270" t="s">
        <v>2211</v>
      </c>
      <c r="D983" s="270" t="s">
        <v>7156</v>
      </c>
      <c r="E983" s="22" t="s">
        <v>140</v>
      </c>
      <c r="F983" s="271">
        <v>217.602</v>
      </c>
      <c r="G983" s="41"/>
      <c r="H983" s="42"/>
    </row>
    <row r="984" s="2" customFormat="1">
      <c r="A984" s="41"/>
      <c r="B984" s="42"/>
      <c r="C984" s="270" t="s">
        <v>2150</v>
      </c>
      <c r="D984" s="270" t="s">
        <v>7157</v>
      </c>
      <c r="E984" s="22" t="s">
        <v>140</v>
      </c>
      <c r="F984" s="271">
        <v>181.578</v>
      </c>
      <c r="G984" s="41"/>
      <c r="H984" s="42"/>
    </row>
    <row r="985" s="2" customFormat="1">
      <c r="A985" s="41"/>
      <c r="B985" s="42"/>
      <c r="C985" s="270" t="s">
        <v>2156</v>
      </c>
      <c r="D985" s="270" t="s">
        <v>7160</v>
      </c>
      <c r="E985" s="22" t="s">
        <v>140</v>
      </c>
      <c r="F985" s="271">
        <v>18.012</v>
      </c>
      <c r="G985" s="41"/>
      <c r="H985" s="42"/>
    </row>
    <row r="986" s="2" customFormat="1" ht="16.8" customHeight="1">
      <c r="A986" s="41"/>
      <c r="B986" s="42"/>
      <c r="C986" s="270" t="s">
        <v>3190</v>
      </c>
      <c r="D986" s="270" t="s">
        <v>7015</v>
      </c>
      <c r="E986" s="22" t="s">
        <v>140</v>
      </c>
      <c r="F986" s="271">
        <v>2141.9389999999999</v>
      </c>
      <c r="G986" s="41"/>
      <c r="H986" s="42"/>
    </row>
    <row r="987" s="2" customFormat="1" ht="16.8" customHeight="1">
      <c r="A987" s="41"/>
      <c r="B987" s="42"/>
      <c r="C987" s="270" t="s">
        <v>1952</v>
      </c>
      <c r="D987" s="270" t="s">
        <v>1953</v>
      </c>
      <c r="E987" s="22" t="s">
        <v>140</v>
      </c>
      <c r="F987" s="271">
        <v>242.59399999999999</v>
      </c>
      <c r="G987" s="41"/>
      <c r="H987" s="42"/>
    </row>
    <row r="988" s="2" customFormat="1" ht="16.8" customHeight="1">
      <c r="A988" s="41"/>
      <c r="B988" s="42"/>
      <c r="C988" s="266" t="s">
        <v>340</v>
      </c>
      <c r="D988" s="267" t="s">
        <v>341</v>
      </c>
      <c r="E988" s="268" t="s">
        <v>140</v>
      </c>
      <c r="F988" s="269">
        <v>307.57999999999998</v>
      </c>
      <c r="G988" s="41"/>
      <c r="H988" s="42"/>
    </row>
    <row r="989" s="2" customFormat="1" ht="16.8" customHeight="1">
      <c r="A989" s="41"/>
      <c r="B989" s="42"/>
      <c r="C989" s="270" t="s">
        <v>3</v>
      </c>
      <c r="D989" s="270" t="s">
        <v>6828</v>
      </c>
      <c r="E989" s="22" t="s">
        <v>3</v>
      </c>
      <c r="F989" s="271">
        <v>15.65</v>
      </c>
      <c r="G989" s="41"/>
      <c r="H989" s="42"/>
    </row>
    <row r="990" s="2" customFormat="1" ht="16.8" customHeight="1">
      <c r="A990" s="41"/>
      <c r="B990" s="42"/>
      <c r="C990" s="270" t="s">
        <v>3</v>
      </c>
      <c r="D990" s="270" t="s">
        <v>6829</v>
      </c>
      <c r="E990" s="22" t="s">
        <v>3</v>
      </c>
      <c r="F990" s="271">
        <v>9.2599999999999998</v>
      </c>
      <c r="G990" s="41"/>
      <c r="H990" s="42"/>
    </row>
    <row r="991" s="2" customFormat="1" ht="16.8" customHeight="1">
      <c r="A991" s="41"/>
      <c r="B991" s="42"/>
      <c r="C991" s="270" t="s">
        <v>3</v>
      </c>
      <c r="D991" s="270" t="s">
        <v>6830</v>
      </c>
      <c r="E991" s="22" t="s">
        <v>3</v>
      </c>
      <c r="F991" s="271">
        <v>4.6200000000000001</v>
      </c>
      <c r="G991" s="41"/>
      <c r="H991" s="42"/>
    </row>
    <row r="992" s="2" customFormat="1" ht="16.8" customHeight="1">
      <c r="A992" s="41"/>
      <c r="B992" s="42"/>
      <c r="C992" s="270" t="s">
        <v>3</v>
      </c>
      <c r="D992" s="270" t="s">
        <v>6831</v>
      </c>
      <c r="E992" s="22" t="s">
        <v>3</v>
      </c>
      <c r="F992" s="271">
        <v>4.6200000000000001</v>
      </c>
      <c r="G992" s="41"/>
      <c r="H992" s="42"/>
    </row>
    <row r="993" s="2" customFormat="1" ht="16.8" customHeight="1">
      <c r="A993" s="41"/>
      <c r="B993" s="42"/>
      <c r="C993" s="270" t="s">
        <v>3</v>
      </c>
      <c r="D993" s="270" t="s">
        <v>6832</v>
      </c>
      <c r="E993" s="22" t="s">
        <v>3</v>
      </c>
      <c r="F993" s="271">
        <v>4.6200000000000001</v>
      </c>
      <c r="G993" s="41"/>
      <c r="H993" s="42"/>
    </row>
    <row r="994" s="2" customFormat="1" ht="16.8" customHeight="1">
      <c r="A994" s="41"/>
      <c r="B994" s="42"/>
      <c r="C994" s="270" t="s">
        <v>3</v>
      </c>
      <c r="D994" s="270" t="s">
        <v>6833</v>
      </c>
      <c r="E994" s="22" t="s">
        <v>3</v>
      </c>
      <c r="F994" s="271">
        <v>4.6200000000000001</v>
      </c>
      <c r="G994" s="41"/>
      <c r="H994" s="42"/>
    </row>
    <row r="995" s="2" customFormat="1" ht="16.8" customHeight="1">
      <c r="A995" s="41"/>
      <c r="B995" s="42"/>
      <c r="C995" s="270" t="s">
        <v>3</v>
      </c>
      <c r="D995" s="270" t="s">
        <v>6834</v>
      </c>
      <c r="E995" s="22" t="s">
        <v>3</v>
      </c>
      <c r="F995" s="271">
        <v>10.550000000000001</v>
      </c>
      <c r="G995" s="41"/>
      <c r="H995" s="42"/>
    </row>
    <row r="996" s="2" customFormat="1" ht="16.8" customHeight="1">
      <c r="A996" s="41"/>
      <c r="B996" s="42"/>
      <c r="C996" s="270" t="s">
        <v>3</v>
      </c>
      <c r="D996" s="270" t="s">
        <v>7161</v>
      </c>
      <c r="E996" s="22" t="s">
        <v>3</v>
      </c>
      <c r="F996" s="271">
        <v>0</v>
      </c>
      <c r="G996" s="41"/>
      <c r="H996" s="42"/>
    </row>
    <row r="997" s="2" customFormat="1" ht="16.8" customHeight="1">
      <c r="A997" s="41"/>
      <c r="B997" s="42"/>
      <c r="C997" s="270" t="s">
        <v>3</v>
      </c>
      <c r="D997" s="270" t="s">
        <v>6836</v>
      </c>
      <c r="E997" s="22" t="s">
        <v>3</v>
      </c>
      <c r="F997" s="271">
        <v>11.869999999999999</v>
      </c>
      <c r="G997" s="41"/>
      <c r="H997" s="42"/>
    </row>
    <row r="998" s="2" customFormat="1" ht="16.8" customHeight="1">
      <c r="A998" s="41"/>
      <c r="B998" s="42"/>
      <c r="C998" s="270" t="s">
        <v>3</v>
      </c>
      <c r="D998" s="270" t="s">
        <v>7162</v>
      </c>
      <c r="E998" s="22" t="s">
        <v>3</v>
      </c>
      <c r="F998" s="271">
        <v>0</v>
      </c>
      <c r="G998" s="41"/>
      <c r="H998" s="42"/>
    </row>
    <row r="999" s="2" customFormat="1" ht="16.8" customHeight="1">
      <c r="A999" s="41"/>
      <c r="B999" s="42"/>
      <c r="C999" s="270" t="s">
        <v>3</v>
      </c>
      <c r="D999" s="270" t="s">
        <v>7163</v>
      </c>
      <c r="E999" s="22" t="s">
        <v>3</v>
      </c>
      <c r="F999" s="271">
        <v>0</v>
      </c>
      <c r="G999" s="41"/>
      <c r="H999" s="42"/>
    </row>
    <row r="1000" s="2" customFormat="1" ht="16.8" customHeight="1">
      <c r="A1000" s="41"/>
      <c r="B1000" s="42"/>
      <c r="C1000" s="270" t="s">
        <v>3</v>
      </c>
      <c r="D1000" s="270" t="s">
        <v>804</v>
      </c>
      <c r="E1000" s="22" t="s">
        <v>3</v>
      </c>
      <c r="F1000" s="271">
        <v>65.810000000000002</v>
      </c>
      <c r="G1000" s="41"/>
      <c r="H1000" s="42"/>
    </row>
    <row r="1001" s="2" customFormat="1" ht="16.8" customHeight="1">
      <c r="A1001" s="41"/>
      <c r="B1001" s="42"/>
      <c r="C1001" s="270" t="s">
        <v>3</v>
      </c>
      <c r="D1001" s="270" t="s">
        <v>6783</v>
      </c>
      <c r="E1001" s="22" t="s">
        <v>3</v>
      </c>
      <c r="F1001" s="271">
        <v>0</v>
      </c>
      <c r="G1001" s="41"/>
      <c r="H1001" s="42"/>
    </row>
    <row r="1002" s="2" customFormat="1" ht="16.8" customHeight="1">
      <c r="A1002" s="41"/>
      <c r="B1002" s="42"/>
      <c r="C1002" s="270" t="s">
        <v>3</v>
      </c>
      <c r="D1002" s="270" t="s">
        <v>6839</v>
      </c>
      <c r="E1002" s="22" t="s">
        <v>3</v>
      </c>
      <c r="F1002" s="271">
        <v>8.5199999999999996</v>
      </c>
      <c r="G1002" s="41"/>
      <c r="H1002" s="42"/>
    </row>
    <row r="1003" s="2" customFormat="1" ht="16.8" customHeight="1">
      <c r="A1003" s="41"/>
      <c r="B1003" s="42"/>
      <c r="C1003" s="270" t="s">
        <v>3</v>
      </c>
      <c r="D1003" s="270" t="s">
        <v>6840</v>
      </c>
      <c r="E1003" s="22" t="s">
        <v>3</v>
      </c>
      <c r="F1003" s="271">
        <v>6.7699999999999996</v>
      </c>
      <c r="G1003" s="41"/>
      <c r="H1003" s="42"/>
    </row>
    <row r="1004" s="2" customFormat="1" ht="16.8" customHeight="1">
      <c r="A1004" s="41"/>
      <c r="B1004" s="42"/>
      <c r="C1004" s="270" t="s">
        <v>3</v>
      </c>
      <c r="D1004" s="270" t="s">
        <v>6841</v>
      </c>
      <c r="E1004" s="22" t="s">
        <v>3</v>
      </c>
      <c r="F1004" s="271">
        <v>12.33</v>
      </c>
      <c r="G1004" s="41"/>
      <c r="H1004" s="42"/>
    </row>
    <row r="1005" s="2" customFormat="1" ht="16.8" customHeight="1">
      <c r="A1005" s="41"/>
      <c r="B1005" s="42"/>
      <c r="C1005" s="270" t="s">
        <v>3</v>
      </c>
      <c r="D1005" s="270" t="s">
        <v>6842</v>
      </c>
      <c r="E1005" s="22" t="s">
        <v>3</v>
      </c>
      <c r="F1005" s="271">
        <v>11.9</v>
      </c>
      <c r="G1005" s="41"/>
      <c r="H1005" s="42"/>
    </row>
    <row r="1006" s="2" customFormat="1" ht="16.8" customHeight="1">
      <c r="A1006" s="41"/>
      <c r="B1006" s="42"/>
      <c r="C1006" s="270" t="s">
        <v>3</v>
      </c>
      <c r="D1006" s="270" t="s">
        <v>6843</v>
      </c>
      <c r="E1006" s="22" t="s">
        <v>3</v>
      </c>
      <c r="F1006" s="271">
        <v>38.700000000000003</v>
      </c>
      <c r="G1006" s="41"/>
      <c r="H1006" s="42"/>
    </row>
    <row r="1007" s="2" customFormat="1" ht="16.8" customHeight="1">
      <c r="A1007" s="41"/>
      <c r="B1007" s="42"/>
      <c r="C1007" s="270" t="s">
        <v>3</v>
      </c>
      <c r="D1007" s="270" t="s">
        <v>6844</v>
      </c>
      <c r="E1007" s="22" t="s">
        <v>3</v>
      </c>
      <c r="F1007" s="271">
        <v>4.79</v>
      </c>
      <c r="G1007" s="41"/>
      <c r="H1007" s="42"/>
    </row>
    <row r="1008" s="2" customFormat="1" ht="16.8" customHeight="1">
      <c r="A1008" s="41"/>
      <c r="B1008" s="42"/>
      <c r="C1008" s="270" t="s">
        <v>3</v>
      </c>
      <c r="D1008" s="270" t="s">
        <v>2918</v>
      </c>
      <c r="E1008" s="22" t="s">
        <v>3</v>
      </c>
      <c r="F1008" s="271">
        <v>5.1500000000000004</v>
      </c>
      <c r="G1008" s="41"/>
      <c r="H1008" s="42"/>
    </row>
    <row r="1009" s="2" customFormat="1" ht="16.8" customHeight="1">
      <c r="A1009" s="41"/>
      <c r="B1009" s="42"/>
      <c r="C1009" s="270" t="s">
        <v>3</v>
      </c>
      <c r="D1009" s="270" t="s">
        <v>2186</v>
      </c>
      <c r="E1009" s="22" t="s">
        <v>3</v>
      </c>
      <c r="F1009" s="271">
        <v>2.1699999999999999</v>
      </c>
      <c r="G1009" s="41"/>
      <c r="H1009" s="42"/>
    </row>
    <row r="1010" s="2" customFormat="1" ht="16.8" customHeight="1">
      <c r="A1010" s="41"/>
      <c r="B1010" s="42"/>
      <c r="C1010" s="270" t="s">
        <v>3</v>
      </c>
      <c r="D1010" s="270" t="s">
        <v>804</v>
      </c>
      <c r="E1010" s="22" t="s">
        <v>3</v>
      </c>
      <c r="F1010" s="271">
        <v>90.329999999999998</v>
      </c>
      <c r="G1010" s="41"/>
      <c r="H1010" s="42"/>
    </row>
    <row r="1011" s="2" customFormat="1" ht="16.8" customHeight="1">
      <c r="A1011" s="41"/>
      <c r="B1011" s="42"/>
      <c r="C1011" s="270" t="s">
        <v>3</v>
      </c>
      <c r="D1011" s="270" t="s">
        <v>6781</v>
      </c>
      <c r="E1011" s="22" t="s">
        <v>3</v>
      </c>
      <c r="F1011" s="271">
        <v>0</v>
      </c>
      <c r="G1011" s="41"/>
      <c r="H1011" s="42"/>
    </row>
    <row r="1012" s="2" customFormat="1" ht="16.8" customHeight="1">
      <c r="A1012" s="41"/>
      <c r="B1012" s="42"/>
      <c r="C1012" s="270" t="s">
        <v>3</v>
      </c>
      <c r="D1012" s="270" t="s">
        <v>6865</v>
      </c>
      <c r="E1012" s="22" t="s">
        <v>3</v>
      </c>
      <c r="F1012" s="271">
        <v>21.899999999999999</v>
      </c>
      <c r="G1012" s="41"/>
      <c r="H1012" s="42"/>
    </row>
    <row r="1013" s="2" customFormat="1" ht="16.8" customHeight="1">
      <c r="A1013" s="41"/>
      <c r="B1013" s="42"/>
      <c r="C1013" s="270" t="s">
        <v>3</v>
      </c>
      <c r="D1013" s="270" t="s">
        <v>6866</v>
      </c>
      <c r="E1013" s="22" t="s">
        <v>3</v>
      </c>
      <c r="F1013" s="271">
        <v>9.1500000000000004</v>
      </c>
      <c r="G1013" s="41"/>
      <c r="H1013" s="42"/>
    </row>
    <row r="1014" s="2" customFormat="1" ht="16.8" customHeight="1">
      <c r="A1014" s="41"/>
      <c r="B1014" s="42"/>
      <c r="C1014" s="270" t="s">
        <v>3</v>
      </c>
      <c r="D1014" s="270" t="s">
        <v>6800</v>
      </c>
      <c r="E1014" s="22" t="s">
        <v>3</v>
      </c>
      <c r="F1014" s="271">
        <v>0</v>
      </c>
      <c r="G1014" s="41"/>
      <c r="H1014" s="42"/>
    </row>
    <row r="1015" s="2" customFormat="1" ht="16.8" customHeight="1">
      <c r="A1015" s="41"/>
      <c r="B1015" s="42"/>
      <c r="C1015" s="270" t="s">
        <v>3</v>
      </c>
      <c r="D1015" s="270" t="s">
        <v>2188</v>
      </c>
      <c r="E1015" s="22" t="s">
        <v>3</v>
      </c>
      <c r="F1015" s="271">
        <v>1.95</v>
      </c>
      <c r="G1015" s="41"/>
      <c r="H1015" s="42"/>
    </row>
    <row r="1016" s="2" customFormat="1" ht="16.8" customHeight="1">
      <c r="A1016" s="41"/>
      <c r="B1016" s="42"/>
      <c r="C1016" s="270" t="s">
        <v>3</v>
      </c>
      <c r="D1016" s="270" t="s">
        <v>6867</v>
      </c>
      <c r="E1016" s="22" t="s">
        <v>3</v>
      </c>
      <c r="F1016" s="271">
        <v>4.0899999999999999</v>
      </c>
      <c r="G1016" s="41"/>
      <c r="H1016" s="42"/>
    </row>
    <row r="1017" s="2" customFormat="1" ht="16.8" customHeight="1">
      <c r="A1017" s="41"/>
      <c r="B1017" s="42"/>
      <c r="C1017" s="270" t="s">
        <v>3</v>
      </c>
      <c r="D1017" s="270" t="s">
        <v>6868</v>
      </c>
      <c r="E1017" s="22" t="s">
        <v>3</v>
      </c>
      <c r="F1017" s="271">
        <v>15.58</v>
      </c>
      <c r="G1017" s="41"/>
      <c r="H1017" s="42"/>
    </row>
    <row r="1018" s="2" customFormat="1" ht="16.8" customHeight="1">
      <c r="A1018" s="41"/>
      <c r="B1018" s="42"/>
      <c r="C1018" s="270" t="s">
        <v>3</v>
      </c>
      <c r="D1018" s="270" t="s">
        <v>6869</v>
      </c>
      <c r="E1018" s="22" t="s">
        <v>3</v>
      </c>
      <c r="F1018" s="271">
        <v>10.039999999999999</v>
      </c>
      <c r="G1018" s="41"/>
      <c r="H1018" s="42"/>
    </row>
    <row r="1019" s="2" customFormat="1" ht="16.8" customHeight="1">
      <c r="A1019" s="41"/>
      <c r="B1019" s="42"/>
      <c r="C1019" s="270" t="s">
        <v>3</v>
      </c>
      <c r="D1019" s="270" t="s">
        <v>6870</v>
      </c>
      <c r="E1019" s="22" t="s">
        <v>3</v>
      </c>
      <c r="F1019" s="271">
        <v>14</v>
      </c>
      <c r="G1019" s="41"/>
      <c r="H1019" s="42"/>
    </row>
    <row r="1020" s="2" customFormat="1" ht="16.8" customHeight="1">
      <c r="A1020" s="41"/>
      <c r="B1020" s="42"/>
      <c r="C1020" s="270" t="s">
        <v>3</v>
      </c>
      <c r="D1020" s="270" t="s">
        <v>6808</v>
      </c>
      <c r="E1020" s="22" t="s">
        <v>3</v>
      </c>
      <c r="F1020" s="271">
        <v>0</v>
      </c>
      <c r="G1020" s="41"/>
      <c r="H1020" s="42"/>
    </row>
    <row r="1021" s="2" customFormat="1" ht="16.8" customHeight="1">
      <c r="A1021" s="41"/>
      <c r="B1021" s="42"/>
      <c r="C1021" s="270" t="s">
        <v>3</v>
      </c>
      <c r="D1021" s="270" t="s">
        <v>6871</v>
      </c>
      <c r="E1021" s="22" t="s">
        <v>3</v>
      </c>
      <c r="F1021" s="271">
        <v>15.529999999999999</v>
      </c>
      <c r="G1021" s="41"/>
      <c r="H1021" s="42"/>
    </row>
    <row r="1022" s="2" customFormat="1" ht="16.8" customHeight="1">
      <c r="A1022" s="41"/>
      <c r="B1022" s="42"/>
      <c r="C1022" s="270" t="s">
        <v>3</v>
      </c>
      <c r="D1022" s="270" t="s">
        <v>2189</v>
      </c>
      <c r="E1022" s="22" t="s">
        <v>3</v>
      </c>
      <c r="F1022" s="271">
        <v>2.1600000000000001</v>
      </c>
      <c r="G1022" s="41"/>
      <c r="H1022" s="42"/>
    </row>
    <row r="1023" s="2" customFormat="1" ht="16.8" customHeight="1">
      <c r="A1023" s="41"/>
      <c r="B1023" s="42"/>
      <c r="C1023" s="270" t="s">
        <v>3</v>
      </c>
      <c r="D1023" s="270" t="s">
        <v>2921</v>
      </c>
      <c r="E1023" s="22" t="s">
        <v>3</v>
      </c>
      <c r="F1023" s="271">
        <v>4.4800000000000004</v>
      </c>
      <c r="G1023" s="41"/>
      <c r="H1023" s="42"/>
    </row>
    <row r="1024" s="2" customFormat="1" ht="16.8" customHeight="1">
      <c r="A1024" s="41"/>
      <c r="B1024" s="42"/>
      <c r="C1024" s="270" t="s">
        <v>3</v>
      </c>
      <c r="D1024" s="270" t="s">
        <v>6802</v>
      </c>
      <c r="E1024" s="22" t="s">
        <v>3</v>
      </c>
      <c r="F1024" s="271">
        <v>0</v>
      </c>
      <c r="G1024" s="41"/>
      <c r="H1024" s="42"/>
    </row>
    <row r="1025" s="2" customFormat="1" ht="16.8" customHeight="1">
      <c r="A1025" s="41"/>
      <c r="B1025" s="42"/>
      <c r="C1025" s="270" t="s">
        <v>3</v>
      </c>
      <c r="D1025" s="270" t="s">
        <v>6872</v>
      </c>
      <c r="E1025" s="22" t="s">
        <v>3</v>
      </c>
      <c r="F1025" s="271">
        <v>18.600000000000001</v>
      </c>
      <c r="G1025" s="41"/>
      <c r="H1025" s="42"/>
    </row>
    <row r="1026" s="2" customFormat="1" ht="16.8" customHeight="1">
      <c r="A1026" s="41"/>
      <c r="B1026" s="42"/>
      <c r="C1026" s="270" t="s">
        <v>3</v>
      </c>
      <c r="D1026" s="270" t="s">
        <v>6873</v>
      </c>
      <c r="E1026" s="22" t="s">
        <v>3</v>
      </c>
      <c r="F1026" s="271">
        <v>18.640000000000001</v>
      </c>
      <c r="G1026" s="41"/>
      <c r="H1026" s="42"/>
    </row>
    <row r="1027" s="2" customFormat="1" ht="16.8" customHeight="1">
      <c r="A1027" s="41"/>
      <c r="B1027" s="42"/>
      <c r="C1027" s="270" t="s">
        <v>3</v>
      </c>
      <c r="D1027" s="270" t="s">
        <v>6874</v>
      </c>
      <c r="E1027" s="22" t="s">
        <v>3</v>
      </c>
      <c r="F1027" s="271">
        <v>21.920000000000002</v>
      </c>
      <c r="G1027" s="41"/>
      <c r="H1027" s="42"/>
    </row>
    <row r="1028" s="2" customFormat="1" ht="16.8" customHeight="1">
      <c r="A1028" s="41"/>
      <c r="B1028" s="42"/>
      <c r="C1028" s="270" t="s">
        <v>3</v>
      </c>
      <c r="D1028" s="270" t="s">
        <v>6875</v>
      </c>
      <c r="E1028" s="22" t="s">
        <v>3</v>
      </c>
      <c r="F1028" s="271">
        <v>2.71</v>
      </c>
      <c r="G1028" s="41"/>
      <c r="H1028" s="42"/>
    </row>
    <row r="1029" s="2" customFormat="1" ht="16.8" customHeight="1">
      <c r="A1029" s="41"/>
      <c r="B1029" s="42"/>
      <c r="C1029" s="270" t="s">
        <v>3</v>
      </c>
      <c r="D1029" s="270" t="s">
        <v>6876</v>
      </c>
      <c r="E1029" s="22" t="s">
        <v>3</v>
      </c>
      <c r="F1029" s="271">
        <v>6.1600000000000001</v>
      </c>
      <c r="G1029" s="41"/>
      <c r="H1029" s="42"/>
    </row>
    <row r="1030" s="2" customFormat="1" ht="16.8" customHeight="1">
      <c r="A1030" s="41"/>
      <c r="B1030" s="42"/>
      <c r="C1030" s="270" t="s">
        <v>3</v>
      </c>
      <c r="D1030" s="270" t="s">
        <v>6877</v>
      </c>
      <c r="E1030" s="22" t="s">
        <v>3</v>
      </c>
      <c r="F1030" s="271">
        <v>4.5300000000000002</v>
      </c>
      <c r="G1030" s="41"/>
      <c r="H1030" s="42"/>
    </row>
    <row r="1031" s="2" customFormat="1" ht="16.8" customHeight="1">
      <c r="A1031" s="41"/>
      <c r="B1031" s="42"/>
      <c r="C1031" s="270" t="s">
        <v>3</v>
      </c>
      <c r="D1031" s="270" t="s">
        <v>6878</v>
      </c>
      <c r="E1031" s="22" t="s">
        <v>3</v>
      </c>
      <c r="F1031" s="271">
        <v>4.2400000000000002</v>
      </c>
      <c r="G1031" s="41"/>
      <c r="H1031" s="42"/>
    </row>
    <row r="1032" s="2" customFormat="1" ht="16.8" customHeight="1">
      <c r="A1032" s="41"/>
      <c r="B1032" s="42"/>
      <c r="C1032" s="270" t="s">
        <v>3</v>
      </c>
      <c r="D1032" s="270" t="s">
        <v>2190</v>
      </c>
      <c r="E1032" s="22" t="s">
        <v>3</v>
      </c>
      <c r="F1032" s="271">
        <v>2.0299999999999998</v>
      </c>
      <c r="G1032" s="41"/>
      <c r="H1032" s="42"/>
    </row>
    <row r="1033" s="2" customFormat="1" ht="16.8" customHeight="1">
      <c r="A1033" s="41"/>
      <c r="B1033" s="42"/>
      <c r="C1033" s="270" t="s">
        <v>3</v>
      </c>
      <c r="D1033" s="270" t="s">
        <v>804</v>
      </c>
      <c r="E1033" s="22" t="s">
        <v>3</v>
      </c>
      <c r="F1033" s="271">
        <v>177.71000000000001</v>
      </c>
      <c r="G1033" s="41"/>
      <c r="H1033" s="42"/>
    </row>
    <row r="1034" s="2" customFormat="1" ht="16.8" customHeight="1">
      <c r="A1034" s="41"/>
      <c r="B1034" s="42"/>
      <c r="C1034" s="270" t="s">
        <v>3</v>
      </c>
      <c r="D1034" s="270" t="s">
        <v>7164</v>
      </c>
      <c r="E1034" s="22" t="s">
        <v>3</v>
      </c>
      <c r="F1034" s="271">
        <v>-26.27</v>
      </c>
      <c r="G1034" s="41"/>
      <c r="H1034" s="42"/>
    </row>
    <row r="1035" s="2" customFormat="1" ht="16.8" customHeight="1">
      <c r="A1035" s="41"/>
      <c r="B1035" s="42"/>
      <c r="C1035" s="270" t="s">
        <v>3</v>
      </c>
      <c r="D1035" s="270" t="s">
        <v>497</v>
      </c>
      <c r="E1035" s="22" t="s">
        <v>3</v>
      </c>
      <c r="F1035" s="271">
        <v>307.57999999999998</v>
      </c>
      <c r="G1035" s="41"/>
      <c r="H1035" s="42"/>
    </row>
    <row r="1036" s="2" customFormat="1" ht="16.8" customHeight="1">
      <c r="A1036" s="41"/>
      <c r="B1036" s="42"/>
      <c r="C1036" s="272" t="s">
        <v>6774</v>
      </c>
      <c r="D1036" s="41"/>
      <c r="E1036" s="41"/>
      <c r="F1036" s="41"/>
      <c r="G1036" s="41"/>
      <c r="H1036" s="42"/>
    </row>
    <row r="1037" s="2" customFormat="1" ht="16.8" customHeight="1">
      <c r="A1037" s="41"/>
      <c r="B1037" s="42"/>
      <c r="C1037" s="270" t="s">
        <v>2161</v>
      </c>
      <c r="D1037" s="270" t="s">
        <v>7165</v>
      </c>
      <c r="E1037" s="22" t="s">
        <v>140</v>
      </c>
      <c r="F1037" s="271">
        <v>307.57999999999998</v>
      </c>
      <c r="G1037" s="41"/>
      <c r="H1037" s="42"/>
    </row>
    <row r="1038" s="2" customFormat="1" ht="16.8" customHeight="1">
      <c r="A1038" s="41"/>
      <c r="B1038" s="42"/>
      <c r="C1038" s="270" t="s">
        <v>3190</v>
      </c>
      <c r="D1038" s="270" t="s">
        <v>7015</v>
      </c>
      <c r="E1038" s="22" t="s">
        <v>140</v>
      </c>
      <c r="F1038" s="271">
        <v>2141.9389999999999</v>
      </c>
      <c r="G1038" s="41"/>
      <c r="H1038" s="42"/>
    </row>
    <row r="1039" s="2" customFormat="1" ht="16.8" customHeight="1">
      <c r="A1039" s="41"/>
      <c r="B1039" s="42"/>
      <c r="C1039" s="266" t="s">
        <v>344</v>
      </c>
      <c r="D1039" s="267" t="s">
        <v>345</v>
      </c>
      <c r="E1039" s="268" t="s">
        <v>140</v>
      </c>
      <c r="F1039" s="269">
        <v>26.27</v>
      </c>
      <c r="G1039" s="41"/>
      <c r="H1039" s="42"/>
    </row>
    <row r="1040" s="2" customFormat="1" ht="16.8" customHeight="1">
      <c r="A1040" s="41"/>
      <c r="B1040" s="42"/>
      <c r="C1040" s="270" t="s">
        <v>3</v>
      </c>
      <c r="D1040" s="270" t="s">
        <v>2918</v>
      </c>
      <c r="E1040" s="22" t="s">
        <v>3</v>
      </c>
      <c r="F1040" s="271">
        <v>5.1500000000000004</v>
      </c>
      <c r="G1040" s="41"/>
      <c r="H1040" s="42"/>
    </row>
    <row r="1041" s="2" customFormat="1" ht="16.8" customHeight="1">
      <c r="A1041" s="41"/>
      <c r="B1041" s="42"/>
      <c r="C1041" s="270" t="s">
        <v>3</v>
      </c>
      <c r="D1041" s="270" t="s">
        <v>2186</v>
      </c>
      <c r="E1041" s="22" t="s">
        <v>3</v>
      </c>
      <c r="F1041" s="271">
        <v>2.1699999999999999</v>
      </c>
      <c r="G1041" s="41"/>
      <c r="H1041" s="42"/>
    </row>
    <row r="1042" s="2" customFormat="1" ht="16.8" customHeight="1">
      <c r="A1042" s="41"/>
      <c r="B1042" s="42"/>
      <c r="C1042" s="270" t="s">
        <v>3</v>
      </c>
      <c r="D1042" s="270" t="s">
        <v>2188</v>
      </c>
      <c r="E1042" s="22" t="s">
        <v>3</v>
      </c>
      <c r="F1042" s="271">
        <v>1.95</v>
      </c>
      <c r="G1042" s="41"/>
      <c r="H1042" s="42"/>
    </row>
    <row r="1043" s="2" customFormat="1" ht="16.8" customHeight="1">
      <c r="A1043" s="41"/>
      <c r="B1043" s="42"/>
      <c r="C1043" s="270" t="s">
        <v>3</v>
      </c>
      <c r="D1043" s="270" t="s">
        <v>6867</v>
      </c>
      <c r="E1043" s="22" t="s">
        <v>3</v>
      </c>
      <c r="F1043" s="271">
        <v>4.0899999999999999</v>
      </c>
      <c r="G1043" s="41"/>
      <c r="H1043" s="42"/>
    </row>
    <row r="1044" s="2" customFormat="1" ht="16.8" customHeight="1">
      <c r="A1044" s="41"/>
      <c r="B1044" s="42"/>
      <c r="C1044" s="270" t="s">
        <v>3</v>
      </c>
      <c r="D1044" s="270" t="s">
        <v>2189</v>
      </c>
      <c r="E1044" s="22" t="s">
        <v>3</v>
      </c>
      <c r="F1044" s="271">
        <v>2.1600000000000001</v>
      </c>
      <c r="G1044" s="41"/>
      <c r="H1044" s="42"/>
    </row>
    <row r="1045" s="2" customFormat="1" ht="16.8" customHeight="1">
      <c r="A1045" s="41"/>
      <c r="B1045" s="42"/>
      <c r="C1045" s="270" t="s">
        <v>3</v>
      </c>
      <c r="D1045" s="270" t="s">
        <v>2921</v>
      </c>
      <c r="E1045" s="22" t="s">
        <v>3</v>
      </c>
      <c r="F1045" s="271">
        <v>4.4800000000000004</v>
      </c>
      <c r="G1045" s="41"/>
      <c r="H1045" s="42"/>
    </row>
    <row r="1046" s="2" customFormat="1" ht="16.8" customHeight="1">
      <c r="A1046" s="41"/>
      <c r="B1046" s="42"/>
      <c r="C1046" s="270" t="s">
        <v>3</v>
      </c>
      <c r="D1046" s="270" t="s">
        <v>6878</v>
      </c>
      <c r="E1046" s="22" t="s">
        <v>3</v>
      </c>
      <c r="F1046" s="271">
        <v>4.2400000000000002</v>
      </c>
      <c r="G1046" s="41"/>
      <c r="H1046" s="42"/>
    </row>
    <row r="1047" s="2" customFormat="1" ht="16.8" customHeight="1">
      <c r="A1047" s="41"/>
      <c r="B1047" s="42"/>
      <c r="C1047" s="270" t="s">
        <v>3</v>
      </c>
      <c r="D1047" s="270" t="s">
        <v>2190</v>
      </c>
      <c r="E1047" s="22" t="s">
        <v>3</v>
      </c>
      <c r="F1047" s="271">
        <v>2.0299999999999998</v>
      </c>
      <c r="G1047" s="41"/>
      <c r="H1047" s="42"/>
    </row>
    <row r="1048" s="2" customFormat="1" ht="16.8" customHeight="1">
      <c r="A1048" s="41"/>
      <c r="B1048" s="42"/>
      <c r="C1048" s="270" t="s">
        <v>3</v>
      </c>
      <c r="D1048" s="270" t="s">
        <v>497</v>
      </c>
      <c r="E1048" s="22" t="s">
        <v>3</v>
      </c>
      <c r="F1048" s="271">
        <v>26.27</v>
      </c>
      <c r="G1048" s="41"/>
      <c r="H1048" s="42"/>
    </row>
    <row r="1049" s="2" customFormat="1" ht="16.8" customHeight="1">
      <c r="A1049" s="41"/>
      <c r="B1049" s="42"/>
      <c r="C1049" s="272" t="s">
        <v>6774</v>
      </c>
      <c r="D1049" s="41"/>
      <c r="E1049" s="41"/>
      <c r="F1049" s="41"/>
      <c r="G1049" s="41"/>
      <c r="H1049" s="42"/>
    </row>
    <row r="1050" s="2" customFormat="1" ht="16.8" customHeight="1">
      <c r="A1050" s="41"/>
      <c r="B1050" s="42"/>
      <c r="C1050" s="270" t="s">
        <v>2166</v>
      </c>
      <c r="D1050" s="270" t="s">
        <v>7166</v>
      </c>
      <c r="E1050" s="22" t="s">
        <v>140</v>
      </c>
      <c r="F1050" s="271">
        <v>26.27</v>
      </c>
      <c r="G1050" s="41"/>
      <c r="H1050" s="42"/>
    </row>
    <row r="1051" s="2" customFormat="1" ht="16.8" customHeight="1">
      <c r="A1051" s="41"/>
      <c r="B1051" s="42"/>
      <c r="C1051" s="270" t="s">
        <v>3190</v>
      </c>
      <c r="D1051" s="270" t="s">
        <v>7015</v>
      </c>
      <c r="E1051" s="22" t="s">
        <v>140</v>
      </c>
      <c r="F1051" s="271">
        <v>2141.9389999999999</v>
      </c>
      <c r="G1051" s="41"/>
      <c r="H1051" s="42"/>
    </row>
    <row r="1052" s="2" customFormat="1" ht="16.8" customHeight="1">
      <c r="A1052" s="41"/>
      <c r="B1052" s="42"/>
      <c r="C1052" s="266" t="s">
        <v>7167</v>
      </c>
      <c r="D1052" s="267" t="s">
        <v>7168</v>
      </c>
      <c r="E1052" s="268" t="s">
        <v>7169</v>
      </c>
      <c r="F1052" s="269">
        <v>0</v>
      </c>
      <c r="G1052" s="41"/>
      <c r="H1052" s="42"/>
    </row>
    <row r="1053" s="2" customFormat="1" ht="16.8" customHeight="1">
      <c r="A1053" s="41"/>
      <c r="B1053" s="42"/>
      <c r="C1053" s="266" t="s">
        <v>348</v>
      </c>
      <c r="D1053" s="267" t="s">
        <v>349</v>
      </c>
      <c r="E1053" s="268" t="s">
        <v>140</v>
      </c>
      <c r="F1053" s="269">
        <v>16.800000000000001</v>
      </c>
      <c r="G1053" s="41"/>
      <c r="H1053" s="42"/>
    </row>
    <row r="1054" s="2" customFormat="1" ht="16.8" customHeight="1">
      <c r="A1054" s="41"/>
      <c r="B1054" s="42"/>
      <c r="C1054" s="270" t="s">
        <v>3</v>
      </c>
      <c r="D1054" s="270" t="s">
        <v>7170</v>
      </c>
      <c r="E1054" s="22" t="s">
        <v>3</v>
      </c>
      <c r="F1054" s="271">
        <v>16.800000000000001</v>
      </c>
      <c r="G1054" s="41"/>
      <c r="H1054" s="42"/>
    </row>
    <row r="1055" s="2" customFormat="1" ht="16.8" customHeight="1">
      <c r="A1055" s="41"/>
      <c r="B1055" s="42"/>
      <c r="C1055" s="272" t="s">
        <v>6774</v>
      </c>
      <c r="D1055" s="41"/>
      <c r="E1055" s="41"/>
      <c r="F1055" s="41"/>
      <c r="G1055" s="41"/>
      <c r="H1055" s="42"/>
    </row>
    <row r="1056" s="2" customFormat="1" ht="16.8" customHeight="1">
      <c r="A1056" s="41"/>
      <c r="B1056" s="42"/>
      <c r="C1056" s="270" t="s">
        <v>1424</v>
      </c>
      <c r="D1056" s="270" t="s">
        <v>6916</v>
      </c>
      <c r="E1056" s="22" t="s">
        <v>140</v>
      </c>
      <c r="F1056" s="271">
        <v>372.58800000000002</v>
      </c>
      <c r="G1056" s="41"/>
      <c r="H1056" s="42"/>
    </row>
    <row r="1057" s="2" customFormat="1">
      <c r="A1057" s="41"/>
      <c r="B1057" s="42"/>
      <c r="C1057" s="270" t="s">
        <v>1337</v>
      </c>
      <c r="D1057" s="270" t="s">
        <v>6917</v>
      </c>
      <c r="E1057" s="22" t="s">
        <v>140</v>
      </c>
      <c r="F1057" s="271">
        <v>341.988</v>
      </c>
      <c r="G1057" s="41"/>
      <c r="H1057" s="42"/>
    </row>
    <row r="1058" s="2" customFormat="1">
      <c r="A1058" s="41"/>
      <c r="B1058" s="42"/>
      <c r="C1058" s="270" t="s">
        <v>1365</v>
      </c>
      <c r="D1058" s="270" t="s">
        <v>7036</v>
      </c>
      <c r="E1058" s="22" t="s">
        <v>140</v>
      </c>
      <c r="F1058" s="271">
        <v>53.045000000000002</v>
      </c>
      <c r="G1058" s="41"/>
      <c r="H1058" s="42"/>
    </row>
    <row r="1059" s="2" customFormat="1" ht="16.8" customHeight="1">
      <c r="A1059" s="41"/>
      <c r="B1059" s="42"/>
      <c r="C1059" s="266" t="s">
        <v>352</v>
      </c>
      <c r="D1059" s="267" t="s">
        <v>349</v>
      </c>
      <c r="E1059" s="268" t="s">
        <v>140</v>
      </c>
      <c r="F1059" s="269">
        <v>40.020000000000003</v>
      </c>
      <c r="G1059" s="41"/>
      <c r="H1059" s="42"/>
    </row>
    <row r="1060" s="2" customFormat="1" ht="16.8" customHeight="1">
      <c r="A1060" s="41"/>
      <c r="B1060" s="42"/>
      <c r="C1060" s="270" t="s">
        <v>3</v>
      </c>
      <c r="D1060" s="270" t="s">
        <v>7171</v>
      </c>
      <c r="E1060" s="22" t="s">
        <v>3</v>
      </c>
      <c r="F1060" s="271">
        <v>40.020000000000003</v>
      </c>
      <c r="G1060" s="41"/>
      <c r="H1060" s="42"/>
    </row>
    <row r="1061" s="2" customFormat="1" ht="16.8" customHeight="1">
      <c r="A1061" s="41"/>
      <c r="B1061" s="42"/>
      <c r="C1061" s="272" t="s">
        <v>6774</v>
      </c>
      <c r="D1061" s="41"/>
      <c r="E1061" s="41"/>
      <c r="F1061" s="41"/>
      <c r="G1061" s="41"/>
      <c r="H1061" s="42"/>
    </row>
    <row r="1062" s="2" customFormat="1" ht="16.8" customHeight="1">
      <c r="A1062" s="41"/>
      <c r="B1062" s="42"/>
      <c r="C1062" s="270" t="s">
        <v>1396</v>
      </c>
      <c r="D1062" s="270" t="s">
        <v>6926</v>
      </c>
      <c r="E1062" s="22" t="s">
        <v>140</v>
      </c>
      <c r="F1062" s="271">
        <v>43.020000000000003</v>
      </c>
      <c r="G1062" s="41"/>
      <c r="H1062" s="42"/>
    </row>
    <row r="1063" s="2" customFormat="1" ht="16.8" customHeight="1">
      <c r="A1063" s="41"/>
      <c r="B1063" s="42"/>
      <c r="C1063" s="270" t="s">
        <v>1353</v>
      </c>
      <c r="D1063" s="270" t="s">
        <v>6927</v>
      </c>
      <c r="E1063" s="22" t="s">
        <v>629</v>
      </c>
      <c r="F1063" s="271">
        <v>258.12</v>
      </c>
      <c r="G1063" s="41"/>
      <c r="H1063" s="42"/>
    </row>
    <row r="1064" s="2" customFormat="1">
      <c r="A1064" s="41"/>
      <c r="B1064" s="42"/>
      <c r="C1064" s="270" t="s">
        <v>3166</v>
      </c>
      <c r="D1064" s="270" t="s">
        <v>6928</v>
      </c>
      <c r="E1064" s="22" t="s">
        <v>140</v>
      </c>
      <c r="F1064" s="271">
        <v>79.265000000000001</v>
      </c>
      <c r="G1064" s="41"/>
      <c r="H1064" s="42"/>
    </row>
    <row r="1065" s="2" customFormat="1" ht="16.8" customHeight="1">
      <c r="A1065" s="41"/>
      <c r="B1065" s="42"/>
      <c r="C1065" s="266" t="s">
        <v>355</v>
      </c>
      <c r="D1065" s="267" t="s">
        <v>356</v>
      </c>
      <c r="E1065" s="268" t="s">
        <v>140</v>
      </c>
      <c r="F1065" s="269">
        <v>230.965</v>
      </c>
      <c r="G1065" s="41"/>
      <c r="H1065" s="42"/>
    </row>
    <row r="1066" s="2" customFormat="1" ht="16.8" customHeight="1">
      <c r="A1066" s="41"/>
      <c r="B1066" s="42"/>
      <c r="C1066" s="270" t="s">
        <v>3</v>
      </c>
      <c r="D1066" s="270" t="s">
        <v>7172</v>
      </c>
      <c r="E1066" s="22" t="s">
        <v>3</v>
      </c>
      <c r="F1066" s="271">
        <v>230.965</v>
      </c>
      <c r="G1066" s="41"/>
      <c r="H1066" s="42"/>
    </row>
    <row r="1067" s="2" customFormat="1" ht="16.8" customHeight="1">
      <c r="A1067" s="41"/>
      <c r="B1067" s="42"/>
      <c r="C1067" s="272" t="s">
        <v>6774</v>
      </c>
      <c r="D1067" s="41"/>
      <c r="E1067" s="41"/>
      <c r="F1067" s="41"/>
      <c r="G1067" s="41"/>
      <c r="H1067" s="42"/>
    </row>
    <row r="1068" s="2" customFormat="1">
      <c r="A1068" s="41"/>
      <c r="B1068" s="42"/>
      <c r="C1068" s="270" t="s">
        <v>2100</v>
      </c>
      <c r="D1068" s="270" t="s">
        <v>7173</v>
      </c>
      <c r="E1068" s="22" t="s">
        <v>140</v>
      </c>
      <c r="F1068" s="271">
        <v>558.28999999999996</v>
      </c>
      <c r="G1068" s="41"/>
      <c r="H1068" s="42"/>
    </row>
    <row r="1069" s="2" customFormat="1" ht="16.8" customHeight="1">
      <c r="A1069" s="41"/>
      <c r="B1069" s="42"/>
      <c r="C1069" s="270" t="s">
        <v>2117</v>
      </c>
      <c r="D1069" s="270" t="s">
        <v>6937</v>
      </c>
      <c r="E1069" s="22" t="s">
        <v>694</v>
      </c>
      <c r="F1069" s="271">
        <v>330.06</v>
      </c>
      <c r="G1069" s="41"/>
      <c r="H1069" s="42"/>
    </row>
    <row r="1070" s="2" customFormat="1" ht="16.8" customHeight="1">
      <c r="A1070" s="41"/>
      <c r="B1070" s="42"/>
      <c r="C1070" s="270" t="s">
        <v>2081</v>
      </c>
      <c r="D1070" s="270" t="s">
        <v>7174</v>
      </c>
      <c r="E1070" s="22" t="s">
        <v>472</v>
      </c>
      <c r="F1070" s="271">
        <v>14.289999999999999</v>
      </c>
      <c r="G1070" s="41"/>
      <c r="H1070" s="42"/>
    </row>
    <row r="1071" s="2" customFormat="1" ht="16.8" customHeight="1">
      <c r="A1071" s="41"/>
      <c r="B1071" s="42"/>
      <c r="C1071" s="270" t="s">
        <v>2276</v>
      </c>
      <c r="D1071" s="270" t="s">
        <v>7175</v>
      </c>
      <c r="E1071" s="22" t="s">
        <v>140</v>
      </c>
      <c r="F1071" s="271">
        <v>287.94499999999999</v>
      </c>
      <c r="G1071" s="41"/>
      <c r="H1071" s="42"/>
    </row>
    <row r="1072" s="2" customFormat="1">
      <c r="A1072" s="41"/>
      <c r="B1072" s="42"/>
      <c r="C1072" s="270" t="s">
        <v>2245</v>
      </c>
      <c r="D1072" s="270" t="s">
        <v>7176</v>
      </c>
      <c r="E1072" s="22" t="s">
        <v>140</v>
      </c>
      <c r="F1072" s="271">
        <v>230.965</v>
      </c>
      <c r="G1072" s="41"/>
      <c r="H1072" s="42"/>
    </row>
    <row r="1073" s="2" customFormat="1">
      <c r="A1073" s="41"/>
      <c r="B1073" s="42"/>
      <c r="C1073" s="270" t="s">
        <v>2369</v>
      </c>
      <c r="D1073" s="270" t="s">
        <v>7177</v>
      </c>
      <c r="E1073" s="22" t="s">
        <v>140</v>
      </c>
      <c r="F1073" s="271">
        <v>230.965</v>
      </c>
      <c r="G1073" s="41"/>
      <c r="H1073" s="42"/>
    </row>
    <row r="1074" s="2" customFormat="1">
      <c r="A1074" s="41"/>
      <c r="B1074" s="42"/>
      <c r="C1074" s="270" t="s">
        <v>2389</v>
      </c>
      <c r="D1074" s="270" t="s">
        <v>2390</v>
      </c>
      <c r="E1074" s="22" t="s">
        <v>140</v>
      </c>
      <c r="F1074" s="271">
        <v>347.64999999999998</v>
      </c>
      <c r="G1074" s="41"/>
      <c r="H1074" s="42"/>
    </row>
    <row r="1075" s="2" customFormat="1" ht="16.8" customHeight="1">
      <c r="A1075" s="41"/>
      <c r="B1075" s="42"/>
      <c r="C1075" s="266" t="s">
        <v>359</v>
      </c>
      <c r="D1075" s="267" t="s">
        <v>360</v>
      </c>
      <c r="E1075" s="268" t="s">
        <v>136</v>
      </c>
      <c r="F1075" s="269">
        <v>30.466999999999999</v>
      </c>
      <c r="G1075" s="41"/>
      <c r="H1075" s="42"/>
    </row>
    <row r="1076" s="2" customFormat="1" ht="16.8" customHeight="1">
      <c r="A1076" s="41"/>
      <c r="B1076" s="42"/>
      <c r="C1076" s="270" t="s">
        <v>3</v>
      </c>
      <c r="D1076" s="270" t="s">
        <v>7178</v>
      </c>
      <c r="E1076" s="22" t="s">
        <v>3</v>
      </c>
      <c r="F1076" s="271">
        <v>46</v>
      </c>
      <c r="G1076" s="41"/>
      <c r="H1076" s="42"/>
    </row>
    <row r="1077" s="2" customFormat="1" ht="16.8" customHeight="1">
      <c r="A1077" s="41"/>
      <c r="B1077" s="42"/>
      <c r="C1077" s="270" t="s">
        <v>3</v>
      </c>
      <c r="D1077" s="270" t="s">
        <v>7179</v>
      </c>
      <c r="E1077" s="22" t="s">
        <v>3</v>
      </c>
      <c r="F1077" s="271">
        <v>-15.533</v>
      </c>
      <c r="G1077" s="41"/>
      <c r="H1077" s="42"/>
    </row>
    <row r="1078" s="2" customFormat="1" ht="16.8" customHeight="1">
      <c r="A1078" s="41"/>
      <c r="B1078" s="42"/>
      <c r="C1078" s="270" t="s">
        <v>3</v>
      </c>
      <c r="D1078" s="270" t="s">
        <v>497</v>
      </c>
      <c r="E1078" s="22" t="s">
        <v>3</v>
      </c>
      <c r="F1078" s="271">
        <v>30.466999999999999</v>
      </c>
      <c r="G1078" s="41"/>
      <c r="H1078" s="42"/>
    </row>
    <row r="1079" s="2" customFormat="1" ht="16.8" customHeight="1">
      <c r="A1079" s="41"/>
      <c r="B1079" s="42"/>
      <c r="C1079" s="272" t="s">
        <v>6774</v>
      </c>
      <c r="D1079" s="41"/>
      <c r="E1079" s="41"/>
      <c r="F1079" s="41"/>
      <c r="G1079" s="41"/>
      <c r="H1079" s="42"/>
    </row>
    <row r="1080" s="2" customFormat="1" ht="16.8" customHeight="1">
      <c r="A1080" s="41"/>
      <c r="B1080" s="42"/>
      <c r="C1080" s="270" t="s">
        <v>2265</v>
      </c>
      <c r="D1080" s="270" t="s">
        <v>7180</v>
      </c>
      <c r="E1080" s="22" t="s">
        <v>694</v>
      </c>
      <c r="F1080" s="271">
        <v>46</v>
      </c>
      <c r="G1080" s="41"/>
      <c r="H1080" s="42"/>
    </row>
    <row r="1081" s="2" customFormat="1" ht="16.8" customHeight="1">
      <c r="A1081" s="41"/>
      <c r="B1081" s="42"/>
      <c r="C1081" s="270" t="s">
        <v>2384</v>
      </c>
      <c r="D1081" s="270" t="s">
        <v>7181</v>
      </c>
      <c r="E1081" s="22" t="s">
        <v>694</v>
      </c>
      <c r="F1081" s="271">
        <v>46</v>
      </c>
      <c r="G1081" s="41"/>
      <c r="H1081" s="42"/>
    </row>
    <row r="1082" s="2" customFormat="1" ht="16.8" customHeight="1">
      <c r="A1082" s="41"/>
      <c r="B1082" s="42"/>
      <c r="C1082" s="266" t="s">
        <v>363</v>
      </c>
      <c r="D1082" s="267" t="s">
        <v>364</v>
      </c>
      <c r="E1082" s="268" t="s">
        <v>140</v>
      </c>
      <c r="F1082" s="269">
        <v>48.18</v>
      </c>
      <c r="G1082" s="41"/>
      <c r="H1082" s="42"/>
    </row>
    <row r="1083" s="2" customFormat="1" ht="16.8" customHeight="1">
      <c r="A1083" s="41"/>
      <c r="B1083" s="42"/>
      <c r="C1083" s="270" t="s">
        <v>3</v>
      </c>
      <c r="D1083" s="270" t="s">
        <v>7182</v>
      </c>
      <c r="E1083" s="22" t="s">
        <v>3</v>
      </c>
      <c r="F1083" s="271">
        <v>48.18</v>
      </c>
      <c r="G1083" s="41"/>
      <c r="H1083" s="42"/>
    </row>
    <row r="1084" s="2" customFormat="1" ht="16.8" customHeight="1">
      <c r="A1084" s="41"/>
      <c r="B1084" s="42"/>
      <c r="C1084" s="272" t="s">
        <v>6774</v>
      </c>
      <c r="D1084" s="41"/>
      <c r="E1084" s="41"/>
      <c r="F1084" s="41"/>
      <c r="G1084" s="41"/>
      <c r="H1084" s="42"/>
    </row>
    <row r="1085" s="2" customFormat="1">
      <c r="A1085" s="41"/>
      <c r="B1085" s="42"/>
      <c r="C1085" s="270" t="s">
        <v>2100</v>
      </c>
      <c r="D1085" s="270" t="s">
        <v>7173</v>
      </c>
      <c r="E1085" s="22" t="s">
        <v>140</v>
      </c>
      <c r="F1085" s="271">
        <v>558.28999999999996</v>
      </c>
      <c r="G1085" s="41"/>
      <c r="H1085" s="42"/>
    </row>
    <row r="1086" s="2" customFormat="1" ht="16.8" customHeight="1">
      <c r="A1086" s="41"/>
      <c r="B1086" s="42"/>
      <c r="C1086" s="270" t="s">
        <v>2117</v>
      </c>
      <c r="D1086" s="270" t="s">
        <v>6937</v>
      </c>
      <c r="E1086" s="22" t="s">
        <v>694</v>
      </c>
      <c r="F1086" s="271">
        <v>330.06</v>
      </c>
      <c r="G1086" s="41"/>
      <c r="H1086" s="42"/>
    </row>
    <row r="1087" s="2" customFormat="1" ht="16.8" customHeight="1">
      <c r="A1087" s="41"/>
      <c r="B1087" s="42"/>
      <c r="C1087" s="270" t="s">
        <v>2081</v>
      </c>
      <c r="D1087" s="270" t="s">
        <v>7174</v>
      </c>
      <c r="E1087" s="22" t="s">
        <v>472</v>
      </c>
      <c r="F1087" s="271">
        <v>14.289999999999999</v>
      </c>
      <c r="G1087" s="41"/>
      <c r="H1087" s="42"/>
    </row>
    <row r="1088" s="2" customFormat="1" ht="16.8" customHeight="1">
      <c r="A1088" s="41"/>
      <c r="B1088" s="42"/>
      <c r="C1088" s="270" t="s">
        <v>2276</v>
      </c>
      <c r="D1088" s="270" t="s">
        <v>7175</v>
      </c>
      <c r="E1088" s="22" t="s">
        <v>140</v>
      </c>
      <c r="F1088" s="271">
        <v>287.94499999999999</v>
      </c>
      <c r="G1088" s="41"/>
      <c r="H1088" s="42"/>
    </row>
    <row r="1089" s="2" customFormat="1">
      <c r="A1089" s="41"/>
      <c r="B1089" s="42"/>
      <c r="C1089" s="270" t="s">
        <v>2250</v>
      </c>
      <c r="D1089" s="270" t="s">
        <v>7183</v>
      </c>
      <c r="E1089" s="22" t="s">
        <v>140</v>
      </c>
      <c r="F1089" s="271">
        <v>48.18</v>
      </c>
      <c r="G1089" s="41"/>
      <c r="H1089" s="42"/>
    </row>
    <row r="1090" s="2" customFormat="1">
      <c r="A1090" s="41"/>
      <c r="B1090" s="42"/>
      <c r="C1090" s="270" t="s">
        <v>2374</v>
      </c>
      <c r="D1090" s="270" t="s">
        <v>7184</v>
      </c>
      <c r="E1090" s="22" t="s">
        <v>140</v>
      </c>
      <c r="F1090" s="271">
        <v>48.18</v>
      </c>
      <c r="G1090" s="41"/>
      <c r="H1090" s="42"/>
    </row>
    <row r="1091" s="2" customFormat="1">
      <c r="A1091" s="41"/>
      <c r="B1091" s="42"/>
      <c r="C1091" s="270" t="s">
        <v>2389</v>
      </c>
      <c r="D1091" s="270" t="s">
        <v>2390</v>
      </c>
      <c r="E1091" s="22" t="s">
        <v>140</v>
      </c>
      <c r="F1091" s="271">
        <v>347.64999999999998</v>
      </c>
      <c r="G1091" s="41"/>
      <c r="H1091" s="42"/>
    </row>
    <row r="1092" s="2" customFormat="1" ht="16.8" customHeight="1">
      <c r="A1092" s="41"/>
      <c r="B1092" s="42"/>
      <c r="C1092" s="266" t="s">
        <v>367</v>
      </c>
      <c r="D1092" s="267" t="s">
        <v>368</v>
      </c>
      <c r="E1092" s="268" t="s">
        <v>136</v>
      </c>
      <c r="F1092" s="269">
        <v>15.533</v>
      </c>
      <c r="G1092" s="41"/>
      <c r="H1092" s="42"/>
    </row>
    <row r="1093" s="2" customFormat="1" ht="16.8" customHeight="1">
      <c r="A1093" s="41"/>
      <c r="B1093" s="42"/>
      <c r="C1093" s="270" t="s">
        <v>3</v>
      </c>
      <c r="D1093" s="270" t="s">
        <v>7185</v>
      </c>
      <c r="E1093" s="22" t="s">
        <v>3</v>
      </c>
      <c r="F1093" s="271">
        <v>15.533</v>
      </c>
      <c r="G1093" s="41"/>
      <c r="H1093" s="42"/>
    </row>
    <row r="1094" s="2" customFormat="1" ht="16.8" customHeight="1">
      <c r="A1094" s="41"/>
      <c r="B1094" s="42"/>
      <c r="C1094" s="272" t="s">
        <v>6774</v>
      </c>
      <c r="D1094" s="41"/>
      <c r="E1094" s="41"/>
      <c r="F1094" s="41"/>
      <c r="G1094" s="41"/>
      <c r="H1094" s="42"/>
    </row>
    <row r="1095" s="2" customFormat="1" ht="16.8" customHeight="1">
      <c r="A1095" s="41"/>
      <c r="B1095" s="42"/>
      <c r="C1095" s="270" t="s">
        <v>2265</v>
      </c>
      <c r="D1095" s="270" t="s">
        <v>7180</v>
      </c>
      <c r="E1095" s="22" t="s">
        <v>694</v>
      </c>
      <c r="F1095" s="271">
        <v>46</v>
      </c>
      <c r="G1095" s="41"/>
      <c r="H1095" s="42"/>
    </row>
    <row r="1096" s="2" customFormat="1" ht="16.8" customHeight="1">
      <c r="A1096" s="41"/>
      <c r="B1096" s="42"/>
      <c r="C1096" s="270" t="s">
        <v>2384</v>
      </c>
      <c r="D1096" s="270" t="s">
        <v>7181</v>
      </c>
      <c r="E1096" s="22" t="s">
        <v>694</v>
      </c>
      <c r="F1096" s="271">
        <v>46</v>
      </c>
      <c r="G1096" s="41"/>
      <c r="H1096" s="42"/>
    </row>
    <row r="1097" s="2" customFormat="1" ht="16.8" customHeight="1">
      <c r="A1097" s="41"/>
      <c r="B1097" s="42"/>
      <c r="C1097" s="266" t="s">
        <v>371</v>
      </c>
      <c r="D1097" s="267" t="s">
        <v>372</v>
      </c>
      <c r="E1097" s="268" t="s">
        <v>136</v>
      </c>
      <c r="F1097" s="269">
        <v>25.379999999999999</v>
      </c>
      <c r="G1097" s="41"/>
      <c r="H1097" s="42"/>
    </row>
    <row r="1098" s="2" customFormat="1" ht="16.8" customHeight="1">
      <c r="A1098" s="41"/>
      <c r="B1098" s="42"/>
      <c r="C1098" s="270" t="s">
        <v>3</v>
      </c>
      <c r="D1098" s="270" t="s">
        <v>7186</v>
      </c>
      <c r="E1098" s="22" t="s">
        <v>3</v>
      </c>
      <c r="F1098" s="271">
        <v>25.379999999999999</v>
      </c>
      <c r="G1098" s="41"/>
      <c r="H1098" s="42"/>
    </row>
    <row r="1099" s="2" customFormat="1" ht="16.8" customHeight="1">
      <c r="A1099" s="41"/>
      <c r="B1099" s="42"/>
      <c r="C1099" s="270" t="s">
        <v>3</v>
      </c>
      <c r="D1099" s="270" t="s">
        <v>497</v>
      </c>
      <c r="E1099" s="22" t="s">
        <v>3</v>
      </c>
      <c r="F1099" s="271">
        <v>25.379999999999999</v>
      </c>
      <c r="G1099" s="41"/>
      <c r="H1099" s="42"/>
    </row>
    <row r="1100" s="2" customFormat="1" ht="16.8" customHeight="1">
      <c r="A1100" s="41"/>
      <c r="B1100" s="42"/>
      <c r="C1100" s="272" t="s">
        <v>6774</v>
      </c>
      <c r="D1100" s="41"/>
      <c r="E1100" s="41"/>
      <c r="F1100" s="41"/>
      <c r="G1100" s="41"/>
      <c r="H1100" s="42"/>
    </row>
    <row r="1101" s="2" customFormat="1" ht="16.8" customHeight="1">
      <c r="A1101" s="41"/>
      <c r="B1101" s="42"/>
      <c r="C1101" s="270" t="s">
        <v>2260</v>
      </c>
      <c r="D1101" s="270" t="s">
        <v>7187</v>
      </c>
      <c r="E1101" s="22" t="s">
        <v>694</v>
      </c>
      <c r="F1101" s="271">
        <v>37.786999999999999</v>
      </c>
      <c r="G1101" s="41"/>
      <c r="H1101" s="42"/>
    </row>
    <row r="1102" s="2" customFormat="1" ht="16.8" customHeight="1">
      <c r="A1102" s="41"/>
      <c r="B1102" s="42"/>
      <c r="C1102" s="266" t="s">
        <v>375</v>
      </c>
      <c r="D1102" s="267" t="s">
        <v>376</v>
      </c>
      <c r="E1102" s="268" t="s">
        <v>136</v>
      </c>
      <c r="F1102" s="269">
        <v>12.407</v>
      </c>
      <c r="G1102" s="41"/>
      <c r="H1102" s="42"/>
    </row>
    <row r="1103" s="2" customFormat="1" ht="16.8" customHeight="1">
      <c r="A1103" s="41"/>
      <c r="B1103" s="42"/>
      <c r="C1103" s="270" t="s">
        <v>3</v>
      </c>
      <c r="D1103" s="270" t="s">
        <v>7188</v>
      </c>
      <c r="E1103" s="22" t="s">
        <v>3</v>
      </c>
      <c r="F1103" s="271">
        <v>12.407</v>
      </c>
      <c r="G1103" s="41"/>
      <c r="H1103" s="42"/>
    </row>
    <row r="1104" s="2" customFormat="1" ht="16.8" customHeight="1">
      <c r="A1104" s="41"/>
      <c r="B1104" s="42"/>
      <c r="C1104" s="272" t="s">
        <v>6774</v>
      </c>
      <c r="D1104" s="41"/>
      <c r="E1104" s="41"/>
      <c r="F1104" s="41"/>
      <c r="G1104" s="41"/>
      <c r="H1104" s="42"/>
    </row>
    <row r="1105" s="2" customFormat="1" ht="16.8" customHeight="1">
      <c r="A1105" s="41"/>
      <c r="B1105" s="42"/>
      <c r="C1105" s="270" t="s">
        <v>2260</v>
      </c>
      <c r="D1105" s="270" t="s">
        <v>7187</v>
      </c>
      <c r="E1105" s="22" t="s">
        <v>694</v>
      </c>
      <c r="F1105" s="271">
        <v>37.786999999999999</v>
      </c>
      <c r="G1105" s="41"/>
      <c r="H1105" s="42"/>
    </row>
    <row r="1106" s="2" customFormat="1" ht="16.8" customHeight="1">
      <c r="A1106" s="41"/>
      <c r="B1106" s="42"/>
      <c r="C1106" s="266" t="s">
        <v>379</v>
      </c>
      <c r="D1106" s="267" t="s">
        <v>380</v>
      </c>
      <c r="E1106" s="268" t="s">
        <v>136</v>
      </c>
      <c r="F1106" s="269">
        <v>15.533</v>
      </c>
      <c r="G1106" s="41"/>
      <c r="H1106" s="42"/>
    </row>
    <row r="1107" s="2" customFormat="1" ht="16.8" customHeight="1">
      <c r="A1107" s="41"/>
      <c r="B1107" s="42"/>
      <c r="C1107" s="270" t="s">
        <v>3</v>
      </c>
      <c r="D1107" s="270" t="s">
        <v>7185</v>
      </c>
      <c r="E1107" s="22" t="s">
        <v>3</v>
      </c>
      <c r="F1107" s="271">
        <v>15.533</v>
      </c>
      <c r="G1107" s="41"/>
      <c r="H1107" s="42"/>
    </row>
    <row r="1108" s="2" customFormat="1" ht="16.8" customHeight="1">
      <c r="A1108" s="41"/>
      <c r="B1108" s="42"/>
      <c r="C1108" s="272" t="s">
        <v>6774</v>
      </c>
      <c r="D1108" s="41"/>
      <c r="E1108" s="41"/>
      <c r="F1108" s="41"/>
      <c r="G1108" s="41"/>
      <c r="H1108" s="42"/>
    </row>
    <row r="1109" s="2" customFormat="1" ht="16.8" customHeight="1">
      <c r="A1109" s="41"/>
      <c r="B1109" s="42"/>
      <c r="C1109" s="270" t="s">
        <v>2271</v>
      </c>
      <c r="D1109" s="270" t="s">
        <v>7189</v>
      </c>
      <c r="E1109" s="22" t="s">
        <v>694</v>
      </c>
      <c r="F1109" s="271">
        <v>15.533</v>
      </c>
      <c r="G1109" s="41"/>
      <c r="H1109" s="42"/>
    </row>
    <row r="1110" s="2" customFormat="1">
      <c r="A1110" s="41"/>
      <c r="B1110" s="42"/>
      <c r="C1110" s="270" t="s">
        <v>2389</v>
      </c>
      <c r="D1110" s="270" t="s">
        <v>2390</v>
      </c>
      <c r="E1110" s="22" t="s">
        <v>140</v>
      </c>
      <c r="F1110" s="271">
        <v>347.64999999999998</v>
      </c>
      <c r="G1110" s="41"/>
      <c r="H1110" s="42"/>
    </row>
    <row r="1111" s="2" customFormat="1" ht="16.8" customHeight="1">
      <c r="A1111" s="41"/>
      <c r="B1111" s="42"/>
      <c r="C1111" s="266" t="s">
        <v>382</v>
      </c>
      <c r="D1111" s="267" t="s">
        <v>383</v>
      </c>
      <c r="E1111" s="268" t="s">
        <v>140</v>
      </c>
      <c r="F1111" s="269">
        <v>6</v>
      </c>
      <c r="G1111" s="41"/>
      <c r="H1111" s="42"/>
    </row>
    <row r="1112" s="2" customFormat="1" ht="16.8" customHeight="1">
      <c r="A1112" s="41"/>
      <c r="B1112" s="42"/>
      <c r="C1112" s="270" t="s">
        <v>3</v>
      </c>
      <c r="D1112" s="270" t="s">
        <v>7190</v>
      </c>
      <c r="E1112" s="22" t="s">
        <v>3</v>
      </c>
      <c r="F1112" s="271">
        <v>6</v>
      </c>
      <c r="G1112" s="41"/>
      <c r="H1112" s="42"/>
    </row>
    <row r="1113" s="2" customFormat="1" ht="16.8" customHeight="1">
      <c r="A1113" s="41"/>
      <c r="B1113" s="42"/>
      <c r="C1113" s="272" t="s">
        <v>6774</v>
      </c>
      <c r="D1113" s="41"/>
      <c r="E1113" s="41"/>
      <c r="F1113" s="41"/>
      <c r="G1113" s="41"/>
      <c r="H1113" s="42"/>
    </row>
    <row r="1114" s="2" customFormat="1">
      <c r="A1114" s="41"/>
      <c r="B1114" s="42"/>
      <c r="C1114" s="270" t="s">
        <v>2054</v>
      </c>
      <c r="D1114" s="270" t="s">
        <v>7191</v>
      </c>
      <c r="E1114" s="22" t="s">
        <v>694</v>
      </c>
      <c r="F1114" s="271">
        <v>511.85899999999998</v>
      </c>
      <c r="G1114" s="41"/>
      <c r="H1114" s="42"/>
    </row>
    <row r="1115" s="2" customFormat="1" ht="16.8" customHeight="1">
      <c r="A1115" s="41"/>
      <c r="B1115" s="42"/>
      <c r="C1115" s="270" t="s">
        <v>2112</v>
      </c>
      <c r="D1115" s="270" t="s">
        <v>7192</v>
      </c>
      <c r="E1115" s="22" t="s">
        <v>140</v>
      </c>
      <c r="F1115" s="271">
        <v>6</v>
      </c>
      <c r="G1115" s="41"/>
      <c r="H1115" s="42"/>
    </row>
    <row r="1116" s="2" customFormat="1" ht="16.8" customHeight="1">
      <c r="A1116" s="41"/>
      <c r="B1116" s="42"/>
      <c r="C1116" s="270" t="s">
        <v>2064</v>
      </c>
      <c r="D1116" s="270" t="s">
        <v>2065</v>
      </c>
      <c r="E1116" s="22" t="s">
        <v>472</v>
      </c>
      <c r="F1116" s="271">
        <v>10.82</v>
      </c>
      <c r="G1116" s="41"/>
      <c r="H1116" s="42"/>
    </row>
    <row r="1117" s="2" customFormat="1">
      <c r="A1117" s="41"/>
      <c r="B1117" s="42"/>
      <c r="C1117" s="270" t="s">
        <v>1975</v>
      </c>
      <c r="D1117" s="270" t="s">
        <v>1976</v>
      </c>
      <c r="E1117" s="22" t="s">
        <v>140</v>
      </c>
      <c r="F1117" s="271">
        <v>6.5999999999999996</v>
      </c>
      <c r="G1117" s="41"/>
      <c r="H1117" s="42"/>
    </row>
    <row r="1118" s="2" customFormat="1" ht="26.4" customHeight="1">
      <c r="A1118" s="41"/>
      <c r="B1118" s="42"/>
      <c r="C1118" s="265" t="s">
        <v>101</v>
      </c>
      <c r="D1118" s="265" t="s">
        <v>102</v>
      </c>
      <c r="E1118" s="41"/>
      <c r="F1118" s="41"/>
      <c r="G1118" s="41"/>
      <c r="H1118" s="42"/>
    </row>
    <row r="1119" s="2" customFormat="1" ht="16.8" customHeight="1">
      <c r="A1119" s="41"/>
      <c r="B1119" s="42"/>
      <c r="C1119" s="266" t="s">
        <v>134</v>
      </c>
      <c r="D1119" s="267" t="s">
        <v>135</v>
      </c>
      <c r="E1119" s="268" t="s">
        <v>136</v>
      </c>
      <c r="F1119" s="269">
        <v>19.75</v>
      </c>
      <c r="G1119" s="41"/>
      <c r="H1119" s="42"/>
    </row>
    <row r="1120" s="2" customFormat="1" ht="16.8" customHeight="1">
      <c r="A1120" s="41"/>
      <c r="B1120" s="42"/>
      <c r="C1120" s="270" t="s">
        <v>3</v>
      </c>
      <c r="D1120" s="270" t="s">
        <v>7193</v>
      </c>
      <c r="E1120" s="22" t="s">
        <v>3</v>
      </c>
      <c r="F1120" s="271">
        <v>19.75</v>
      </c>
      <c r="G1120" s="41"/>
      <c r="H1120" s="42"/>
    </row>
    <row r="1121" s="2" customFormat="1" ht="16.8" customHeight="1">
      <c r="A1121" s="41"/>
      <c r="B1121" s="42"/>
      <c r="C1121" s="272" t="s">
        <v>6774</v>
      </c>
      <c r="D1121" s="41"/>
      <c r="E1121" s="41"/>
      <c r="F1121" s="41"/>
      <c r="G1121" s="41"/>
      <c r="H1121" s="42"/>
    </row>
    <row r="1122" s="2" customFormat="1" ht="16.8" customHeight="1">
      <c r="A1122" s="41"/>
      <c r="B1122" s="42"/>
      <c r="C1122" s="270" t="s">
        <v>717</v>
      </c>
      <c r="D1122" s="270" t="s">
        <v>6775</v>
      </c>
      <c r="E1122" s="22" t="s">
        <v>472</v>
      </c>
      <c r="F1122" s="271">
        <v>3.9500000000000002</v>
      </c>
      <c r="G1122" s="41"/>
      <c r="H1122" s="42"/>
    </row>
    <row r="1123" s="2" customFormat="1">
      <c r="A1123" s="41"/>
      <c r="B1123" s="42"/>
      <c r="C1123" s="270" t="s">
        <v>729</v>
      </c>
      <c r="D1123" s="270" t="s">
        <v>6776</v>
      </c>
      <c r="E1123" s="22" t="s">
        <v>140</v>
      </c>
      <c r="F1123" s="271">
        <v>39.5</v>
      </c>
      <c r="G1123" s="41"/>
      <c r="H1123" s="42"/>
    </row>
    <row r="1124" s="2" customFormat="1" ht="16.8" customHeight="1">
      <c r="A1124" s="41"/>
      <c r="B1124" s="42"/>
      <c r="C1124" s="270" t="s">
        <v>738</v>
      </c>
      <c r="D1124" s="270" t="s">
        <v>739</v>
      </c>
      <c r="E1124" s="22" t="s">
        <v>472</v>
      </c>
      <c r="F1124" s="271">
        <v>1.778</v>
      </c>
      <c r="G1124" s="41"/>
      <c r="H1124" s="42"/>
    </row>
    <row r="1125" s="2" customFormat="1" ht="16.8" customHeight="1">
      <c r="A1125" s="41"/>
      <c r="B1125" s="42"/>
      <c r="C1125" s="270" t="s">
        <v>744</v>
      </c>
      <c r="D1125" s="270" t="s">
        <v>6777</v>
      </c>
      <c r="E1125" s="22" t="s">
        <v>694</v>
      </c>
      <c r="F1125" s="271">
        <v>19.75</v>
      </c>
      <c r="G1125" s="41"/>
      <c r="H1125" s="42"/>
    </row>
    <row r="1126" s="2" customFormat="1" ht="16.8" customHeight="1">
      <c r="A1126" s="41"/>
      <c r="B1126" s="42"/>
      <c r="C1126" s="266" t="s">
        <v>224</v>
      </c>
      <c r="D1126" s="267" t="s">
        <v>225</v>
      </c>
      <c r="E1126" s="268" t="s">
        <v>140</v>
      </c>
      <c r="F1126" s="269">
        <v>33.899999999999999</v>
      </c>
      <c r="G1126" s="41"/>
      <c r="H1126" s="42"/>
    </row>
    <row r="1127" s="2" customFormat="1" ht="16.8" customHeight="1">
      <c r="A1127" s="41"/>
      <c r="B1127" s="42"/>
      <c r="C1127" s="270" t="s">
        <v>3</v>
      </c>
      <c r="D1127" s="270" t="s">
        <v>7194</v>
      </c>
      <c r="E1127" s="22" t="s">
        <v>3</v>
      </c>
      <c r="F1127" s="271">
        <v>0</v>
      </c>
      <c r="G1127" s="41"/>
      <c r="H1127" s="42"/>
    </row>
    <row r="1128" s="2" customFormat="1" ht="16.8" customHeight="1">
      <c r="A1128" s="41"/>
      <c r="B1128" s="42"/>
      <c r="C1128" s="270" t="s">
        <v>3</v>
      </c>
      <c r="D1128" s="270" t="s">
        <v>7195</v>
      </c>
      <c r="E1128" s="22" t="s">
        <v>3</v>
      </c>
      <c r="F1128" s="271">
        <v>33.899999999999999</v>
      </c>
      <c r="G1128" s="41"/>
      <c r="H1128" s="42"/>
    </row>
    <row r="1129" s="2" customFormat="1" ht="16.8" customHeight="1">
      <c r="A1129" s="41"/>
      <c r="B1129" s="42"/>
      <c r="C1129" s="272" t="s">
        <v>6774</v>
      </c>
      <c r="D1129" s="41"/>
      <c r="E1129" s="41"/>
      <c r="F1129" s="41"/>
      <c r="G1129" s="41"/>
      <c r="H1129" s="42"/>
    </row>
    <row r="1130" s="2" customFormat="1" ht="16.8" customHeight="1">
      <c r="A1130" s="41"/>
      <c r="B1130" s="42"/>
      <c r="C1130" s="270" t="s">
        <v>1797</v>
      </c>
      <c r="D1130" s="270" t="s">
        <v>6944</v>
      </c>
      <c r="E1130" s="22" t="s">
        <v>140</v>
      </c>
      <c r="F1130" s="271">
        <v>33.899999999999999</v>
      </c>
      <c r="G1130" s="41"/>
      <c r="H1130" s="42"/>
    </row>
    <row r="1131" s="2" customFormat="1" ht="16.8" customHeight="1">
      <c r="A1131" s="41"/>
      <c r="B1131" s="42"/>
      <c r="C1131" s="270" t="s">
        <v>1813</v>
      </c>
      <c r="D1131" s="270" t="s">
        <v>6945</v>
      </c>
      <c r="E1131" s="22" t="s">
        <v>140</v>
      </c>
      <c r="F1131" s="271">
        <v>33.899999999999999</v>
      </c>
      <c r="G1131" s="41"/>
      <c r="H1131" s="42"/>
    </row>
    <row r="1132" s="2" customFormat="1">
      <c r="A1132" s="41"/>
      <c r="B1132" s="42"/>
      <c r="C1132" s="270" t="s">
        <v>5525</v>
      </c>
      <c r="D1132" s="270" t="s">
        <v>5526</v>
      </c>
      <c r="E1132" s="22" t="s">
        <v>140</v>
      </c>
      <c r="F1132" s="271">
        <v>117.737</v>
      </c>
      <c r="G1132" s="41"/>
      <c r="H1132" s="42"/>
    </row>
    <row r="1133" s="2" customFormat="1" ht="16.8" customHeight="1">
      <c r="A1133" s="41"/>
      <c r="B1133" s="42"/>
      <c r="C1133" s="266" t="s">
        <v>227</v>
      </c>
      <c r="D1133" s="267" t="s">
        <v>228</v>
      </c>
      <c r="E1133" s="268" t="s">
        <v>136</v>
      </c>
      <c r="F1133" s="269">
        <v>0</v>
      </c>
      <c r="G1133" s="41"/>
      <c r="H1133" s="42"/>
    </row>
    <row r="1134" s="2" customFormat="1" ht="16.8" customHeight="1">
      <c r="A1134" s="41"/>
      <c r="B1134" s="42"/>
      <c r="C1134" s="266" t="s">
        <v>230</v>
      </c>
      <c r="D1134" s="267" t="s">
        <v>231</v>
      </c>
      <c r="E1134" s="268" t="s">
        <v>140</v>
      </c>
      <c r="F1134" s="269">
        <v>67.162000000000006</v>
      </c>
      <c r="G1134" s="41"/>
      <c r="H1134" s="42"/>
    </row>
    <row r="1135" s="2" customFormat="1" ht="16.8" customHeight="1">
      <c r="A1135" s="41"/>
      <c r="B1135" s="42"/>
      <c r="C1135" s="270" t="s">
        <v>3</v>
      </c>
      <c r="D1135" s="270" t="s">
        <v>7196</v>
      </c>
      <c r="E1135" s="22" t="s">
        <v>3</v>
      </c>
      <c r="F1135" s="271">
        <v>47.515000000000001</v>
      </c>
      <c r="G1135" s="41"/>
      <c r="H1135" s="42"/>
    </row>
    <row r="1136" s="2" customFormat="1" ht="16.8" customHeight="1">
      <c r="A1136" s="41"/>
      <c r="B1136" s="42"/>
      <c r="C1136" s="270" t="s">
        <v>3</v>
      </c>
      <c r="D1136" s="270" t="s">
        <v>7197</v>
      </c>
      <c r="E1136" s="22" t="s">
        <v>3</v>
      </c>
      <c r="F1136" s="271">
        <v>19.646999999999998</v>
      </c>
      <c r="G1136" s="41"/>
      <c r="H1136" s="42"/>
    </row>
    <row r="1137" s="2" customFormat="1" ht="16.8" customHeight="1">
      <c r="A1137" s="41"/>
      <c r="B1137" s="42"/>
      <c r="C1137" s="270" t="s">
        <v>3</v>
      </c>
      <c r="D1137" s="270" t="s">
        <v>497</v>
      </c>
      <c r="E1137" s="22" t="s">
        <v>3</v>
      </c>
      <c r="F1137" s="271">
        <v>67.162000000000006</v>
      </c>
      <c r="G1137" s="41"/>
      <c r="H1137" s="42"/>
    </row>
    <row r="1138" s="2" customFormat="1" ht="16.8" customHeight="1">
      <c r="A1138" s="41"/>
      <c r="B1138" s="42"/>
      <c r="C1138" s="272" t="s">
        <v>6774</v>
      </c>
      <c r="D1138" s="41"/>
      <c r="E1138" s="41"/>
      <c r="F1138" s="41"/>
      <c r="G1138" s="41"/>
      <c r="H1138" s="42"/>
    </row>
    <row r="1139" s="2" customFormat="1" ht="16.8" customHeight="1">
      <c r="A1139" s="41"/>
      <c r="B1139" s="42"/>
      <c r="C1139" s="270" t="s">
        <v>1802</v>
      </c>
      <c r="D1139" s="270" t="s">
        <v>6953</v>
      </c>
      <c r="E1139" s="22" t="s">
        <v>140</v>
      </c>
      <c r="F1139" s="271">
        <v>67.162000000000006</v>
      </c>
      <c r="G1139" s="41"/>
      <c r="H1139" s="42"/>
    </row>
    <row r="1140" s="2" customFormat="1" ht="16.8" customHeight="1">
      <c r="A1140" s="41"/>
      <c r="B1140" s="42"/>
      <c r="C1140" s="270" t="s">
        <v>1819</v>
      </c>
      <c r="D1140" s="270" t="s">
        <v>6954</v>
      </c>
      <c r="E1140" s="22" t="s">
        <v>140</v>
      </c>
      <c r="F1140" s="271">
        <v>67.162000000000006</v>
      </c>
      <c r="G1140" s="41"/>
      <c r="H1140" s="42"/>
    </row>
    <row r="1141" s="2" customFormat="1">
      <c r="A1141" s="41"/>
      <c r="B1141" s="42"/>
      <c r="C1141" s="270" t="s">
        <v>5525</v>
      </c>
      <c r="D1141" s="270" t="s">
        <v>5526</v>
      </c>
      <c r="E1141" s="22" t="s">
        <v>140</v>
      </c>
      <c r="F1141" s="271">
        <v>117.737</v>
      </c>
      <c r="G1141" s="41"/>
      <c r="H1141" s="42"/>
    </row>
    <row r="1142" s="2" customFormat="1" ht="16.8" customHeight="1">
      <c r="A1142" s="41"/>
      <c r="B1142" s="42"/>
      <c r="C1142" s="266" t="s">
        <v>304</v>
      </c>
      <c r="D1142" s="267" t="s">
        <v>305</v>
      </c>
      <c r="E1142" s="268" t="s">
        <v>140</v>
      </c>
      <c r="F1142" s="269">
        <v>50.850000000000001</v>
      </c>
      <c r="G1142" s="41"/>
      <c r="H1142" s="42"/>
    </row>
    <row r="1143" s="2" customFormat="1" ht="16.8" customHeight="1">
      <c r="A1143" s="41"/>
      <c r="B1143" s="42"/>
      <c r="C1143" s="270" t="s">
        <v>3</v>
      </c>
      <c r="D1143" s="270" t="s">
        <v>7198</v>
      </c>
      <c r="E1143" s="22" t="s">
        <v>3</v>
      </c>
      <c r="F1143" s="271">
        <v>0</v>
      </c>
      <c r="G1143" s="41"/>
      <c r="H1143" s="42"/>
    </row>
    <row r="1144" s="2" customFormat="1" ht="16.8" customHeight="1">
      <c r="A1144" s="41"/>
      <c r="B1144" s="42"/>
      <c r="C1144" s="270" t="s">
        <v>3</v>
      </c>
      <c r="D1144" s="270" t="s">
        <v>7199</v>
      </c>
      <c r="E1144" s="22" t="s">
        <v>3</v>
      </c>
      <c r="F1144" s="271">
        <v>50.850000000000001</v>
      </c>
      <c r="G1144" s="41"/>
      <c r="H1144" s="42"/>
    </row>
    <row r="1145" s="2" customFormat="1" ht="16.8" customHeight="1">
      <c r="A1145" s="41"/>
      <c r="B1145" s="42"/>
      <c r="C1145" s="272" t="s">
        <v>6774</v>
      </c>
      <c r="D1145" s="41"/>
      <c r="E1145" s="41"/>
      <c r="F1145" s="41"/>
      <c r="G1145" s="41"/>
      <c r="H1145" s="42"/>
    </row>
    <row r="1146" s="2" customFormat="1" ht="16.8" customHeight="1">
      <c r="A1146" s="41"/>
      <c r="B1146" s="42"/>
      <c r="C1146" s="270" t="s">
        <v>463</v>
      </c>
      <c r="D1146" s="270" t="s">
        <v>7128</v>
      </c>
      <c r="E1146" s="22" t="s">
        <v>140</v>
      </c>
      <c r="F1146" s="271">
        <v>50.850000000000001</v>
      </c>
      <c r="G1146" s="41"/>
      <c r="H1146" s="42"/>
    </row>
    <row r="1147" s="2" customFormat="1">
      <c r="A1147" s="41"/>
      <c r="B1147" s="42"/>
      <c r="C1147" s="270" t="s">
        <v>470</v>
      </c>
      <c r="D1147" s="270" t="s">
        <v>7200</v>
      </c>
      <c r="E1147" s="22" t="s">
        <v>472</v>
      </c>
      <c r="F1147" s="271">
        <v>10.17</v>
      </c>
      <c r="G1147" s="41"/>
      <c r="H1147" s="42"/>
    </row>
    <row r="1148" s="2" customFormat="1" ht="26.4" customHeight="1">
      <c r="A1148" s="41"/>
      <c r="B1148" s="42"/>
      <c r="C1148" s="265" t="s">
        <v>104</v>
      </c>
      <c r="D1148" s="265" t="s">
        <v>105</v>
      </c>
      <c r="E1148" s="41"/>
      <c r="F1148" s="41"/>
      <c r="G1148" s="41"/>
      <c r="H1148" s="42"/>
    </row>
    <row r="1149" s="2" customFormat="1" ht="16.8" customHeight="1">
      <c r="A1149" s="41"/>
      <c r="B1149" s="42"/>
      <c r="C1149" s="266" t="s">
        <v>7201</v>
      </c>
      <c r="D1149" s="267" t="s">
        <v>7202</v>
      </c>
      <c r="E1149" s="268" t="s">
        <v>136</v>
      </c>
      <c r="F1149" s="269">
        <v>0</v>
      </c>
      <c r="G1149" s="41"/>
      <c r="H1149" s="42"/>
    </row>
    <row r="1150" s="2" customFormat="1" ht="16.8" customHeight="1">
      <c r="A1150" s="41"/>
      <c r="B1150" s="42"/>
      <c r="C1150" s="270" t="s">
        <v>3</v>
      </c>
      <c r="D1150" s="270" t="s">
        <v>72</v>
      </c>
      <c r="E1150" s="22" t="s">
        <v>3</v>
      </c>
      <c r="F1150" s="271">
        <v>0</v>
      </c>
      <c r="G1150" s="41"/>
      <c r="H1150" s="42"/>
    </row>
    <row r="1151" s="2" customFormat="1" ht="16.8" customHeight="1">
      <c r="A1151" s="41"/>
      <c r="B1151" s="42"/>
      <c r="C1151" s="266" t="s">
        <v>5541</v>
      </c>
      <c r="D1151" s="267" t="s">
        <v>5542</v>
      </c>
      <c r="E1151" s="268" t="s">
        <v>136</v>
      </c>
      <c r="F1151" s="269">
        <v>49</v>
      </c>
      <c r="G1151" s="41"/>
      <c r="H1151" s="42"/>
    </row>
    <row r="1152" s="2" customFormat="1" ht="16.8" customHeight="1">
      <c r="A1152" s="41"/>
      <c r="B1152" s="42"/>
      <c r="C1152" s="270" t="s">
        <v>3</v>
      </c>
      <c r="D1152" s="270" t="s">
        <v>7203</v>
      </c>
      <c r="E1152" s="22" t="s">
        <v>3</v>
      </c>
      <c r="F1152" s="271">
        <v>49</v>
      </c>
      <c r="G1152" s="41"/>
      <c r="H1152" s="42"/>
    </row>
    <row r="1153" s="2" customFormat="1" ht="16.8" customHeight="1">
      <c r="A1153" s="41"/>
      <c r="B1153" s="42"/>
      <c r="C1153" s="272" t="s">
        <v>6774</v>
      </c>
      <c r="D1153" s="41"/>
      <c r="E1153" s="41"/>
      <c r="F1153" s="41"/>
      <c r="G1153" s="41"/>
      <c r="H1153" s="42"/>
    </row>
    <row r="1154" s="2" customFormat="1" ht="16.8" customHeight="1">
      <c r="A1154" s="41"/>
      <c r="B1154" s="42"/>
      <c r="C1154" s="270" t="s">
        <v>5840</v>
      </c>
      <c r="D1154" s="270" t="s">
        <v>5782</v>
      </c>
      <c r="E1154" s="22" t="s">
        <v>472</v>
      </c>
      <c r="F1154" s="271">
        <v>7.3499999999999996</v>
      </c>
      <c r="G1154" s="41"/>
      <c r="H1154" s="42"/>
    </row>
    <row r="1155" s="2" customFormat="1" ht="16.8" customHeight="1">
      <c r="A1155" s="41"/>
      <c r="B1155" s="42"/>
      <c r="C1155" s="270" t="s">
        <v>5844</v>
      </c>
      <c r="D1155" s="270" t="s">
        <v>7204</v>
      </c>
      <c r="E1155" s="22" t="s">
        <v>694</v>
      </c>
      <c r="F1155" s="271">
        <v>49</v>
      </c>
      <c r="G1155" s="41"/>
      <c r="H1155" s="42"/>
    </row>
    <row r="1156" s="2" customFormat="1" ht="26.4" customHeight="1">
      <c r="A1156" s="41"/>
      <c r="B1156" s="42"/>
      <c r="C1156" s="265" t="s">
        <v>128</v>
      </c>
      <c r="D1156" s="265" t="s">
        <v>129</v>
      </c>
      <c r="E1156" s="41"/>
      <c r="F1156" s="41"/>
      <c r="G1156" s="41"/>
      <c r="H1156" s="42"/>
    </row>
    <row r="1157" s="2" customFormat="1" ht="16.8" customHeight="1">
      <c r="A1157" s="41"/>
      <c r="B1157" s="42"/>
      <c r="C1157" s="266" t="s">
        <v>6380</v>
      </c>
      <c r="D1157" s="267" t="s">
        <v>6381</v>
      </c>
      <c r="E1157" s="268" t="s">
        <v>140</v>
      </c>
      <c r="F1157" s="269">
        <v>212.90199999999999</v>
      </c>
      <c r="G1157" s="41"/>
      <c r="H1157" s="42"/>
    </row>
    <row r="1158" s="2" customFormat="1" ht="16.8" customHeight="1">
      <c r="A1158" s="41"/>
      <c r="B1158" s="42"/>
      <c r="C1158" s="270" t="s">
        <v>3</v>
      </c>
      <c r="D1158" s="270" t="s">
        <v>1784</v>
      </c>
      <c r="E1158" s="22" t="s">
        <v>3</v>
      </c>
      <c r="F1158" s="271">
        <v>210</v>
      </c>
      <c r="G1158" s="41"/>
      <c r="H1158" s="42"/>
    </row>
    <row r="1159" s="2" customFormat="1" ht="16.8" customHeight="1">
      <c r="A1159" s="41"/>
      <c r="B1159" s="42"/>
      <c r="C1159" s="270" t="s">
        <v>3</v>
      </c>
      <c r="D1159" s="270" t="s">
        <v>7205</v>
      </c>
      <c r="E1159" s="22" t="s">
        <v>3</v>
      </c>
      <c r="F1159" s="271">
        <v>0</v>
      </c>
      <c r="G1159" s="41"/>
      <c r="H1159" s="42"/>
    </row>
    <row r="1160" s="2" customFormat="1" ht="16.8" customHeight="1">
      <c r="A1160" s="41"/>
      <c r="B1160" s="42"/>
      <c r="C1160" s="270" t="s">
        <v>3</v>
      </c>
      <c r="D1160" s="270" t="s">
        <v>7206</v>
      </c>
      <c r="E1160" s="22" t="s">
        <v>3</v>
      </c>
      <c r="F1160" s="271">
        <v>2.9020000000000001</v>
      </c>
      <c r="G1160" s="41"/>
      <c r="H1160" s="42"/>
    </row>
    <row r="1161" s="2" customFormat="1" ht="16.8" customHeight="1">
      <c r="A1161" s="41"/>
      <c r="B1161" s="42"/>
      <c r="C1161" s="270" t="s">
        <v>3</v>
      </c>
      <c r="D1161" s="270" t="s">
        <v>497</v>
      </c>
      <c r="E1161" s="22" t="s">
        <v>3</v>
      </c>
      <c r="F1161" s="271">
        <v>212.90199999999999</v>
      </c>
      <c r="G1161" s="41"/>
      <c r="H1161" s="42"/>
    </row>
    <row r="1162" s="2" customFormat="1" ht="16.8" customHeight="1">
      <c r="A1162" s="41"/>
      <c r="B1162" s="42"/>
      <c r="C1162" s="272" t="s">
        <v>6774</v>
      </c>
      <c r="D1162" s="41"/>
      <c r="E1162" s="41"/>
      <c r="F1162" s="41"/>
      <c r="G1162" s="41"/>
      <c r="H1162" s="42"/>
    </row>
    <row r="1163" s="2" customFormat="1" ht="16.8" customHeight="1">
      <c r="A1163" s="41"/>
      <c r="B1163" s="42"/>
      <c r="C1163" s="270" t="s">
        <v>463</v>
      </c>
      <c r="D1163" s="270" t="s">
        <v>7128</v>
      </c>
      <c r="E1163" s="22" t="s">
        <v>140</v>
      </c>
      <c r="F1163" s="271">
        <v>212.90199999999999</v>
      </c>
      <c r="G1163" s="41"/>
      <c r="H1163" s="42"/>
    </row>
    <row r="1164" s="2" customFormat="1" ht="16.8" customHeight="1">
      <c r="A1164" s="41"/>
      <c r="B1164" s="42"/>
      <c r="C1164" s="270" t="s">
        <v>6414</v>
      </c>
      <c r="D1164" s="270" t="s">
        <v>7207</v>
      </c>
      <c r="E1164" s="22" t="s">
        <v>472</v>
      </c>
      <c r="F1164" s="271">
        <v>42.579999999999998</v>
      </c>
      <c r="G1164" s="41"/>
      <c r="H1164" s="42"/>
    </row>
    <row r="1165" s="2" customFormat="1">
      <c r="A1165" s="41"/>
      <c r="B1165" s="42"/>
      <c r="C1165" s="270" t="s">
        <v>470</v>
      </c>
      <c r="D1165" s="270" t="s">
        <v>7200</v>
      </c>
      <c r="E1165" s="22" t="s">
        <v>472</v>
      </c>
      <c r="F1165" s="271">
        <v>42.579999999999998</v>
      </c>
      <c r="G1165" s="41"/>
      <c r="H1165" s="42"/>
    </row>
    <row r="1166" s="2" customFormat="1" ht="16.8" customHeight="1">
      <c r="A1166" s="41"/>
      <c r="B1166" s="42"/>
      <c r="C1166" s="270" t="s">
        <v>6491</v>
      </c>
      <c r="D1166" s="270" t="s">
        <v>7208</v>
      </c>
      <c r="E1166" s="22" t="s">
        <v>140</v>
      </c>
      <c r="F1166" s="271">
        <v>212.90199999999999</v>
      </c>
      <c r="G1166" s="41"/>
      <c r="H1166" s="42"/>
    </row>
    <row r="1167" s="2" customFormat="1" ht="16.8" customHeight="1">
      <c r="A1167" s="41"/>
      <c r="B1167" s="42"/>
      <c r="C1167" s="270" t="s">
        <v>6494</v>
      </c>
      <c r="D1167" s="270" t="s">
        <v>7209</v>
      </c>
      <c r="E1167" s="22" t="s">
        <v>140</v>
      </c>
      <c r="F1167" s="271">
        <v>212.90199999999999</v>
      </c>
      <c r="G1167" s="41"/>
      <c r="H1167" s="42"/>
    </row>
    <row r="1168" s="2" customFormat="1">
      <c r="A1168" s="41"/>
      <c r="B1168" s="42"/>
      <c r="C1168" s="270" t="s">
        <v>6498</v>
      </c>
      <c r="D1168" s="270" t="s">
        <v>7210</v>
      </c>
      <c r="E1168" s="22" t="s">
        <v>472</v>
      </c>
      <c r="F1168" s="271">
        <v>25.547999999999998</v>
      </c>
      <c r="G1168" s="41"/>
      <c r="H1168" s="42"/>
    </row>
    <row r="1169" s="2" customFormat="1" ht="16.8" customHeight="1">
      <c r="A1169" s="41"/>
      <c r="B1169" s="42"/>
      <c r="C1169" s="270" t="s">
        <v>684</v>
      </c>
      <c r="D1169" s="270" t="s">
        <v>7211</v>
      </c>
      <c r="E1169" s="22" t="s">
        <v>548</v>
      </c>
      <c r="F1169" s="271">
        <v>0.74199999999999999</v>
      </c>
      <c r="G1169" s="41"/>
      <c r="H1169" s="42"/>
    </row>
    <row r="1170" s="2" customFormat="1" ht="16.8" customHeight="1">
      <c r="A1170" s="41"/>
      <c r="B1170" s="42"/>
      <c r="C1170" s="270" t="s">
        <v>6516</v>
      </c>
      <c r="D1170" s="270" t="s">
        <v>7212</v>
      </c>
      <c r="E1170" s="22" t="s">
        <v>140</v>
      </c>
      <c r="F1170" s="271">
        <v>212.90199999999999</v>
      </c>
      <c r="G1170" s="41"/>
      <c r="H1170" s="42"/>
    </row>
    <row r="1171" s="2" customFormat="1" ht="16.8" customHeight="1">
      <c r="A1171" s="41"/>
      <c r="B1171" s="42"/>
      <c r="C1171" s="270" t="s">
        <v>6520</v>
      </c>
      <c r="D1171" s="270" t="s">
        <v>7213</v>
      </c>
      <c r="E1171" s="22" t="s">
        <v>140</v>
      </c>
      <c r="F1171" s="271">
        <v>212.90199999999999</v>
      </c>
      <c r="G1171" s="41"/>
      <c r="H1171" s="42"/>
    </row>
    <row r="1172" s="2" customFormat="1" ht="16.8" customHeight="1">
      <c r="A1172" s="41"/>
      <c r="B1172" s="42"/>
      <c r="C1172" s="270" t="s">
        <v>6524</v>
      </c>
      <c r="D1172" s="270" t="s">
        <v>7214</v>
      </c>
      <c r="E1172" s="22" t="s">
        <v>140</v>
      </c>
      <c r="F1172" s="271">
        <v>212.90199999999999</v>
      </c>
      <c r="G1172" s="41"/>
      <c r="H1172" s="42"/>
    </row>
    <row r="1173" s="2" customFormat="1" ht="16.8" customHeight="1">
      <c r="A1173" s="41"/>
      <c r="B1173" s="42"/>
      <c r="C1173" s="266" t="s">
        <v>7201</v>
      </c>
      <c r="D1173" s="267" t="s">
        <v>7215</v>
      </c>
      <c r="E1173" s="268" t="s">
        <v>136</v>
      </c>
      <c r="F1173" s="269">
        <v>0</v>
      </c>
      <c r="G1173" s="41"/>
      <c r="H1173" s="42"/>
    </row>
    <row r="1174" s="2" customFormat="1" ht="16.8" customHeight="1">
      <c r="A1174" s="41"/>
      <c r="B1174" s="42"/>
      <c r="C1174" s="270" t="s">
        <v>3</v>
      </c>
      <c r="D1174" s="270" t="s">
        <v>72</v>
      </c>
      <c r="E1174" s="22" t="s">
        <v>3</v>
      </c>
      <c r="F1174" s="271">
        <v>0</v>
      </c>
      <c r="G1174" s="41"/>
      <c r="H1174" s="42"/>
    </row>
    <row r="1175" s="2" customFormat="1" ht="16.8" customHeight="1">
      <c r="A1175" s="41"/>
      <c r="B1175" s="42"/>
      <c r="C1175" s="266" t="s">
        <v>6383</v>
      </c>
      <c r="D1175" s="267" t="s">
        <v>6384</v>
      </c>
      <c r="E1175" s="268" t="s">
        <v>136</v>
      </c>
      <c r="F1175" s="269">
        <v>65</v>
      </c>
      <c r="G1175" s="41"/>
      <c r="H1175" s="42"/>
    </row>
    <row r="1176" s="2" customFormat="1" ht="16.8" customHeight="1">
      <c r="A1176" s="41"/>
      <c r="B1176" s="42"/>
      <c r="C1176" s="270" t="s">
        <v>3</v>
      </c>
      <c r="D1176" s="270" t="s">
        <v>883</v>
      </c>
      <c r="E1176" s="22" t="s">
        <v>3</v>
      </c>
      <c r="F1176" s="271">
        <v>65</v>
      </c>
      <c r="G1176" s="41"/>
      <c r="H1176" s="42"/>
    </row>
    <row r="1177" s="2" customFormat="1" ht="16.8" customHeight="1">
      <c r="A1177" s="41"/>
      <c r="B1177" s="42"/>
      <c r="C1177" s="272" t="s">
        <v>6774</v>
      </c>
      <c r="D1177" s="41"/>
      <c r="E1177" s="41"/>
      <c r="F1177" s="41"/>
      <c r="G1177" s="41"/>
      <c r="H1177" s="42"/>
    </row>
    <row r="1178" s="2" customFormat="1">
      <c r="A1178" s="41"/>
      <c r="B1178" s="42"/>
      <c r="C1178" s="270" t="s">
        <v>5773</v>
      </c>
      <c r="D1178" s="270" t="s">
        <v>7216</v>
      </c>
      <c r="E1178" s="22" t="s">
        <v>694</v>
      </c>
      <c r="F1178" s="271">
        <v>65</v>
      </c>
      <c r="G1178" s="41"/>
      <c r="H1178" s="42"/>
    </row>
    <row r="1179" s="2" customFormat="1" ht="16.8" customHeight="1">
      <c r="A1179" s="41"/>
      <c r="B1179" s="42"/>
      <c r="C1179" s="270" t="s">
        <v>5781</v>
      </c>
      <c r="D1179" s="270" t="s">
        <v>5782</v>
      </c>
      <c r="E1179" s="22" t="s">
        <v>472</v>
      </c>
      <c r="F1179" s="271">
        <v>1.95</v>
      </c>
      <c r="G1179" s="41"/>
      <c r="H1179" s="42"/>
    </row>
    <row r="1180" s="2" customFormat="1" ht="16.8" customHeight="1">
      <c r="A1180" s="41"/>
      <c r="B1180" s="42"/>
      <c r="C1180" s="266" t="s">
        <v>304</v>
      </c>
      <c r="D1180" s="267" t="s">
        <v>305</v>
      </c>
      <c r="E1180" s="268" t="s">
        <v>140</v>
      </c>
      <c r="F1180" s="269">
        <v>0</v>
      </c>
      <c r="G1180" s="41"/>
      <c r="H1180" s="42"/>
    </row>
    <row r="1181" s="2" customFormat="1" ht="16.8" customHeight="1">
      <c r="A1181" s="41"/>
      <c r="B1181" s="42"/>
      <c r="C1181" s="266" t="s">
        <v>6385</v>
      </c>
      <c r="D1181" s="267" t="s">
        <v>6386</v>
      </c>
      <c r="E1181" s="268" t="s">
        <v>140</v>
      </c>
      <c r="F1181" s="269">
        <v>25.260000000000002</v>
      </c>
      <c r="G1181" s="41"/>
      <c r="H1181" s="42"/>
    </row>
    <row r="1182" s="2" customFormat="1" ht="16.8" customHeight="1">
      <c r="A1182" s="41"/>
      <c r="B1182" s="42"/>
      <c r="C1182" s="270" t="s">
        <v>3</v>
      </c>
      <c r="D1182" s="270" t="s">
        <v>7217</v>
      </c>
      <c r="E1182" s="22" t="s">
        <v>3</v>
      </c>
      <c r="F1182" s="271">
        <v>0</v>
      </c>
      <c r="G1182" s="41"/>
      <c r="H1182" s="42"/>
    </row>
    <row r="1183" s="2" customFormat="1" ht="16.8" customHeight="1">
      <c r="A1183" s="41"/>
      <c r="B1183" s="42"/>
      <c r="C1183" s="270" t="s">
        <v>3</v>
      </c>
      <c r="D1183" s="270" t="s">
        <v>7218</v>
      </c>
      <c r="E1183" s="22" t="s">
        <v>3</v>
      </c>
      <c r="F1183" s="271">
        <v>22.358000000000001</v>
      </c>
      <c r="G1183" s="41"/>
      <c r="H1183" s="42"/>
    </row>
    <row r="1184" s="2" customFormat="1" ht="16.8" customHeight="1">
      <c r="A1184" s="41"/>
      <c r="B1184" s="42"/>
      <c r="C1184" s="270" t="s">
        <v>3</v>
      </c>
      <c r="D1184" s="270" t="s">
        <v>7205</v>
      </c>
      <c r="E1184" s="22" t="s">
        <v>3</v>
      </c>
      <c r="F1184" s="271">
        <v>0</v>
      </c>
      <c r="G1184" s="41"/>
      <c r="H1184" s="42"/>
    </row>
    <row r="1185" s="2" customFormat="1" ht="16.8" customHeight="1">
      <c r="A1185" s="41"/>
      <c r="B1185" s="42"/>
      <c r="C1185" s="270" t="s">
        <v>3</v>
      </c>
      <c r="D1185" s="270" t="s">
        <v>7206</v>
      </c>
      <c r="E1185" s="22" t="s">
        <v>3</v>
      </c>
      <c r="F1185" s="271">
        <v>2.9020000000000001</v>
      </c>
      <c r="G1185" s="41"/>
      <c r="H1185" s="42"/>
    </row>
    <row r="1186" s="2" customFormat="1" ht="16.8" customHeight="1">
      <c r="A1186" s="41"/>
      <c r="B1186" s="42"/>
      <c r="C1186" s="270" t="s">
        <v>3</v>
      </c>
      <c r="D1186" s="270" t="s">
        <v>497</v>
      </c>
      <c r="E1186" s="22" t="s">
        <v>3</v>
      </c>
      <c r="F1186" s="271">
        <v>25.260000000000002</v>
      </c>
      <c r="G1186" s="41"/>
      <c r="H1186" s="42"/>
    </row>
    <row r="1187" s="2" customFormat="1" ht="16.8" customHeight="1">
      <c r="A1187" s="41"/>
      <c r="B1187" s="42"/>
      <c r="C1187" s="272" t="s">
        <v>6774</v>
      </c>
      <c r="D1187" s="41"/>
      <c r="E1187" s="41"/>
      <c r="F1187" s="41"/>
      <c r="G1187" s="41"/>
      <c r="H1187" s="42"/>
    </row>
    <row r="1188" s="2" customFormat="1" ht="16.8" customHeight="1">
      <c r="A1188" s="41"/>
      <c r="B1188" s="42"/>
      <c r="C1188" s="270" t="s">
        <v>5624</v>
      </c>
      <c r="D1188" s="270" t="s">
        <v>7208</v>
      </c>
      <c r="E1188" s="22" t="s">
        <v>140</v>
      </c>
      <c r="F1188" s="271">
        <v>25.260000000000002</v>
      </c>
      <c r="G1188" s="41"/>
      <c r="H1188" s="42"/>
    </row>
    <row r="1189" s="2" customFormat="1" ht="16.8" customHeight="1">
      <c r="A1189" s="41"/>
      <c r="B1189" s="42"/>
      <c r="C1189" s="270" t="s">
        <v>6494</v>
      </c>
      <c r="D1189" s="270" t="s">
        <v>7209</v>
      </c>
      <c r="E1189" s="22" t="s">
        <v>140</v>
      </c>
      <c r="F1189" s="271">
        <v>36.659999999999997</v>
      </c>
      <c r="G1189" s="41"/>
      <c r="H1189" s="42"/>
    </row>
    <row r="1190" s="2" customFormat="1" ht="16.8" customHeight="1">
      <c r="A1190" s="41"/>
      <c r="B1190" s="42"/>
      <c r="C1190" s="270" t="s">
        <v>6569</v>
      </c>
      <c r="D1190" s="270" t="s">
        <v>7219</v>
      </c>
      <c r="E1190" s="22" t="s">
        <v>140</v>
      </c>
      <c r="F1190" s="271">
        <v>25.260000000000002</v>
      </c>
      <c r="G1190" s="41"/>
      <c r="H1190" s="42"/>
    </row>
    <row r="1191" s="2" customFormat="1" ht="16.8" customHeight="1">
      <c r="A1191" s="41"/>
      <c r="B1191" s="42"/>
      <c r="C1191" s="270" t="s">
        <v>6573</v>
      </c>
      <c r="D1191" s="270" t="s">
        <v>6574</v>
      </c>
      <c r="E1191" s="22" t="s">
        <v>140</v>
      </c>
      <c r="F1191" s="271">
        <v>25.704000000000001</v>
      </c>
      <c r="G1191" s="41"/>
      <c r="H1191" s="42"/>
    </row>
    <row r="1192" s="2" customFormat="1" ht="16.8" customHeight="1">
      <c r="A1192" s="41"/>
      <c r="B1192" s="42"/>
      <c r="C1192" s="266" t="s">
        <v>6388</v>
      </c>
      <c r="D1192" s="267" t="s">
        <v>6389</v>
      </c>
      <c r="E1192" s="268" t="s">
        <v>140</v>
      </c>
      <c r="F1192" s="269">
        <v>205</v>
      </c>
      <c r="G1192" s="41"/>
      <c r="H1192" s="42"/>
    </row>
    <row r="1193" s="2" customFormat="1" ht="16.8" customHeight="1">
      <c r="A1193" s="41"/>
      <c r="B1193" s="42"/>
      <c r="C1193" s="270" t="s">
        <v>3</v>
      </c>
      <c r="D1193" s="270" t="s">
        <v>7220</v>
      </c>
      <c r="E1193" s="22" t="s">
        <v>3</v>
      </c>
      <c r="F1193" s="271">
        <v>205</v>
      </c>
      <c r="G1193" s="41"/>
      <c r="H1193" s="42"/>
    </row>
    <row r="1194" s="2" customFormat="1" ht="16.8" customHeight="1">
      <c r="A1194" s="41"/>
      <c r="B1194" s="42"/>
      <c r="C1194" s="272" t="s">
        <v>6774</v>
      </c>
      <c r="D1194" s="41"/>
      <c r="E1194" s="41"/>
      <c r="F1194" s="41"/>
      <c r="G1194" s="41"/>
      <c r="H1194" s="42"/>
    </row>
    <row r="1195" s="2" customFormat="1" ht="16.8" customHeight="1">
      <c r="A1195" s="41"/>
      <c r="B1195" s="42"/>
      <c r="C1195" s="270" t="s">
        <v>6401</v>
      </c>
      <c r="D1195" s="270" t="s">
        <v>7221</v>
      </c>
      <c r="E1195" s="22" t="s">
        <v>140</v>
      </c>
      <c r="F1195" s="271">
        <v>205</v>
      </c>
      <c r="G1195" s="41"/>
      <c r="H1195" s="42"/>
    </row>
    <row r="1196" s="2" customFormat="1" ht="16.8" customHeight="1">
      <c r="A1196" s="41"/>
      <c r="B1196" s="42"/>
      <c r="C1196" s="270" t="s">
        <v>6405</v>
      </c>
      <c r="D1196" s="270" t="s">
        <v>7222</v>
      </c>
      <c r="E1196" s="22" t="s">
        <v>140</v>
      </c>
      <c r="F1196" s="271">
        <v>205</v>
      </c>
      <c r="G1196" s="41"/>
      <c r="H1196" s="42"/>
    </row>
    <row r="1197" s="2" customFormat="1" ht="16.8" customHeight="1">
      <c r="A1197" s="41"/>
      <c r="B1197" s="42"/>
      <c r="C1197" s="270" t="s">
        <v>6491</v>
      </c>
      <c r="D1197" s="270" t="s">
        <v>7208</v>
      </c>
      <c r="E1197" s="22" t="s">
        <v>140</v>
      </c>
      <c r="F1197" s="271">
        <v>205</v>
      </c>
      <c r="G1197" s="41"/>
      <c r="H1197" s="42"/>
    </row>
    <row r="1198" s="2" customFormat="1" ht="16.8" customHeight="1">
      <c r="A1198" s="41"/>
      <c r="B1198" s="42"/>
      <c r="C1198" s="270" t="s">
        <v>6494</v>
      </c>
      <c r="D1198" s="270" t="s">
        <v>7209</v>
      </c>
      <c r="E1198" s="22" t="s">
        <v>140</v>
      </c>
      <c r="F1198" s="271">
        <v>205</v>
      </c>
      <c r="G1198" s="41"/>
      <c r="H1198" s="42"/>
    </row>
    <row r="1199" s="2" customFormat="1" ht="16.8" customHeight="1">
      <c r="A1199" s="41"/>
      <c r="B1199" s="42"/>
      <c r="C1199" s="270" t="s">
        <v>6545</v>
      </c>
      <c r="D1199" s="270" t="s">
        <v>7223</v>
      </c>
      <c r="E1199" s="22" t="s">
        <v>140</v>
      </c>
      <c r="F1199" s="271">
        <v>205</v>
      </c>
      <c r="G1199" s="41"/>
      <c r="H1199" s="42"/>
    </row>
    <row r="1200" s="2" customFormat="1" ht="16.8" customHeight="1">
      <c r="A1200" s="41"/>
      <c r="B1200" s="42"/>
      <c r="C1200" s="270" t="s">
        <v>6549</v>
      </c>
      <c r="D1200" s="270" t="s">
        <v>7224</v>
      </c>
      <c r="E1200" s="22" t="s">
        <v>140</v>
      </c>
      <c r="F1200" s="271">
        <v>205</v>
      </c>
      <c r="G1200" s="41"/>
      <c r="H1200" s="42"/>
    </row>
    <row r="1201" s="2" customFormat="1" ht="16.8" customHeight="1">
      <c r="A1201" s="41"/>
      <c r="B1201" s="42"/>
      <c r="C1201" s="270" t="s">
        <v>6553</v>
      </c>
      <c r="D1201" s="270" t="s">
        <v>6554</v>
      </c>
      <c r="E1201" s="22" t="s">
        <v>140</v>
      </c>
      <c r="F1201" s="271">
        <v>225.5</v>
      </c>
      <c r="G1201" s="41"/>
      <c r="H1201" s="42"/>
    </row>
    <row r="1202" s="2" customFormat="1" ht="16.8" customHeight="1">
      <c r="A1202" s="41"/>
      <c r="B1202" s="42"/>
      <c r="C1202" s="266" t="s">
        <v>6390</v>
      </c>
      <c r="D1202" s="267" t="s">
        <v>6391</v>
      </c>
      <c r="E1202" s="268" t="s">
        <v>140</v>
      </c>
      <c r="F1202" s="269">
        <v>136.63999999999999</v>
      </c>
      <c r="G1202" s="41"/>
      <c r="H1202" s="42"/>
    </row>
    <row r="1203" s="2" customFormat="1" ht="16.8" customHeight="1">
      <c r="A1203" s="41"/>
      <c r="B1203" s="42"/>
      <c r="C1203" s="270" t="s">
        <v>3</v>
      </c>
      <c r="D1203" s="270" t="s">
        <v>7225</v>
      </c>
      <c r="E1203" s="22" t="s">
        <v>3</v>
      </c>
      <c r="F1203" s="271">
        <v>42.450000000000003</v>
      </c>
      <c r="G1203" s="41"/>
      <c r="H1203" s="42"/>
    </row>
    <row r="1204" s="2" customFormat="1" ht="16.8" customHeight="1">
      <c r="A1204" s="41"/>
      <c r="B1204" s="42"/>
      <c r="C1204" s="270" t="s">
        <v>3</v>
      </c>
      <c r="D1204" s="270" t="s">
        <v>7226</v>
      </c>
      <c r="E1204" s="22" t="s">
        <v>3</v>
      </c>
      <c r="F1204" s="271">
        <v>64.890000000000001</v>
      </c>
      <c r="G1204" s="41"/>
      <c r="H1204" s="42"/>
    </row>
    <row r="1205" s="2" customFormat="1" ht="16.8" customHeight="1">
      <c r="A1205" s="41"/>
      <c r="B1205" s="42"/>
      <c r="C1205" s="270" t="s">
        <v>3</v>
      </c>
      <c r="D1205" s="270" t="s">
        <v>7227</v>
      </c>
      <c r="E1205" s="22" t="s">
        <v>3</v>
      </c>
      <c r="F1205" s="271">
        <v>29.300000000000001</v>
      </c>
      <c r="G1205" s="41"/>
      <c r="H1205" s="42"/>
    </row>
    <row r="1206" s="2" customFormat="1" ht="16.8" customHeight="1">
      <c r="A1206" s="41"/>
      <c r="B1206" s="42"/>
      <c r="C1206" s="270" t="s">
        <v>3</v>
      </c>
      <c r="D1206" s="270" t="s">
        <v>497</v>
      </c>
      <c r="E1206" s="22" t="s">
        <v>3</v>
      </c>
      <c r="F1206" s="271">
        <v>136.63999999999999</v>
      </c>
      <c r="G1206" s="41"/>
      <c r="H1206" s="42"/>
    </row>
    <row r="1207" s="2" customFormat="1" ht="16.8" customHeight="1">
      <c r="A1207" s="41"/>
      <c r="B1207" s="42"/>
      <c r="C1207" s="272" t="s">
        <v>6774</v>
      </c>
      <c r="D1207" s="41"/>
      <c r="E1207" s="41"/>
      <c r="F1207" s="41"/>
      <c r="G1207" s="41"/>
      <c r="H1207" s="42"/>
    </row>
    <row r="1208" s="2" customFormat="1">
      <c r="A1208" s="41"/>
      <c r="B1208" s="42"/>
      <c r="C1208" s="270" t="s">
        <v>6462</v>
      </c>
      <c r="D1208" s="270" t="s">
        <v>7228</v>
      </c>
      <c r="E1208" s="22" t="s">
        <v>140</v>
      </c>
      <c r="F1208" s="271">
        <v>136.63999999999999</v>
      </c>
      <c r="G1208" s="41"/>
      <c r="H1208" s="42"/>
    </row>
    <row r="1209" s="2" customFormat="1" ht="16.8" customHeight="1">
      <c r="A1209" s="41"/>
      <c r="B1209" s="42"/>
      <c r="C1209" s="270" t="s">
        <v>6466</v>
      </c>
      <c r="D1209" s="270" t="s">
        <v>7229</v>
      </c>
      <c r="E1209" s="22" t="s">
        <v>140</v>
      </c>
      <c r="F1209" s="271">
        <v>136.63999999999999</v>
      </c>
      <c r="G1209" s="41"/>
      <c r="H1209" s="42"/>
    </row>
    <row r="1210" s="2" customFormat="1">
      <c r="A1210" s="41"/>
      <c r="B1210" s="42"/>
      <c r="C1210" s="270" t="s">
        <v>6474</v>
      </c>
      <c r="D1210" s="270" t="s">
        <v>7230</v>
      </c>
      <c r="E1210" s="22" t="s">
        <v>6476</v>
      </c>
      <c r="F1210" s="271">
        <v>0.13700000000000001</v>
      </c>
      <c r="G1210" s="41"/>
      <c r="H1210" s="42"/>
    </row>
    <row r="1211" s="2" customFormat="1" ht="16.8" customHeight="1">
      <c r="A1211" s="41"/>
      <c r="B1211" s="42"/>
      <c r="C1211" s="270" t="s">
        <v>6484</v>
      </c>
      <c r="D1211" s="270" t="s">
        <v>7231</v>
      </c>
      <c r="E1211" s="22" t="s">
        <v>472</v>
      </c>
      <c r="F1211" s="271">
        <v>3.7330000000000001</v>
      </c>
      <c r="G1211" s="41"/>
      <c r="H1211" s="42"/>
    </row>
    <row r="1212" s="2" customFormat="1" ht="16.8" customHeight="1">
      <c r="A1212" s="41"/>
      <c r="B1212" s="42"/>
      <c r="C1212" s="266" t="s">
        <v>7232</v>
      </c>
      <c r="D1212" s="267" t="s">
        <v>7233</v>
      </c>
      <c r="E1212" s="268" t="s">
        <v>140</v>
      </c>
      <c r="F1212" s="269">
        <v>0</v>
      </c>
      <c r="G1212" s="41"/>
      <c r="H1212" s="42"/>
    </row>
    <row r="1213" s="2" customFormat="1" ht="7.44" customHeight="1">
      <c r="A1213" s="41"/>
      <c r="B1213" s="58"/>
      <c r="C1213" s="59"/>
      <c r="D1213" s="59"/>
      <c r="E1213" s="59"/>
      <c r="F1213" s="59"/>
      <c r="G1213" s="59"/>
      <c r="H1213" s="42"/>
    </row>
    <row r="1214" s="2" customFormat="1">
      <c r="A1214" s="41"/>
      <c r="B1214" s="41"/>
      <c r="C1214" s="41"/>
      <c r="D1214" s="41"/>
      <c r="E1214" s="41"/>
      <c r="F1214" s="41"/>
      <c r="G1214" s="41"/>
      <c r="H1214" s="41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3" customWidth="1"/>
    <col min="2" max="2" width="1.667969" style="273" customWidth="1"/>
    <col min="3" max="4" width="5" style="273" customWidth="1"/>
    <col min="5" max="5" width="11.66016" style="273" customWidth="1"/>
    <col min="6" max="6" width="9.160156" style="273" customWidth="1"/>
    <col min="7" max="7" width="5" style="273" customWidth="1"/>
    <col min="8" max="8" width="77.83203" style="273" customWidth="1"/>
    <col min="9" max="10" width="20" style="273" customWidth="1"/>
    <col min="11" max="11" width="1.667969" style="273" customWidth="1"/>
  </cols>
  <sheetData>
    <row r="1" s="1" customFormat="1" ht="37.5" customHeight="1"/>
    <row r="2" s="1" customFormat="1" ht="7.5" customHeight="1">
      <c r="B2" s="274"/>
      <c r="C2" s="275"/>
      <c r="D2" s="275"/>
      <c r="E2" s="275"/>
      <c r="F2" s="275"/>
      <c r="G2" s="275"/>
      <c r="H2" s="275"/>
      <c r="I2" s="275"/>
      <c r="J2" s="275"/>
      <c r="K2" s="276"/>
    </row>
    <row r="3" s="18" customFormat="1" ht="45" customHeight="1">
      <c r="B3" s="277"/>
      <c r="C3" s="278" t="s">
        <v>7234</v>
      </c>
      <c r="D3" s="278"/>
      <c r="E3" s="278"/>
      <c r="F3" s="278"/>
      <c r="G3" s="278"/>
      <c r="H3" s="278"/>
      <c r="I3" s="278"/>
      <c r="J3" s="278"/>
      <c r="K3" s="279"/>
    </row>
    <row r="4" s="1" customFormat="1" ht="25.5" customHeight="1">
      <c r="B4" s="280"/>
      <c r="C4" s="281" t="s">
        <v>7235</v>
      </c>
      <c r="D4" s="281"/>
      <c r="E4" s="281"/>
      <c r="F4" s="281"/>
      <c r="G4" s="281"/>
      <c r="H4" s="281"/>
      <c r="I4" s="281"/>
      <c r="J4" s="281"/>
      <c r="K4" s="282"/>
    </row>
    <row r="5" s="1" customFormat="1" ht="5.25" customHeight="1">
      <c r="B5" s="280"/>
      <c r="C5" s="283"/>
      <c r="D5" s="283"/>
      <c r="E5" s="283"/>
      <c r="F5" s="283"/>
      <c r="G5" s="283"/>
      <c r="H5" s="283"/>
      <c r="I5" s="283"/>
      <c r="J5" s="283"/>
      <c r="K5" s="282"/>
    </row>
    <row r="6" s="1" customFormat="1" ht="15" customHeight="1">
      <c r="B6" s="280"/>
      <c r="C6" s="284" t="s">
        <v>7236</v>
      </c>
      <c r="D6" s="284"/>
      <c r="E6" s="284"/>
      <c r="F6" s="284"/>
      <c r="G6" s="284"/>
      <c r="H6" s="284"/>
      <c r="I6" s="284"/>
      <c r="J6" s="284"/>
      <c r="K6" s="282"/>
    </row>
    <row r="7" s="1" customFormat="1" ht="15" customHeight="1">
      <c r="B7" s="285"/>
      <c r="C7" s="284" t="s">
        <v>7237</v>
      </c>
      <c r="D7" s="284"/>
      <c r="E7" s="284"/>
      <c r="F7" s="284"/>
      <c r="G7" s="284"/>
      <c r="H7" s="284"/>
      <c r="I7" s="284"/>
      <c r="J7" s="284"/>
      <c r="K7" s="282"/>
    </row>
    <row r="8" s="1" customFormat="1" ht="12.75" customHeight="1">
      <c r="B8" s="285"/>
      <c r="C8" s="284"/>
      <c r="D8" s="284"/>
      <c r="E8" s="284"/>
      <c r="F8" s="284"/>
      <c r="G8" s="284"/>
      <c r="H8" s="284"/>
      <c r="I8" s="284"/>
      <c r="J8" s="284"/>
      <c r="K8" s="282"/>
    </row>
    <row r="9" s="1" customFormat="1" ht="15" customHeight="1">
      <c r="B9" s="285"/>
      <c r="C9" s="284" t="s">
        <v>7238</v>
      </c>
      <c r="D9" s="284"/>
      <c r="E9" s="284"/>
      <c r="F9" s="284"/>
      <c r="G9" s="284"/>
      <c r="H9" s="284"/>
      <c r="I9" s="284"/>
      <c r="J9" s="284"/>
      <c r="K9" s="282"/>
    </row>
    <row r="10" s="1" customFormat="1" ht="15" customHeight="1">
      <c r="B10" s="285"/>
      <c r="C10" s="284"/>
      <c r="D10" s="284" t="s">
        <v>7239</v>
      </c>
      <c r="E10" s="284"/>
      <c r="F10" s="284"/>
      <c r="G10" s="284"/>
      <c r="H10" s="284"/>
      <c r="I10" s="284"/>
      <c r="J10" s="284"/>
      <c r="K10" s="282"/>
    </row>
    <row r="11" s="1" customFormat="1" ht="15" customHeight="1">
      <c r="B11" s="285"/>
      <c r="C11" s="286"/>
      <c r="D11" s="284" t="s">
        <v>7240</v>
      </c>
      <c r="E11" s="284"/>
      <c r="F11" s="284"/>
      <c r="G11" s="284"/>
      <c r="H11" s="284"/>
      <c r="I11" s="284"/>
      <c r="J11" s="284"/>
      <c r="K11" s="282"/>
    </row>
    <row r="12" s="1" customFormat="1" ht="15" customHeight="1">
      <c r="B12" s="285"/>
      <c r="C12" s="286"/>
      <c r="D12" s="284"/>
      <c r="E12" s="284"/>
      <c r="F12" s="284"/>
      <c r="G12" s="284"/>
      <c r="H12" s="284"/>
      <c r="I12" s="284"/>
      <c r="J12" s="284"/>
      <c r="K12" s="282"/>
    </row>
    <row r="13" s="1" customFormat="1" ht="15" customHeight="1">
      <c r="B13" s="285"/>
      <c r="C13" s="286"/>
      <c r="D13" s="287" t="s">
        <v>7241</v>
      </c>
      <c r="E13" s="284"/>
      <c r="F13" s="284"/>
      <c r="G13" s="284"/>
      <c r="H13" s="284"/>
      <c r="I13" s="284"/>
      <c r="J13" s="284"/>
      <c r="K13" s="282"/>
    </row>
    <row r="14" s="1" customFormat="1" ht="12.75" customHeight="1">
      <c r="B14" s="285"/>
      <c r="C14" s="286"/>
      <c r="D14" s="286"/>
      <c r="E14" s="286"/>
      <c r="F14" s="286"/>
      <c r="G14" s="286"/>
      <c r="H14" s="286"/>
      <c r="I14" s="286"/>
      <c r="J14" s="286"/>
      <c r="K14" s="282"/>
    </row>
    <row r="15" s="1" customFormat="1" ht="15" customHeight="1">
      <c r="B15" s="285"/>
      <c r="C15" s="286"/>
      <c r="D15" s="284" t="s">
        <v>7242</v>
      </c>
      <c r="E15" s="284"/>
      <c r="F15" s="284"/>
      <c r="G15" s="284"/>
      <c r="H15" s="284"/>
      <c r="I15" s="284"/>
      <c r="J15" s="284"/>
      <c r="K15" s="282"/>
    </row>
    <row r="16" s="1" customFormat="1" ht="15" customHeight="1">
      <c r="B16" s="285"/>
      <c r="C16" s="286"/>
      <c r="D16" s="284" t="s">
        <v>7243</v>
      </c>
      <c r="E16" s="284"/>
      <c r="F16" s="284"/>
      <c r="G16" s="284"/>
      <c r="H16" s="284"/>
      <c r="I16" s="284"/>
      <c r="J16" s="284"/>
      <c r="K16" s="282"/>
    </row>
    <row r="17" s="1" customFormat="1" ht="15" customHeight="1">
      <c r="B17" s="285"/>
      <c r="C17" s="286"/>
      <c r="D17" s="284" t="s">
        <v>7244</v>
      </c>
      <c r="E17" s="284"/>
      <c r="F17" s="284"/>
      <c r="G17" s="284"/>
      <c r="H17" s="284"/>
      <c r="I17" s="284"/>
      <c r="J17" s="284"/>
      <c r="K17" s="282"/>
    </row>
    <row r="18" s="1" customFormat="1" ht="15" customHeight="1">
      <c r="B18" s="285"/>
      <c r="C18" s="286"/>
      <c r="D18" s="286"/>
      <c r="E18" s="288" t="s">
        <v>78</v>
      </c>
      <c r="F18" s="284" t="s">
        <v>7245</v>
      </c>
      <c r="G18" s="284"/>
      <c r="H18" s="284"/>
      <c r="I18" s="284"/>
      <c r="J18" s="284"/>
      <c r="K18" s="282"/>
    </row>
    <row r="19" s="1" customFormat="1" ht="15" customHeight="1">
      <c r="B19" s="285"/>
      <c r="C19" s="286"/>
      <c r="D19" s="286"/>
      <c r="E19" s="288" t="s">
        <v>7246</v>
      </c>
      <c r="F19" s="284" t="s">
        <v>7247</v>
      </c>
      <c r="G19" s="284"/>
      <c r="H19" s="284"/>
      <c r="I19" s="284"/>
      <c r="J19" s="284"/>
      <c r="K19" s="282"/>
    </row>
    <row r="20" s="1" customFormat="1" ht="15" customHeight="1">
      <c r="B20" s="285"/>
      <c r="C20" s="286"/>
      <c r="D20" s="286"/>
      <c r="E20" s="288" t="s">
        <v>7248</v>
      </c>
      <c r="F20" s="284" t="s">
        <v>7249</v>
      </c>
      <c r="G20" s="284"/>
      <c r="H20" s="284"/>
      <c r="I20" s="284"/>
      <c r="J20" s="284"/>
      <c r="K20" s="282"/>
    </row>
    <row r="21" s="1" customFormat="1" ht="15" customHeight="1">
      <c r="B21" s="285"/>
      <c r="C21" s="286"/>
      <c r="D21" s="286"/>
      <c r="E21" s="288" t="s">
        <v>7250</v>
      </c>
      <c r="F21" s="284" t="s">
        <v>7251</v>
      </c>
      <c r="G21" s="284"/>
      <c r="H21" s="284"/>
      <c r="I21" s="284"/>
      <c r="J21" s="284"/>
      <c r="K21" s="282"/>
    </row>
    <row r="22" s="1" customFormat="1" ht="15" customHeight="1">
      <c r="B22" s="285"/>
      <c r="C22" s="286"/>
      <c r="D22" s="286"/>
      <c r="E22" s="288" t="s">
        <v>5298</v>
      </c>
      <c r="F22" s="284" t="s">
        <v>5232</v>
      </c>
      <c r="G22" s="284"/>
      <c r="H22" s="284"/>
      <c r="I22" s="284"/>
      <c r="J22" s="284"/>
      <c r="K22" s="282"/>
    </row>
    <row r="23" s="1" customFormat="1" ht="15" customHeight="1">
      <c r="B23" s="285"/>
      <c r="C23" s="286"/>
      <c r="D23" s="286"/>
      <c r="E23" s="288" t="s">
        <v>82</v>
      </c>
      <c r="F23" s="284" t="s">
        <v>7252</v>
      </c>
      <c r="G23" s="284"/>
      <c r="H23" s="284"/>
      <c r="I23" s="284"/>
      <c r="J23" s="284"/>
      <c r="K23" s="282"/>
    </row>
    <row r="24" s="1" customFormat="1" ht="12.75" customHeight="1">
      <c r="B24" s="285"/>
      <c r="C24" s="286"/>
      <c r="D24" s="286"/>
      <c r="E24" s="286"/>
      <c r="F24" s="286"/>
      <c r="G24" s="286"/>
      <c r="H24" s="286"/>
      <c r="I24" s="286"/>
      <c r="J24" s="286"/>
      <c r="K24" s="282"/>
    </row>
    <row r="25" s="1" customFormat="1" ht="15" customHeight="1">
      <c r="B25" s="285"/>
      <c r="C25" s="284" t="s">
        <v>7253</v>
      </c>
      <c r="D25" s="284"/>
      <c r="E25" s="284"/>
      <c r="F25" s="284"/>
      <c r="G25" s="284"/>
      <c r="H25" s="284"/>
      <c r="I25" s="284"/>
      <c r="J25" s="284"/>
      <c r="K25" s="282"/>
    </row>
    <row r="26" s="1" customFormat="1" ht="15" customHeight="1">
      <c r="B26" s="285"/>
      <c r="C26" s="284" t="s">
        <v>7254</v>
      </c>
      <c r="D26" s="284"/>
      <c r="E26" s="284"/>
      <c r="F26" s="284"/>
      <c r="G26" s="284"/>
      <c r="H26" s="284"/>
      <c r="I26" s="284"/>
      <c r="J26" s="284"/>
      <c r="K26" s="282"/>
    </row>
    <row r="27" s="1" customFormat="1" ht="15" customHeight="1">
      <c r="B27" s="285"/>
      <c r="C27" s="284"/>
      <c r="D27" s="284" t="s">
        <v>7255</v>
      </c>
      <c r="E27" s="284"/>
      <c r="F27" s="284"/>
      <c r="G27" s="284"/>
      <c r="H27" s="284"/>
      <c r="I27" s="284"/>
      <c r="J27" s="284"/>
      <c r="K27" s="282"/>
    </row>
    <row r="28" s="1" customFormat="1" ht="15" customHeight="1">
      <c r="B28" s="285"/>
      <c r="C28" s="286"/>
      <c r="D28" s="284" t="s">
        <v>7256</v>
      </c>
      <c r="E28" s="284"/>
      <c r="F28" s="284"/>
      <c r="G28" s="284"/>
      <c r="H28" s="284"/>
      <c r="I28" s="284"/>
      <c r="J28" s="284"/>
      <c r="K28" s="282"/>
    </row>
    <row r="29" s="1" customFormat="1" ht="12.75" customHeight="1">
      <c r="B29" s="285"/>
      <c r="C29" s="286"/>
      <c r="D29" s="286"/>
      <c r="E29" s="286"/>
      <c r="F29" s="286"/>
      <c r="G29" s="286"/>
      <c r="H29" s="286"/>
      <c r="I29" s="286"/>
      <c r="J29" s="286"/>
      <c r="K29" s="282"/>
    </row>
    <row r="30" s="1" customFormat="1" ht="15" customHeight="1">
      <c r="B30" s="285"/>
      <c r="C30" s="286"/>
      <c r="D30" s="284" t="s">
        <v>7257</v>
      </c>
      <c r="E30" s="284"/>
      <c r="F30" s="284"/>
      <c r="G30" s="284"/>
      <c r="H30" s="284"/>
      <c r="I30" s="284"/>
      <c r="J30" s="284"/>
      <c r="K30" s="282"/>
    </row>
    <row r="31" s="1" customFormat="1" ht="15" customHeight="1">
      <c r="B31" s="285"/>
      <c r="C31" s="286"/>
      <c r="D31" s="284" t="s">
        <v>7258</v>
      </c>
      <c r="E31" s="284"/>
      <c r="F31" s="284"/>
      <c r="G31" s="284"/>
      <c r="H31" s="284"/>
      <c r="I31" s="284"/>
      <c r="J31" s="284"/>
      <c r="K31" s="282"/>
    </row>
    <row r="32" s="1" customFormat="1" ht="12.75" customHeight="1">
      <c r="B32" s="285"/>
      <c r="C32" s="286"/>
      <c r="D32" s="286"/>
      <c r="E32" s="286"/>
      <c r="F32" s="286"/>
      <c r="G32" s="286"/>
      <c r="H32" s="286"/>
      <c r="I32" s="286"/>
      <c r="J32" s="286"/>
      <c r="K32" s="282"/>
    </row>
    <row r="33" s="1" customFormat="1" ht="15" customHeight="1">
      <c r="B33" s="285"/>
      <c r="C33" s="286"/>
      <c r="D33" s="284" t="s">
        <v>7259</v>
      </c>
      <c r="E33" s="284"/>
      <c r="F33" s="284"/>
      <c r="G33" s="284"/>
      <c r="H33" s="284"/>
      <c r="I33" s="284"/>
      <c r="J33" s="284"/>
      <c r="K33" s="282"/>
    </row>
    <row r="34" s="1" customFormat="1" ht="15" customHeight="1">
      <c r="B34" s="285"/>
      <c r="C34" s="286"/>
      <c r="D34" s="284" t="s">
        <v>7260</v>
      </c>
      <c r="E34" s="284"/>
      <c r="F34" s="284"/>
      <c r="G34" s="284"/>
      <c r="H34" s="284"/>
      <c r="I34" s="284"/>
      <c r="J34" s="284"/>
      <c r="K34" s="282"/>
    </row>
    <row r="35" s="1" customFormat="1" ht="15" customHeight="1">
      <c r="B35" s="285"/>
      <c r="C35" s="286"/>
      <c r="D35" s="284" t="s">
        <v>7261</v>
      </c>
      <c r="E35" s="284"/>
      <c r="F35" s="284"/>
      <c r="G35" s="284"/>
      <c r="H35" s="284"/>
      <c r="I35" s="284"/>
      <c r="J35" s="284"/>
      <c r="K35" s="282"/>
    </row>
    <row r="36" s="1" customFormat="1" ht="15" customHeight="1">
      <c r="B36" s="285"/>
      <c r="C36" s="286"/>
      <c r="D36" s="284"/>
      <c r="E36" s="287" t="s">
        <v>444</v>
      </c>
      <c r="F36" s="284"/>
      <c r="G36" s="284" t="s">
        <v>7262</v>
      </c>
      <c r="H36" s="284"/>
      <c r="I36" s="284"/>
      <c r="J36" s="284"/>
      <c r="K36" s="282"/>
    </row>
    <row r="37" s="1" customFormat="1" ht="30.75" customHeight="1">
      <c r="B37" s="285"/>
      <c r="C37" s="286"/>
      <c r="D37" s="284"/>
      <c r="E37" s="287" t="s">
        <v>7263</v>
      </c>
      <c r="F37" s="284"/>
      <c r="G37" s="284" t="s">
        <v>7264</v>
      </c>
      <c r="H37" s="284"/>
      <c r="I37" s="284"/>
      <c r="J37" s="284"/>
      <c r="K37" s="282"/>
    </row>
    <row r="38" s="1" customFormat="1" ht="15" customHeight="1">
      <c r="B38" s="285"/>
      <c r="C38" s="286"/>
      <c r="D38" s="284"/>
      <c r="E38" s="287" t="s">
        <v>53</v>
      </c>
      <c r="F38" s="284"/>
      <c r="G38" s="284" t="s">
        <v>7265</v>
      </c>
      <c r="H38" s="284"/>
      <c r="I38" s="284"/>
      <c r="J38" s="284"/>
      <c r="K38" s="282"/>
    </row>
    <row r="39" s="1" customFormat="1" ht="15" customHeight="1">
      <c r="B39" s="285"/>
      <c r="C39" s="286"/>
      <c r="D39" s="284"/>
      <c r="E39" s="287" t="s">
        <v>54</v>
      </c>
      <c r="F39" s="284"/>
      <c r="G39" s="284" t="s">
        <v>7266</v>
      </c>
      <c r="H39" s="284"/>
      <c r="I39" s="284"/>
      <c r="J39" s="284"/>
      <c r="K39" s="282"/>
    </row>
    <row r="40" s="1" customFormat="1" ht="15" customHeight="1">
      <c r="B40" s="285"/>
      <c r="C40" s="286"/>
      <c r="D40" s="284"/>
      <c r="E40" s="287" t="s">
        <v>445</v>
      </c>
      <c r="F40" s="284"/>
      <c r="G40" s="284" t="s">
        <v>7267</v>
      </c>
      <c r="H40" s="284"/>
      <c r="I40" s="284"/>
      <c r="J40" s="284"/>
      <c r="K40" s="282"/>
    </row>
    <row r="41" s="1" customFormat="1" ht="15" customHeight="1">
      <c r="B41" s="285"/>
      <c r="C41" s="286"/>
      <c r="D41" s="284"/>
      <c r="E41" s="287" t="s">
        <v>446</v>
      </c>
      <c r="F41" s="284"/>
      <c r="G41" s="284" t="s">
        <v>7268</v>
      </c>
      <c r="H41" s="284"/>
      <c r="I41" s="284"/>
      <c r="J41" s="284"/>
      <c r="K41" s="282"/>
    </row>
    <row r="42" s="1" customFormat="1" ht="15" customHeight="1">
      <c r="B42" s="285"/>
      <c r="C42" s="286"/>
      <c r="D42" s="284"/>
      <c r="E42" s="287" t="s">
        <v>7269</v>
      </c>
      <c r="F42" s="284"/>
      <c r="G42" s="284" t="s">
        <v>7270</v>
      </c>
      <c r="H42" s="284"/>
      <c r="I42" s="284"/>
      <c r="J42" s="284"/>
      <c r="K42" s="282"/>
    </row>
    <row r="43" s="1" customFormat="1" ht="15" customHeight="1">
      <c r="B43" s="285"/>
      <c r="C43" s="286"/>
      <c r="D43" s="284"/>
      <c r="E43" s="287"/>
      <c r="F43" s="284"/>
      <c r="G43" s="284" t="s">
        <v>7271</v>
      </c>
      <c r="H43" s="284"/>
      <c r="I43" s="284"/>
      <c r="J43" s="284"/>
      <c r="K43" s="282"/>
    </row>
    <row r="44" s="1" customFormat="1" ht="15" customHeight="1">
      <c r="B44" s="285"/>
      <c r="C44" s="286"/>
      <c r="D44" s="284"/>
      <c r="E44" s="287" t="s">
        <v>7272</v>
      </c>
      <c r="F44" s="284"/>
      <c r="G44" s="284" t="s">
        <v>7273</v>
      </c>
      <c r="H44" s="284"/>
      <c r="I44" s="284"/>
      <c r="J44" s="284"/>
      <c r="K44" s="282"/>
    </row>
    <row r="45" s="1" customFormat="1" ht="15" customHeight="1">
      <c r="B45" s="285"/>
      <c r="C45" s="286"/>
      <c r="D45" s="284"/>
      <c r="E45" s="287" t="s">
        <v>448</v>
      </c>
      <c r="F45" s="284"/>
      <c r="G45" s="284" t="s">
        <v>7274</v>
      </c>
      <c r="H45" s="284"/>
      <c r="I45" s="284"/>
      <c r="J45" s="284"/>
      <c r="K45" s="282"/>
    </row>
    <row r="46" s="1" customFormat="1" ht="12.75" customHeight="1">
      <c r="B46" s="285"/>
      <c r="C46" s="286"/>
      <c r="D46" s="284"/>
      <c r="E46" s="284"/>
      <c r="F46" s="284"/>
      <c r="G46" s="284"/>
      <c r="H46" s="284"/>
      <c r="I46" s="284"/>
      <c r="J46" s="284"/>
      <c r="K46" s="282"/>
    </row>
    <row r="47" s="1" customFormat="1" ht="15" customHeight="1">
      <c r="B47" s="285"/>
      <c r="C47" s="286"/>
      <c r="D47" s="284" t="s">
        <v>7275</v>
      </c>
      <c r="E47" s="284"/>
      <c r="F47" s="284"/>
      <c r="G47" s="284"/>
      <c r="H47" s="284"/>
      <c r="I47" s="284"/>
      <c r="J47" s="284"/>
      <c r="K47" s="282"/>
    </row>
    <row r="48" s="1" customFormat="1" ht="15" customHeight="1">
      <c r="B48" s="285"/>
      <c r="C48" s="286"/>
      <c r="D48" s="286"/>
      <c r="E48" s="284" t="s">
        <v>7276</v>
      </c>
      <c r="F48" s="284"/>
      <c r="G48" s="284"/>
      <c r="H48" s="284"/>
      <c r="I48" s="284"/>
      <c r="J48" s="284"/>
      <c r="K48" s="282"/>
    </row>
    <row r="49" s="1" customFormat="1" ht="15" customHeight="1">
      <c r="B49" s="285"/>
      <c r="C49" s="286"/>
      <c r="D49" s="286"/>
      <c r="E49" s="284" t="s">
        <v>7277</v>
      </c>
      <c r="F49" s="284"/>
      <c r="G49" s="284"/>
      <c r="H49" s="284"/>
      <c r="I49" s="284"/>
      <c r="J49" s="284"/>
      <c r="K49" s="282"/>
    </row>
    <row r="50" s="1" customFormat="1" ht="15" customHeight="1">
      <c r="B50" s="285"/>
      <c r="C50" s="286"/>
      <c r="D50" s="286"/>
      <c r="E50" s="284" t="s">
        <v>7278</v>
      </c>
      <c r="F50" s="284"/>
      <c r="G50" s="284"/>
      <c r="H50" s="284"/>
      <c r="I50" s="284"/>
      <c r="J50" s="284"/>
      <c r="K50" s="282"/>
    </row>
    <row r="51" s="1" customFormat="1" ht="15" customHeight="1">
      <c r="B51" s="285"/>
      <c r="C51" s="286"/>
      <c r="D51" s="284" t="s">
        <v>7279</v>
      </c>
      <c r="E51" s="284"/>
      <c r="F51" s="284"/>
      <c r="G51" s="284"/>
      <c r="H51" s="284"/>
      <c r="I51" s="284"/>
      <c r="J51" s="284"/>
      <c r="K51" s="282"/>
    </row>
    <row r="52" s="1" customFormat="1" ht="25.5" customHeight="1">
      <c r="B52" s="280"/>
      <c r="C52" s="281" t="s">
        <v>7280</v>
      </c>
      <c r="D52" s="281"/>
      <c r="E52" s="281"/>
      <c r="F52" s="281"/>
      <c r="G52" s="281"/>
      <c r="H52" s="281"/>
      <c r="I52" s="281"/>
      <c r="J52" s="281"/>
      <c r="K52" s="282"/>
    </row>
    <row r="53" s="1" customFormat="1" ht="5.25" customHeight="1">
      <c r="B53" s="280"/>
      <c r="C53" s="283"/>
      <c r="D53" s="283"/>
      <c r="E53" s="283"/>
      <c r="F53" s="283"/>
      <c r="G53" s="283"/>
      <c r="H53" s="283"/>
      <c r="I53" s="283"/>
      <c r="J53" s="283"/>
      <c r="K53" s="282"/>
    </row>
    <row r="54" s="1" customFormat="1" ht="15" customHeight="1">
      <c r="B54" s="280"/>
      <c r="C54" s="284" t="s">
        <v>7281</v>
      </c>
      <c r="D54" s="284"/>
      <c r="E54" s="284"/>
      <c r="F54" s="284"/>
      <c r="G54" s="284"/>
      <c r="H54" s="284"/>
      <c r="I54" s="284"/>
      <c r="J54" s="284"/>
      <c r="K54" s="282"/>
    </row>
    <row r="55" s="1" customFormat="1" ht="15" customHeight="1">
      <c r="B55" s="280"/>
      <c r="C55" s="284" t="s">
        <v>7282</v>
      </c>
      <c r="D55" s="284"/>
      <c r="E55" s="284"/>
      <c r="F55" s="284"/>
      <c r="G55" s="284"/>
      <c r="H55" s="284"/>
      <c r="I55" s="284"/>
      <c r="J55" s="284"/>
      <c r="K55" s="282"/>
    </row>
    <row r="56" s="1" customFormat="1" ht="12.75" customHeight="1">
      <c r="B56" s="280"/>
      <c r="C56" s="284"/>
      <c r="D56" s="284"/>
      <c r="E56" s="284"/>
      <c r="F56" s="284"/>
      <c r="G56" s="284"/>
      <c r="H56" s="284"/>
      <c r="I56" s="284"/>
      <c r="J56" s="284"/>
      <c r="K56" s="282"/>
    </row>
    <row r="57" s="1" customFormat="1" ht="15" customHeight="1">
      <c r="B57" s="280"/>
      <c r="C57" s="284" t="s">
        <v>7283</v>
      </c>
      <c r="D57" s="284"/>
      <c r="E57" s="284"/>
      <c r="F57" s="284"/>
      <c r="G57" s="284"/>
      <c r="H57" s="284"/>
      <c r="I57" s="284"/>
      <c r="J57" s="284"/>
      <c r="K57" s="282"/>
    </row>
    <row r="58" s="1" customFormat="1" ht="15" customHeight="1">
      <c r="B58" s="280"/>
      <c r="C58" s="286"/>
      <c r="D58" s="284" t="s">
        <v>7284</v>
      </c>
      <c r="E58" s="284"/>
      <c r="F58" s="284"/>
      <c r="G58" s="284"/>
      <c r="H58" s="284"/>
      <c r="I58" s="284"/>
      <c r="J58" s="284"/>
      <c r="K58" s="282"/>
    </row>
    <row r="59" s="1" customFormat="1" ht="15" customHeight="1">
      <c r="B59" s="280"/>
      <c r="C59" s="286"/>
      <c r="D59" s="284" t="s">
        <v>7285</v>
      </c>
      <c r="E59" s="284"/>
      <c r="F59" s="284"/>
      <c r="G59" s="284"/>
      <c r="H59" s="284"/>
      <c r="I59" s="284"/>
      <c r="J59" s="284"/>
      <c r="K59" s="282"/>
    </row>
    <row r="60" s="1" customFormat="1" ht="15" customHeight="1">
      <c r="B60" s="280"/>
      <c r="C60" s="286"/>
      <c r="D60" s="284" t="s">
        <v>7286</v>
      </c>
      <c r="E60" s="284"/>
      <c r="F60" s="284"/>
      <c r="G60" s="284"/>
      <c r="H60" s="284"/>
      <c r="I60" s="284"/>
      <c r="J60" s="284"/>
      <c r="K60" s="282"/>
    </row>
    <row r="61" s="1" customFormat="1" ht="15" customHeight="1">
      <c r="B61" s="280"/>
      <c r="C61" s="286"/>
      <c r="D61" s="284" t="s">
        <v>7287</v>
      </c>
      <c r="E61" s="284"/>
      <c r="F61" s="284"/>
      <c r="G61" s="284"/>
      <c r="H61" s="284"/>
      <c r="I61" s="284"/>
      <c r="J61" s="284"/>
      <c r="K61" s="282"/>
    </row>
    <row r="62" s="1" customFormat="1" ht="15" customHeight="1">
      <c r="B62" s="280"/>
      <c r="C62" s="286"/>
      <c r="D62" s="289" t="s">
        <v>7288</v>
      </c>
      <c r="E62" s="289"/>
      <c r="F62" s="289"/>
      <c r="G62" s="289"/>
      <c r="H62" s="289"/>
      <c r="I62" s="289"/>
      <c r="J62" s="289"/>
      <c r="K62" s="282"/>
    </row>
    <row r="63" s="1" customFormat="1" ht="15" customHeight="1">
      <c r="B63" s="280"/>
      <c r="C63" s="286"/>
      <c r="D63" s="284" t="s">
        <v>7289</v>
      </c>
      <c r="E63" s="284"/>
      <c r="F63" s="284"/>
      <c r="G63" s="284"/>
      <c r="H63" s="284"/>
      <c r="I63" s="284"/>
      <c r="J63" s="284"/>
      <c r="K63" s="282"/>
    </row>
    <row r="64" s="1" customFormat="1" ht="12.75" customHeight="1">
      <c r="B64" s="280"/>
      <c r="C64" s="286"/>
      <c r="D64" s="286"/>
      <c r="E64" s="290"/>
      <c r="F64" s="286"/>
      <c r="G64" s="286"/>
      <c r="H64" s="286"/>
      <c r="I64" s="286"/>
      <c r="J64" s="286"/>
      <c r="K64" s="282"/>
    </row>
    <row r="65" s="1" customFormat="1" ht="15" customHeight="1">
      <c r="B65" s="280"/>
      <c r="C65" s="286"/>
      <c r="D65" s="284" t="s">
        <v>7290</v>
      </c>
      <c r="E65" s="284"/>
      <c r="F65" s="284"/>
      <c r="G65" s="284"/>
      <c r="H65" s="284"/>
      <c r="I65" s="284"/>
      <c r="J65" s="284"/>
      <c r="K65" s="282"/>
    </row>
    <row r="66" s="1" customFormat="1" ht="15" customHeight="1">
      <c r="B66" s="280"/>
      <c r="C66" s="286"/>
      <c r="D66" s="289" t="s">
        <v>7291</v>
      </c>
      <c r="E66" s="289"/>
      <c r="F66" s="289"/>
      <c r="G66" s="289"/>
      <c r="H66" s="289"/>
      <c r="I66" s="289"/>
      <c r="J66" s="289"/>
      <c r="K66" s="282"/>
    </row>
    <row r="67" s="1" customFormat="1" ht="15" customHeight="1">
      <c r="B67" s="280"/>
      <c r="C67" s="286"/>
      <c r="D67" s="284" t="s">
        <v>7292</v>
      </c>
      <c r="E67" s="284"/>
      <c r="F67" s="284"/>
      <c r="G67" s="284"/>
      <c r="H67" s="284"/>
      <c r="I67" s="284"/>
      <c r="J67" s="284"/>
      <c r="K67" s="282"/>
    </row>
    <row r="68" s="1" customFormat="1" ht="15" customHeight="1">
      <c r="B68" s="280"/>
      <c r="C68" s="286"/>
      <c r="D68" s="284" t="s">
        <v>7293</v>
      </c>
      <c r="E68" s="284"/>
      <c r="F68" s="284"/>
      <c r="G68" s="284"/>
      <c r="H68" s="284"/>
      <c r="I68" s="284"/>
      <c r="J68" s="284"/>
      <c r="K68" s="282"/>
    </row>
    <row r="69" s="1" customFormat="1" ht="15" customHeight="1">
      <c r="B69" s="280"/>
      <c r="C69" s="286"/>
      <c r="D69" s="284" t="s">
        <v>7294</v>
      </c>
      <c r="E69" s="284"/>
      <c r="F69" s="284"/>
      <c r="G69" s="284"/>
      <c r="H69" s="284"/>
      <c r="I69" s="284"/>
      <c r="J69" s="284"/>
      <c r="K69" s="282"/>
    </row>
    <row r="70" s="1" customFormat="1" ht="15" customHeight="1">
      <c r="B70" s="280"/>
      <c r="C70" s="286"/>
      <c r="D70" s="284" t="s">
        <v>7295</v>
      </c>
      <c r="E70" s="284"/>
      <c r="F70" s="284"/>
      <c r="G70" s="284"/>
      <c r="H70" s="284"/>
      <c r="I70" s="284"/>
      <c r="J70" s="284"/>
      <c r="K70" s="282"/>
    </row>
    <row r="71" s="1" customFormat="1" ht="12.75" customHeight="1">
      <c r="B71" s="291"/>
      <c r="C71" s="292"/>
      <c r="D71" s="292"/>
      <c r="E71" s="292"/>
      <c r="F71" s="292"/>
      <c r="G71" s="292"/>
      <c r="H71" s="292"/>
      <c r="I71" s="292"/>
      <c r="J71" s="292"/>
      <c r="K71" s="293"/>
    </row>
    <row r="72" s="1" customFormat="1" ht="18.75" customHeight="1">
      <c r="B72" s="294"/>
      <c r="C72" s="294"/>
      <c r="D72" s="294"/>
      <c r="E72" s="294"/>
      <c r="F72" s="294"/>
      <c r="G72" s="294"/>
      <c r="H72" s="294"/>
      <c r="I72" s="294"/>
      <c r="J72" s="294"/>
      <c r="K72" s="295"/>
    </row>
    <row r="73" s="1" customFormat="1" ht="18.75" customHeight="1">
      <c r="B73" s="295"/>
      <c r="C73" s="295"/>
      <c r="D73" s="295"/>
      <c r="E73" s="295"/>
      <c r="F73" s="295"/>
      <c r="G73" s="295"/>
      <c r="H73" s="295"/>
      <c r="I73" s="295"/>
      <c r="J73" s="295"/>
      <c r="K73" s="295"/>
    </row>
    <row r="74" s="1" customFormat="1" ht="7.5" customHeight="1">
      <c r="B74" s="296"/>
      <c r="C74" s="297"/>
      <c r="D74" s="297"/>
      <c r="E74" s="297"/>
      <c r="F74" s="297"/>
      <c r="G74" s="297"/>
      <c r="H74" s="297"/>
      <c r="I74" s="297"/>
      <c r="J74" s="297"/>
      <c r="K74" s="298"/>
    </row>
    <row r="75" s="1" customFormat="1" ht="45" customHeight="1">
      <c r="B75" s="299"/>
      <c r="C75" s="300" t="s">
        <v>7296</v>
      </c>
      <c r="D75" s="300"/>
      <c r="E75" s="300"/>
      <c r="F75" s="300"/>
      <c r="G75" s="300"/>
      <c r="H75" s="300"/>
      <c r="I75" s="300"/>
      <c r="J75" s="300"/>
      <c r="K75" s="301"/>
    </row>
    <row r="76" s="1" customFormat="1" ht="17.25" customHeight="1">
      <c r="B76" s="299"/>
      <c r="C76" s="302" t="s">
        <v>7297</v>
      </c>
      <c r="D76" s="302"/>
      <c r="E76" s="302"/>
      <c r="F76" s="302" t="s">
        <v>7298</v>
      </c>
      <c r="G76" s="303"/>
      <c r="H76" s="302" t="s">
        <v>54</v>
      </c>
      <c r="I76" s="302" t="s">
        <v>57</v>
      </c>
      <c r="J76" s="302" t="s">
        <v>7299</v>
      </c>
      <c r="K76" s="301"/>
    </row>
    <row r="77" s="1" customFormat="1" ht="17.25" customHeight="1">
      <c r="B77" s="299"/>
      <c r="C77" s="304" t="s">
        <v>7300</v>
      </c>
      <c r="D77" s="304"/>
      <c r="E77" s="304"/>
      <c r="F77" s="305" t="s">
        <v>7301</v>
      </c>
      <c r="G77" s="306"/>
      <c r="H77" s="304"/>
      <c r="I77" s="304"/>
      <c r="J77" s="304" t="s">
        <v>7302</v>
      </c>
      <c r="K77" s="301"/>
    </row>
    <row r="78" s="1" customFormat="1" ht="5.25" customHeight="1">
      <c r="B78" s="299"/>
      <c r="C78" s="307"/>
      <c r="D78" s="307"/>
      <c r="E78" s="307"/>
      <c r="F78" s="307"/>
      <c r="G78" s="308"/>
      <c r="H78" s="307"/>
      <c r="I78" s="307"/>
      <c r="J78" s="307"/>
      <c r="K78" s="301"/>
    </row>
    <row r="79" s="1" customFormat="1" ht="15" customHeight="1">
      <c r="B79" s="299"/>
      <c r="C79" s="287" t="s">
        <v>53</v>
      </c>
      <c r="D79" s="309"/>
      <c r="E79" s="309"/>
      <c r="F79" s="310" t="s">
        <v>7303</v>
      </c>
      <c r="G79" s="311"/>
      <c r="H79" s="287" t="s">
        <v>7304</v>
      </c>
      <c r="I79" s="287" t="s">
        <v>7305</v>
      </c>
      <c r="J79" s="287">
        <v>20</v>
      </c>
      <c r="K79" s="301"/>
    </row>
    <row r="80" s="1" customFormat="1" ht="15" customHeight="1">
      <c r="B80" s="299"/>
      <c r="C80" s="287" t="s">
        <v>7306</v>
      </c>
      <c r="D80" s="287"/>
      <c r="E80" s="287"/>
      <c r="F80" s="310" t="s">
        <v>7303</v>
      </c>
      <c r="G80" s="311"/>
      <c r="H80" s="287" t="s">
        <v>7307</v>
      </c>
      <c r="I80" s="287" t="s">
        <v>7305</v>
      </c>
      <c r="J80" s="287">
        <v>120</v>
      </c>
      <c r="K80" s="301"/>
    </row>
    <row r="81" s="1" customFormat="1" ht="15" customHeight="1">
      <c r="B81" s="312"/>
      <c r="C81" s="287" t="s">
        <v>7308</v>
      </c>
      <c r="D81" s="287"/>
      <c r="E81" s="287"/>
      <c r="F81" s="310" t="s">
        <v>7309</v>
      </c>
      <c r="G81" s="311"/>
      <c r="H81" s="287" t="s">
        <v>7310</v>
      </c>
      <c r="I81" s="287" t="s">
        <v>7305</v>
      </c>
      <c r="J81" s="287">
        <v>50</v>
      </c>
      <c r="K81" s="301"/>
    </row>
    <row r="82" s="1" customFormat="1" ht="15" customHeight="1">
      <c r="B82" s="312"/>
      <c r="C82" s="287" t="s">
        <v>7311</v>
      </c>
      <c r="D82" s="287"/>
      <c r="E82" s="287"/>
      <c r="F82" s="310" t="s">
        <v>7303</v>
      </c>
      <c r="G82" s="311"/>
      <c r="H82" s="287" t="s">
        <v>7312</v>
      </c>
      <c r="I82" s="287" t="s">
        <v>7313</v>
      </c>
      <c r="J82" s="287"/>
      <c r="K82" s="301"/>
    </row>
    <row r="83" s="1" customFormat="1" ht="15" customHeight="1">
      <c r="B83" s="312"/>
      <c r="C83" s="313" t="s">
        <v>7314</v>
      </c>
      <c r="D83" s="313"/>
      <c r="E83" s="313"/>
      <c r="F83" s="314" t="s">
        <v>7309</v>
      </c>
      <c r="G83" s="313"/>
      <c r="H83" s="313" t="s">
        <v>7315</v>
      </c>
      <c r="I83" s="313" t="s">
        <v>7305</v>
      </c>
      <c r="J83" s="313">
        <v>15</v>
      </c>
      <c r="K83" s="301"/>
    </row>
    <row r="84" s="1" customFormat="1" ht="15" customHeight="1">
      <c r="B84" s="312"/>
      <c r="C84" s="313" t="s">
        <v>7316</v>
      </c>
      <c r="D84" s="313"/>
      <c r="E84" s="313"/>
      <c r="F84" s="314" t="s">
        <v>7309</v>
      </c>
      <c r="G84" s="313"/>
      <c r="H84" s="313" t="s">
        <v>7317</v>
      </c>
      <c r="I84" s="313" t="s">
        <v>7305</v>
      </c>
      <c r="J84" s="313">
        <v>15</v>
      </c>
      <c r="K84" s="301"/>
    </row>
    <row r="85" s="1" customFormat="1" ht="15" customHeight="1">
      <c r="B85" s="312"/>
      <c r="C85" s="313" t="s">
        <v>7318</v>
      </c>
      <c r="D85" s="313"/>
      <c r="E85" s="313"/>
      <c r="F85" s="314" t="s">
        <v>7309</v>
      </c>
      <c r="G85" s="313"/>
      <c r="H85" s="313" t="s">
        <v>7319</v>
      </c>
      <c r="I85" s="313" t="s">
        <v>7305</v>
      </c>
      <c r="J85" s="313">
        <v>20</v>
      </c>
      <c r="K85" s="301"/>
    </row>
    <row r="86" s="1" customFormat="1" ht="15" customHeight="1">
      <c r="B86" s="312"/>
      <c r="C86" s="313" t="s">
        <v>7320</v>
      </c>
      <c r="D86" s="313"/>
      <c r="E86" s="313"/>
      <c r="F86" s="314" t="s">
        <v>7309</v>
      </c>
      <c r="G86" s="313"/>
      <c r="H86" s="313" t="s">
        <v>7321</v>
      </c>
      <c r="I86" s="313" t="s">
        <v>7305</v>
      </c>
      <c r="J86" s="313">
        <v>20</v>
      </c>
      <c r="K86" s="301"/>
    </row>
    <row r="87" s="1" customFormat="1" ht="15" customHeight="1">
      <c r="B87" s="312"/>
      <c r="C87" s="287" t="s">
        <v>7322</v>
      </c>
      <c r="D87" s="287"/>
      <c r="E87" s="287"/>
      <c r="F87" s="310" t="s">
        <v>7309</v>
      </c>
      <c r="G87" s="311"/>
      <c r="H87" s="287" t="s">
        <v>7323</v>
      </c>
      <c r="I87" s="287" t="s">
        <v>7305</v>
      </c>
      <c r="J87" s="287">
        <v>50</v>
      </c>
      <c r="K87" s="301"/>
    </row>
    <row r="88" s="1" customFormat="1" ht="15" customHeight="1">
      <c r="B88" s="312"/>
      <c r="C88" s="287" t="s">
        <v>7324</v>
      </c>
      <c r="D88" s="287"/>
      <c r="E88" s="287"/>
      <c r="F88" s="310" t="s">
        <v>7309</v>
      </c>
      <c r="G88" s="311"/>
      <c r="H88" s="287" t="s">
        <v>7325</v>
      </c>
      <c r="I88" s="287" t="s">
        <v>7305</v>
      </c>
      <c r="J88" s="287">
        <v>20</v>
      </c>
      <c r="K88" s="301"/>
    </row>
    <row r="89" s="1" customFormat="1" ht="15" customHeight="1">
      <c r="B89" s="312"/>
      <c r="C89" s="287" t="s">
        <v>7326</v>
      </c>
      <c r="D89" s="287"/>
      <c r="E89" s="287"/>
      <c r="F89" s="310" t="s">
        <v>7309</v>
      </c>
      <c r="G89" s="311"/>
      <c r="H89" s="287" t="s">
        <v>7327</v>
      </c>
      <c r="I89" s="287" t="s">
        <v>7305</v>
      </c>
      <c r="J89" s="287">
        <v>20</v>
      </c>
      <c r="K89" s="301"/>
    </row>
    <row r="90" s="1" customFormat="1" ht="15" customHeight="1">
      <c r="B90" s="312"/>
      <c r="C90" s="287" t="s">
        <v>7328</v>
      </c>
      <c r="D90" s="287"/>
      <c r="E90" s="287"/>
      <c r="F90" s="310" t="s">
        <v>7309</v>
      </c>
      <c r="G90" s="311"/>
      <c r="H90" s="287" t="s">
        <v>7329</v>
      </c>
      <c r="I90" s="287" t="s">
        <v>7305</v>
      </c>
      <c r="J90" s="287">
        <v>50</v>
      </c>
      <c r="K90" s="301"/>
    </row>
    <row r="91" s="1" customFormat="1" ht="15" customHeight="1">
      <c r="B91" s="312"/>
      <c r="C91" s="287" t="s">
        <v>7330</v>
      </c>
      <c r="D91" s="287"/>
      <c r="E91" s="287"/>
      <c r="F91" s="310" t="s">
        <v>7309</v>
      </c>
      <c r="G91" s="311"/>
      <c r="H91" s="287" t="s">
        <v>7330</v>
      </c>
      <c r="I91" s="287" t="s">
        <v>7305</v>
      </c>
      <c r="J91" s="287">
        <v>50</v>
      </c>
      <c r="K91" s="301"/>
    </row>
    <row r="92" s="1" customFormat="1" ht="15" customHeight="1">
      <c r="B92" s="312"/>
      <c r="C92" s="287" t="s">
        <v>7331</v>
      </c>
      <c r="D92" s="287"/>
      <c r="E92" s="287"/>
      <c r="F92" s="310" t="s">
        <v>7309</v>
      </c>
      <c r="G92" s="311"/>
      <c r="H92" s="287" t="s">
        <v>7332</v>
      </c>
      <c r="I92" s="287" t="s">
        <v>7305</v>
      </c>
      <c r="J92" s="287">
        <v>255</v>
      </c>
      <c r="K92" s="301"/>
    </row>
    <row r="93" s="1" customFormat="1" ht="15" customHeight="1">
      <c r="B93" s="312"/>
      <c r="C93" s="287" t="s">
        <v>7333</v>
      </c>
      <c r="D93" s="287"/>
      <c r="E93" s="287"/>
      <c r="F93" s="310" t="s">
        <v>7303</v>
      </c>
      <c r="G93" s="311"/>
      <c r="H93" s="287" t="s">
        <v>7334</v>
      </c>
      <c r="I93" s="287" t="s">
        <v>7335</v>
      </c>
      <c r="J93" s="287"/>
      <c r="K93" s="301"/>
    </row>
    <row r="94" s="1" customFormat="1" ht="15" customHeight="1">
      <c r="B94" s="312"/>
      <c r="C94" s="287" t="s">
        <v>7336</v>
      </c>
      <c r="D94" s="287"/>
      <c r="E94" s="287"/>
      <c r="F94" s="310" t="s">
        <v>7303</v>
      </c>
      <c r="G94" s="311"/>
      <c r="H94" s="287" t="s">
        <v>7337</v>
      </c>
      <c r="I94" s="287" t="s">
        <v>7338</v>
      </c>
      <c r="J94" s="287"/>
      <c r="K94" s="301"/>
    </row>
    <row r="95" s="1" customFormat="1" ht="15" customHeight="1">
      <c r="B95" s="312"/>
      <c r="C95" s="287" t="s">
        <v>7339</v>
      </c>
      <c r="D95" s="287"/>
      <c r="E95" s="287"/>
      <c r="F95" s="310" t="s">
        <v>7303</v>
      </c>
      <c r="G95" s="311"/>
      <c r="H95" s="287" t="s">
        <v>7339</v>
      </c>
      <c r="I95" s="287" t="s">
        <v>7338</v>
      </c>
      <c r="J95" s="287"/>
      <c r="K95" s="301"/>
    </row>
    <row r="96" s="1" customFormat="1" ht="15" customHeight="1">
      <c r="B96" s="312"/>
      <c r="C96" s="287" t="s">
        <v>38</v>
      </c>
      <c r="D96" s="287"/>
      <c r="E96" s="287"/>
      <c r="F96" s="310" t="s">
        <v>7303</v>
      </c>
      <c r="G96" s="311"/>
      <c r="H96" s="287" t="s">
        <v>7340</v>
      </c>
      <c r="I96" s="287" t="s">
        <v>7338</v>
      </c>
      <c r="J96" s="287"/>
      <c r="K96" s="301"/>
    </row>
    <row r="97" s="1" customFormat="1" ht="15" customHeight="1">
      <c r="B97" s="312"/>
      <c r="C97" s="287" t="s">
        <v>48</v>
      </c>
      <c r="D97" s="287"/>
      <c r="E97" s="287"/>
      <c r="F97" s="310" t="s">
        <v>7303</v>
      </c>
      <c r="G97" s="311"/>
      <c r="H97" s="287" t="s">
        <v>7341</v>
      </c>
      <c r="I97" s="287" t="s">
        <v>7338</v>
      </c>
      <c r="J97" s="287"/>
      <c r="K97" s="301"/>
    </row>
    <row r="98" s="1" customFormat="1" ht="15" customHeight="1">
      <c r="B98" s="315"/>
      <c r="C98" s="316"/>
      <c r="D98" s="316"/>
      <c r="E98" s="316"/>
      <c r="F98" s="316"/>
      <c r="G98" s="316"/>
      <c r="H98" s="316"/>
      <c r="I98" s="316"/>
      <c r="J98" s="316"/>
      <c r="K98" s="317"/>
    </row>
    <row r="99" s="1" customFormat="1" ht="18.75" customHeight="1">
      <c r="B99" s="318"/>
      <c r="C99" s="319"/>
      <c r="D99" s="319"/>
      <c r="E99" s="319"/>
      <c r="F99" s="319"/>
      <c r="G99" s="319"/>
      <c r="H99" s="319"/>
      <c r="I99" s="319"/>
      <c r="J99" s="319"/>
      <c r="K99" s="318"/>
    </row>
    <row r="100" s="1" customFormat="1" ht="18.75" customHeight="1">
      <c r="B100" s="295"/>
      <c r="C100" s="295"/>
      <c r="D100" s="295"/>
      <c r="E100" s="295"/>
      <c r="F100" s="295"/>
      <c r="G100" s="295"/>
      <c r="H100" s="295"/>
      <c r="I100" s="295"/>
      <c r="J100" s="295"/>
      <c r="K100" s="295"/>
    </row>
    <row r="101" s="1" customFormat="1" ht="7.5" customHeight="1">
      <c r="B101" s="296"/>
      <c r="C101" s="297"/>
      <c r="D101" s="297"/>
      <c r="E101" s="297"/>
      <c r="F101" s="297"/>
      <c r="G101" s="297"/>
      <c r="H101" s="297"/>
      <c r="I101" s="297"/>
      <c r="J101" s="297"/>
      <c r="K101" s="298"/>
    </row>
    <row r="102" s="1" customFormat="1" ht="45" customHeight="1">
      <c r="B102" s="299"/>
      <c r="C102" s="300" t="s">
        <v>7342</v>
      </c>
      <c r="D102" s="300"/>
      <c r="E102" s="300"/>
      <c r="F102" s="300"/>
      <c r="G102" s="300"/>
      <c r="H102" s="300"/>
      <c r="I102" s="300"/>
      <c r="J102" s="300"/>
      <c r="K102" s="301"/>
    </row>
    <row r="103" s="1" customFormat="1" ht="17.25" customHeight="1">
      <c r="B103" s="299"/>
      <c r="C103" s="302" t="s">
        <v>7297</v>
      </c>
      <c r="D103" s="302"/>
      <c r="E103" s="302"/>
      <c r="F103" s="302" t="s">
        <v>7298</v>
      </c>
      <c r="G103" s="303"/>
      <c r="H103" s="302" t="s">
        <v>54</v>
      </c>
      <c r="I103" s="302" t="s">
        <v>57</v>
      </c>
      <c r="J103" s="302" t="s">
        <v>7299</v>
      </c>
      <c r="K103" s="301"/>
    </row>
    <row r="104" s="1" customFormat="1" ht="17.25" customHeight="1">
      <c r="B104" s="299"/>
      <c r="C104" s="304" t="s">
        <v>7300</v>
      </c>
      <c r="D104" s="304"/>
      <c r="E104" s="304"/>
      <c r="F104" s="305" t="s">
        <v>7301</v>
      </c>
      <c r="G104" s="306"/>
      <c r="H104" s="304"/>
      <c r="I104" s="304"/>
      <c r="J104" s="304" t="s">
        <v>7302</v>
      </c>
      <c r="K104" s="301"/>
    </row>
    <row r="105" s="1" customFormat="1" ht="5.25" customHeight="1">
      <c r="B105" s="299"/>
      <c r="C105" s="302"/>
      <c r="D105" s="302"/>
      <c r="E105" s="302"/>
      <c r="F105" s="302"/>
      <c r="G105" s="320"/>
      <c r="H105" s="302"/>
      <c r="I105" s="302"/>
      <c r="J105" s="302"/>
      <c r="K105" s="301"/>
    </row>
    <row r="106" s="1" customFormat="1" ht="15" customHeight="1">
      <c r="B106" s="299"/>
      <c r="C106" s="287" t="s">
        <v>53</v>
      </c>
      <c r="D106" s="309"/>
      <c r="E106" s="309"/>
      <c r="F106" s="310" t="s">
        <v>7303</v>
      </c>
      <c r="G106" s="287"/>
      <c r="H106" s="287" t="s">
        <v>7343</v>
      </c>
      <c r="I106" s="287" t="s">
        <v>7305</v>
      </c>
      <c r="J106" s="287">
        <v>20</v>
      </c>
      <c r="K106" s="301"/>
    </row>
    <row r="107" s="1" customFormat="1" ht="15" customHeight="1">
      <c r="B107" s="299"/>
      <c r="C107" s="287" t="s">
        <v>7306</v>
      </c>
      <c r="D107" s="287"/>
      <c r="E107" s="287"/>
      <c r="F107" s="310" t="s">
        <v>7303</v>
      </c>
      <c r="G107" s="287"/>
      <c r="H107" s="287" t="s">
        <v>7343</v>
      </c>
      <c r="I107" s="287" t="s">
        <v>7305</v>
      </c>
      <c r="J107" s="287">
        <v>120</v>
      </c>
      <c r="K107" s="301"/>
    </row>
    <row r="108" s="1" customFormat="1" ht="15" customHeight="1">
      <c r="B108" s="312"/>
      <c r="C108" s="287" t="s">
        <v>7308</v>
      </c>
      <c r="D108" s="287"/>
      <c r="E108" s="287"/>
      <c r="F108" s="310" t="s">
        <v>7309</v>
      </c>
      <c r="G108" s="287"/>
      <c r="H108" s="287" t="s">
        <v>7343</v>
      </c>
      <c r="I108" s="287" t="s">
        <v>7305</v>
      </c>
      <c r="J108" s="287">
        <v>50</v>
      </c>
      <c r="K108" s="301"/>
    </row>
    <row r="109" s="1" customFormat="1" ht="15" customHeight="1">
      <c r="B109" s="312"/>
      <c r="C109" s="287" t="s">
        <v>7311</v>
      </c>
      <c r="D109" s="287"/>
      <c r="E109" s="287"/>
      <c r="F109" s="310" t="s">
        <v>7303</v>
      </c>
      <c r="G109" s="287"/>
      <c r="H109" s="287" t="s">
        <v>7343</v>
      </c>
      <c r="I109" s="287" t="s">
        <v>7313</v>
      </c>
      <c r="J109" s="287"/>
      <c r="K109" s="301"/>
    </row>
    <row r="110" s="1" customFormat="1" ht="15" customHeight="1">
      <c r="B110" s="312"/>
      <c r="C110" s="287" t="s">
        <v>7322</v>
      </c>
      <c r="D110" s="287"/>
      <c r="E110" s="287"/>
      <c r="F110" s="310" t="s">
        <v>7309</v>
      </c>
      <c r="G110" s="287"/>
      <c r="H110" s="287" t="s">
        <v>7343</v>
      </c>
      <c r="I110" s="287" t="s">
        <v>7305</v>
      </c>
      <c r="J110" s="287">
        <v>50</v>
      </c>
      <c r="K110" s="301"/>
    </row>
    <row r="111" s="1" customFormat="1" ht="15" customHeight="1">
      <c r="B111" s="312"/>
      <c r="C111" s="287" t="s">
        <v>7330</v>
      </c>
      <c r="D111" s="287"/>
      <c r="E111" s="287"/>
      <c r="F111" s="310" t="s">
        <v>7309</v>
      </c>
      <c r="G111" s="287"/>
      <c r="H111" s="287" t="s">
        <v>7343</v>
      </c>
      <c r="I111" s="287" t="s">
        <v>7305</v>
      </c>
      <c r="J111" s="287">
        <v>50</v>
      </c>
      <c r="K111" s="301"/>
    </row>
    <row r="112" s="1" customFormat="1" ht="15" customHeight="1">
      <c r="B112" s="312"/>
      <c r="C112" s="287" t="s">
        <v>7328</v>
      </c>
      <c r="D112" s="287"/>
      <c r="E112" s="287"/>
      <c r="F112" s="310" t="s">
        <v>7309</v>
      </c>
      <c r="G112" s="287"/>
      <c r="H112" s="287" t="s">
        <v>7343</v>
      </c>
      <c r="I112" s="287" t="s">
        <v>7305</v>
      </c>
      <c r="J112" s="287">
        <v>50</v>
      </c>
      <c r="K112" s="301"/>
    </row>
    <row r="113" s="1" customFormat="1" ht="15" customHeight="1">
      <c r="B113" s="312"/>
      <c r="C113" s="287" t="s">
        <v>53</v>
      </c>
      <c r="D113" s="287"/>
      <c r="E113" s="287"/>
      <c r="F113" s="310" t="s">
        <v>7303</v>
      </c>
      <c r="G113" s="287"/>
      <c r="H113" s="287" t="s">
        <v>7344</v>
      </c>
      <c r="I113" s="287" t="s">
        <v>7305</v>
      </c>
      <c r="J113" s="287">
        <v>20</v>
      </c>
      <c r="K113" s="301"/>
    </row>
    <row r="114" s="1" customFormat="1" ht="15" customHeight="1">
      <c r="B114" s="312"/>
      <c r="C114" s="287" t="s">
        <v>7345</v>
      </c>
      <c r="D114" s="287"/>
      <c r="E114" s="287"/>
      <c r="F114" s="310" t="s">
        <v>7303</v>
      </c>
      <c r="G114" s="287"/>
      <c r="H114" s="287" t="s">
        <v>7346</v>
      </c>
      <c r="I114" s="287" t="s">
        <v>7305</v>
      </c>
      <c r="J114" s="287">
        <v>120</v>
      </c>
      <c r="K114" s="301"/>
    </row>
    <row r="115" s="1" customFormat="1" ht="15" customHeight="1">
      <c r="B115" s="312"/>
      <c r="C115" s="287" t="s">
        <v>38</v>
      </c>
      <c r="D115" s="287"/>
      <c r="E115" s="287"/>
      <c r="F115" s="310" t="s">
        <v>7303</v>
      </c>
      <c r="G115" s="287"/>
      <c r="H115" s="287" t="s">
        <v>7347</v>
      </c>
      <c r="I115" s="287" t="s">
        <v>7338</v>
      </c>
      <c r="J115" s="287"/>
      <c r="K115" s="301"/>
    </row>
    <row r="116" s="1" customFormat="1" ht="15" customHeight="1">
      <c r="B116" s="312"/>
      <c r="C116" s="287" t="s">
        <v>48</v>
      </c>
      <c r="D116" s="287"/>
      <c r="E116" s="287"/>
      <c r="F116" s="310" t="s">
        <v>7303</v>
      </c>
      <c r="G116" s="287"/>
      <c r="H116" s="287" t="s">
        <v>7348</v>
      </c>
      <c r="I116" s="287" t="s">
        <v>7338</v>
      </c>
      <c r="J116" s="287"/>
      <c r="K116" s="301"/>
    </row>
    <row r="117" s="1" customFormat="1" ht="15" customHeight="1">
      <c r="B117" s="312"/>
      <c r="C117" s="287" t="s">
        <v>57</v>
      </c>
      <c r="D117" s="287"/>
      <c r="E117" s="287"/>
      <c r="F117" s="310" t="s">
        <v>7303</v>
      </c>
      <c r="G117" s="287"/>
      <c r="H117" s="287" t="s">
        <v>7349</v>
      </c>
      <c r="I117" s="287" t="s">
        <v>7350</v>
      </c>
      <c r="J117" s="287"/>
      <c r="K117" s="301"/>
    </row>
    <row r="118" s="1" customFormat="1" ht="15" customHeight="1">
      <c r="B118" s="315"/>
      <c r="C118" s="321"/>
      <c r="D118" s="321"/>
      <c r="E118" s="321"/>
      <c r="F118" s="321"/>
      <c r="G118" s="321"/>
      <c r="H118" s="321"/>
      <c r="I118" s="321"/>
      <c r="J118" s="321"/>
      <c r="K118" s="317"/>
    </row>
    <row r="119" s="1" customFormat="1" ht="18.75" customHeight="1">
      <c r="B119" s="322"/>
      <c r="C119" s="323"/>
      <c r="D119" s="323"/>
      <c r="E119" s="323"/>
      <c r="F119" s="324"/>
      <c r="G119" s="323"/>
      <c r="H119" s="323"/>
      <c r="I119" s="323"/>
      <c r="J119" s="323"/>
      <c r="K119" s="322"/>
    </row>
    <row r="120" s="1" customFormat="1" ht="18.75" customHeight="1">
      <c r="B120" s="295"/>
      <c r="C120" s="295"/>
      <c r="D120" s="295"/>
      <c r="E120" s="295"/>
      <c r="F120" s="295"/>
      <c r="G120" s="295"/>
      <c r="H120" s="295"/>
      <c r="I120" s="295"/>
      <c r="J120" s="295"/>
      <c r="K120" s="295"/>
    </row>
    <row r="121" s="1" customFormat="1" ht="7.5" customHeight="1">
      <c r="B121" s="325"/>
      <c r="C121" s="326"/>
      <c r="D121" s="326"/>
      <c r="E121" s="326"/>
      <c r="F121" s="326"/>
      <c r="G121" s="326"/>
      <c r="H121" s="326"/>
      <c r="I121" s="326"/>
      <c r="J121" s="326"/>
      <c r="K121" s="327"/>
    </row>
    <row r="122" s="1" customFormat="1" ht="45" customHeight="1">
      <c r="B122" s="328"/>
      <c r="C122" s="278" t="s">
        <v>7351</v>
      </c>
      <c r="D122" s="278"/>
      <c r="E122" s="278"/>
      <c r="F122" s="278"/>
      <c r="G122" s="278"/>
      <c r="H122" s="278"/>
      <c r="I122" s="278"/>
      <c r="J122" s="278"/>
      <c r="K122" s="329"/>
    </row>
    <row r="123" s="1" customFormat="1" ht="17.25" customHeight="1">
      <c r="B123" s="330"/>
      <c r="C123" s="302" t="s">
        <v>7297</v>
      </c>
      <c r="D123" s="302"/>
      <c r="E123" s="302"/>
      <c r="F123" s="302" t="s">
        <v>7298</v>
      </c>
      <c r="G123" s="303"/>
      <c r="H123" s="302" t="s">
        <v>54</v>
      </c>
      <c r="I123" s="302" t="s">
        <v>57</v>
      </c>
      <c r="J123" s="302" t="s">
        <v>7299</v>
      </c>
      <c r="K123" s="331"/>
    </row>
    <row r="124" s="1" customFormat="1" ht="17.25" customHeight="1">
      <c r="B124" s="330"/>
      <c r="C124" s="304" t="s">
        <v>7300</v>
      </c>
      <c r="D124" s="304"/>
      <c r="E124" s="304"/>
      <c r="F124" s="305" t="s">
        <v>7301</v>
      </c>
      <c r="G124" s="306"/>
      <c r="H124" s="304"/>
      <c r="I124" s="304"/>
      <c r="J124" s="304" t="s">
        <v>7302</v>
      </c>
      <c r="K124" s="331"/>
    </row>
    <row r="125" s="1" customFormat="1" ht="5.25" customHeight="1">
      <c r="B125" s="332"/>
      <c r="C125" s="307"/>
      <c r="D125" s="307"/>
      <c r="E125" s="307"/>
      <c r="F125" s="307"/>
      <c r="G125" s="333"/>
      <c r="H125" s="307"/>
      <c r="I125" s="307"/>
      <c r="J125" s="307"/>
      <c r="K125" s="334"/>
    </row>
    <row r="126" s="1" customFormat="1" ht="15" customHeight="1">
      <c r="B126" s="332"/>
      <c r="C126" s="287" t="s">
        <v>7306</v>
      </c>
      <c r="D126" s="309"/>
      <c r="E126" s="309"/>
      <c r="F126" s="310" t="s">
        <v>7303</v>
      </c>
      <c r="G126" s="287"/>
      <c r="H126" s="287" t="s">
        <v>7343</v>
      </c>
      <c r="I126" s="287" t="s">
        <v>7305</v>
      </c>
      <c r="J126" s="287">
        <v>120</v>
      </c>
      <c r="K126" s="335"/>
    </row>
    <row r="127" s="1" customFormat="1" ht="15" customHeight="1">
      <c r="B127" s="332"/>
      <c r="C127" s="287" t="s">
        <v>7352</v>
      </c>
      <c r="D127" s="287"/>
      <c r="E127" s="287"/>
      <c r="F127" s="310" t="s">
        <v>7303</v>
      </c>
      <c r="G127" s="287"/>
      <c r="H127" s="287" t="s">
        <v>7353</v>
      </c>
      <c r="I127" s="287" t="s">
        <v>7305</v>
      </c>
      <c r="J127" s="287" t="s">
        <v>7354</v>
      </c>
      <c r="K127" s="335"/>
    </row>
    <row r="128" s="1" customFormat="1" ht="15" customHeight="1">
      <c r="B128" s="332"/>
      <c r="C128" s="287" t="s">
        <v>82</v>
      </c>
      <c r="D128" s="287"/>
      <c r="E128" s="287"/>
      <c r="F128" s="310" t="s">
        <v>7303</v>
      </c>
      <c r="G128" s="287"/>
      <c r="H128" s="287" t="s">
        <v>7355</v>
      </c>
      <c r="I128" s="287" t="s">
        <v>7305</v>
      </c>
      <c r="J128" s="287" t="s">
        <v>7354</v>
      </c>
      <c r="K128" s="335"/>
    </row>
    <row r="129" s="1" customFormat="1" ht="15" customHeight="1">
      <c r="B129" s="332"/>
      <c r="C129" s="287" t="s">
        <v>7314</v>
      </c>
      <c r="D129" s="287"/>
      <c r="E129" s="287"/>
      <c r="F129" s="310" t="s">
        <v>7309</v>
      </c>
      <c r="G129" s="287"/>
      <c r="H129" s="287" t="s">
        <v>7315</v>
      </c>
      <c r="I129" s="287" t="s">
        <v>7305</v>
      </c>
      <c r="J129" s="287">
        <v>15</v>
      </c>
      <c r="K129" s="335"/>
    </row>
    <row r="130" s="1" customFormat="1" ht="15" customHeight="1">
      <c r="B130" s="332"/>
      <c r="C130" s="313" t="s">
        <v>7316</v>
      </c>
      <c r="D130" s="313"/>
      <c r="E130" s="313"/>
      <c r="F130" s="314" t="s">
        <v>7309</v>
      </c>
      <c r="G130" s="313"/>
      <c r="H130" s="313" t="s">
        <v>7317</v>
      </c>
      <c r="I130" s="313" t="s">
        <v>7305</v>
      </c>
      <c r="J130" s="313">
        <v>15</v>
      </c>
      <c r="K130" s="335"/>
    </row>
    <row r="131" s="1" customFormat="1" ht="15" customHeight="1">
      <c r="B131" s="332"/>
      <c r="C131" s="313" t="s">
        <v>7318</v>
      </c>
      <c r="D131" s="313"/>
      <c r="E131" s="313"/>
      <c r="F131" s="314" t="s">
        <v>7309</v>
      </c>
      <c r="G131" s="313"/>
      <c r="H131" s="313" t="s">
        <v>7319</v>
      </c>
      <c r="I131" s="313" t="s">
        <v>7305</v>
      </c>
      <c r="J131" s="313">
        <v>20</v>
      </c>
      <c r="K131" s="335"/>
    </row>
    <row r="132" s="1" customFormat="1" ht="15" customHeight="1">
      <c r="B132" s="332"/>
      <c r="C132" s="313" t="s">
        <v>7320</v>
      </c>
      <c r="D132" s="313"/>
      <c r="E132" s="313"/>
      <c r="F132" s="314" t="s">
        <v>7309</v>
      </c>
      <c r="G132" s="313"/>
      <c r="H132" s="313" t="s">
        <v>7321</v>
      </c>
      <c r="I132" s="313" t="s">
        <v>7305</v>
      </c>
      <c r="J132" s="313">
        <v>20</v>
      </c>
      <c r="K132" s="335"/>
    </row>
    <row r="133" s="1" customFormat="1" ht="15" customHeight="1">
      <c r="B133" s="332"/>
      <c r="C133" s="287" t="s">
        <v>7308</v>
      </c>
      <c r="D133" s="287"/>
      <c r="E133" s="287"/>
      <c r="F133" s="310" t="s">
        <v>7309</v>
      </c>
      <c r="G133" s="287"/>
      <c r="H133" s="287" t="s">
        <v>7343</v>
      </c>
      <c r="I133" s="287" t="s">
        <v>7305</v>
      </c>
      <c r="J133" s="287">
        <v>50</v>
      </c>
      <c r="K133" s="335"/>
    </row>
    <row r="134" s="1" customFormat="1" ht="15" customHeight="1">
      <c r="B134" s="332"/>
      <c r="C134" s="287" t="s">
        <v>7322</v>
      </c>
      <c r="D134" s="287"/>
      <c r="E134" s="287"/>
      <c r="F134" s="310" t="s">
        <v>7309</v>
      </c>
      <c r="G134" s="287"/>
      <c r="H134" s="287" t="s">
        <v>7343</v>
      </c>
      <c r="I134" s="287" t="s">
        <v>7305</v>
      </c>
      <c r="J134" s="287">
        <v>50</v>
      </c>
      <c r="K134" s="335"/>
    </row>
    <row r="135" s="1" customFormat="1" ht="15" customHeight="1">
      <c r="B135" s="332"/>
      <c r="C135" s="287" t="s">
        <v>7328</v>
      </c>
      <c r="D135" s="287"/>
      <c r="E135" s="287"/>
      <c r="F135" s="310" t="s">
        <v>7309</v>
      </c>
      <c r="G135" s="287"/>
      <c r="H135" s="287" t="s">
        <v>7343</v>
      </c>
      <c r="I135" s="287" t="s">
        <v>7305</v>
      </c>
      <c r="J135" s="287">
        <v>50</v>
      </c>
      <c r="K135" s="335"/>
    </row>
    <row r="136" s="1" customFormat="1" ht="15" customHeight="1">
      <c r="B136" s="332"/>
      <c r="C136" s="287" t="s">
        <v>7330</v>
      </c>
      <c r="D136" s="287"/>
      <c r="E136" s="287"/>
      <c r="F136" s="310" t="s">
        <v>7309</v>
      </c>
      <c r="G136" s="287"/>
      <c r="H136" s="287" t="s">
        <v>7343</v>
      </c>
      <c r="I136" s="287" t="s">
        <v>7305</v>
      </c>
      <c r="J136" s="287">
        <v>50</v>
      </c>
      <c r="K136" s="335"/>
    </row>
    <row r="137" s="1" customFormat="1" ht="15" customHeight="1">
      <c r="B137" s="332"/>
      <c r="C137" s="287" t="s">
        <v>7331</v>
      </c>
      <c r="D137" s="287"/>
      <c r="E137" s="287"/>
      <c r="F137" s="310" t="s">
        <v>7309</v>
      </c>
      <c r="G137" s="287"/>
      <c r="H137" s="287" t="s">
        <v>7356</v>
      </c>
      <c r="I137" s="287" t="s">
        <v>7305</v>
      </c>
      <c r="J137" s="287">
        <v>255</v>
      </c>
      <c r="K137" s="335"/>
    </row>
    <row r="138" s="1" customFormat="1" ht="15" customHeight="1">
      <c r="B138" s="332"/>
      <c r="C138" s="287" t="s">
        <v>7333</v>
      </c>
      <c r="D138" s="287"/>
      <c r="E138" s="287"/>
      <c r="F138" s="310" t="s">
        <v>7303</v>
      </c>
      <c r="G138" s="287"/>
      <c r="H138" s="287" t="s">
        <v>7357</v>
      </c>
      <c r="I138" s="287" t="s">
        <v>7335</v>
      </c>
      <c r="J138" s="287"/>
      <c r="K138" s="335"/>
    </row>
    <row r="139" s="1" customFormat="1" ht="15" customHeight="1">
      <c r="B139" s="332"/>
      <c r="C139" s="287" t="s">
        <v>7336</v>
      </c>
      <c r="D139" s="287"/>
      <c r="E139" s="287"/>
      <c r="F139" s="310" t="s">
        <v>7303</v>
      </c>
      <c r="G139" s="287"/>
      <c r="H139" s="287" t="s">
        <v>7358</v>
      </c>
      <c r="I139" s="287" t="s">
        <v>7338</v>
      </c>
      <c r="J139" s="287"/>
      <c r="K139" s="335"/>
    </row>
    <row r="140" s="1" customFormat="1" ht="15" customHeight="1">
      <c r="B140" s="332"/>
      <c r="C140" s="287" t="s">
        <v>7339</v>
      </c>
      <c r="D140" s="287"/>
      <c r="E140" s="287"/>
      <c r="F140" s="310" t="s">
        <v>7303</v>
      </c>
      <c r="G140" s="287"/>
      <c r="H140" s="287" t="s">
        <v>7339</v>
      </c>
      <c r="I140" s="287" t="s">
        <v>7338</v>
      </c>
      <c r="J140" s="287"/>
      <c r="K140" s="335"/>
    </row>
    <row r="141" s="1" customFormat="1" ht="15" customHeight="1">
      <c r="B141" s="332"/>
      <c r="C141" s="287" t="s">
        <v>38</v>
      </c>
      <c r="D141" s="287"/>
      <c r="E141" s="287"/>
      <c r="F141" s="310" t="s">
        <v>7303</v>
      </c>
      <c r="G141" s="287"/>
      <c r="H141" s="287" t="s">
        <v>7359</v>
      </c>
      <c r="I141" s="287" t="s">
        <v>7338</v>
      </c>
      <c r="J141" s="287"/>
      <c r="K141" s="335"/>
    </row>
    <row r="142" s="1" customFormat="1" ht="15" customHeight="1">
      <c r="B142" s="332"/>
      <c r="C142" s="287" t="s">
        <v>7360</v>
      </c>
      <c r="D142" s="287"/>
      <c r="E142" s="287"/>
      <c r="F142" s="310" t="s">
        <v>7303</v>
      </c>
      <c r="G142" s="287"/>
      <c r="H142" s="287" t="s">
        <v>7361</v>
      </c>
      <c r="I142" s="287" t="s">
        <v>7338</v>
      </c>
      <c r="J142" s="287"/>
      <c r="K142" s="335"/>
    </row>
    <row r="143" s="1" customFormat="1" ht="15" customHeight="1">
      <c r="B143" s="336"/>
      <c r="C143" s="337"/>
      <c r="D143" s="337"/>
      <c r="E143" s="337"/>
      <c r="F143" s="337"/>
      <c r="G143" s="337"/>
      <c r="H143" s="337"/>
      <c r="I143" s="337"/>
      <c r="J143" s="337"/>
      <c r="K143" s="338"/>
    </row>
    <row r="144" s="1" customFormat="1" ht="18.75" customHeight="1">
      <c r="B144" s="323"/>
      <c r="C144" s="323"/>
      <c r="D144" s="323"/>
      <c r="E144" s="323"/>
      <c r="F144" s="324"/>
      <c r="G144" s="323"/>
      <c r="H144" s="323"/>
      <c r="I144" s="323"/>
      <c r="J144" s="323"/>
      <c r="K144" s="323"/>
    </row>
    <row r="145" s="1" customFormat="1" ht="18.75" customHeight="1">
      <c r="B145" s="295"/>
      <c r="C145" s="295"/>
      <c r="D145" s="295"/>
      <c r="E145" s="295"/>
      <c r="F145" s="295"/>
      <c r="G145" s="295"/>
      <c r="H145" s="295"/>
      <c r="I145" s="295"/>
      <c r="J145" s="295"/>
      <c r="K145" s="295"/>
    </row>
    <row r="146" s="1" customFormat="1" ht="7.5" customHeight="1">
      <c r="B146" s="296"/>
      <c r="C146" s="297"/>
      <c r="D146" s="297"/>
      <c r="E146" s="297"/>
      <c r="F146" s="297"/>
      <c r="G146" s="297"/>
      <c r="H146" s="297"/>
      <c r="I146" s="297"/>
      <c r="J146" s="297"/>
      <c r="K146" s="298"/>
    </row>
    <row r="147" s="1" customFormat="1" ht="45" customHeight="1">
      <c r="B147" s="299"/>
      <c r="C147" s="300" t="s">
        <v>7362</v>
      </c>
      <c r="D147" s="300"/>
      <c r="E147" s="300"/>
      <c r="F147" s="300"/>
      <c r="G147" s="300"/>
      <c r="H147" s="300"/>
      <c r="I147" s="300"/>
      <c r="J147" s="300"/>
      <c r="K147" s="301"/>
    </row>
    <row r="148" s="1" customFormat="1" ht="17.25" customHeight="1">
      <c r="B148" s="299"/>
      <c r="C148" s="302" t="s">
        <v>7297</v>
      </c>
      <c r="D148" s="302"/>
      <c r="E148" s="302"/>
      <c r="F148" s="302" t="s">
        <v>7298</v>
      </c>
      <c r="G148" s="303"/>
      <c r="H148" s="302" t="s">
        <v>54</v>
      </c>
      <c r="I148" s="302" t="s">
        <v>57</v>
      </c>
      <c r="J148" s="302" t="s">
        <v>7299</v>
      </c>
      <c r="K148" s="301"/>
    </row>
    <row r="149" s="1" customFormat="1" ht="17.25" customHeight="1">
      <c r="B149" s="299"/>
      <c r="C149" s="304" t="s">
        <v>7300</v>
      </c>
      <c r="D149" s="304"/>
      <c r="E149" s="304"/>
      <c r="F149" s="305" t="s">
        <v>7301</v>
      </c>
      <c r="G149" s="306"/>
      <c r="H149" s="304"/>
      <c r="I149" s="304"/>
      <c r="J149" s="304" t="s">
        <v>7302</v>
      </c>
      <c r="K149" s="301"/>
    </row>
    <row r="150" s="1" customFormat="1" ht="5.25" customHeight="1">
      <c r="B150" s="312"/>
      <c r="C150" s="307"/>
      <c r="D150" s="307"/>
      <c r="E150" s="307"/>
      <c r="F150" s="307"/>
      <c r="G150" s="308"/>
      <c r="H150" s="307"/>
      <c r="I150" s="307"/>
      <c r="J150" s="307"/>
      <c r="K150" s="335"/>
    </row>
    <row r="151" s="1" customFormat="1" ht="15" customHeight="1">
      <c r="B151" s="312"/>
      <c r="C151" s="339" t="s">
        <v>7306</v>
      </c>
      <c r="D151" s="287"/>
      <c r="E151" s="287"/>
      <c r="F151" s="340" t="s">
        <v>7303</v>
      </c>
      <c r="G151" s="287"/>
      <c r="H151" s="339" t="s">
        <v>7343</v>
      </c>
      <c r="I151" s="339" t="s">
        <v>7305</v>
      </c>
      <c r="J151" s="339">
        <v>120</v>
      </c>
      <c r="K151" s="335"/>
    </row>
    <row r="152" s="1" customFormat="1" ht="15" customHeight="1">
      <c r="B152" s="312"/>
      <c r="C152" s="339" t="s">
        <v>7352</v>
      </c>
      <c r="D152" s="287"/>
      <c r="E152" s="287"/>
      <c r="F152" s="340" t="s">
        <v>7303</v>
      </c>
      <c r="G152" s="287"/>
      <c r="H152" s="339" t="s">
        <v>7363</v>
      </c>
      <c r="I152" s="339" t="s">
        <v>7305</v>
      </c>
      <c r="J152" s="339" t="s">
        <v>7354</v>
      </c>
      <c r="K152" s="335"/>
    </row>
    <row r="153" s="1" customFormat="1" ht="15" customHeight="1">
      <c r="B153" s="312"/>
      <c r="C153" s="339" t="s">
        <v>82</v>
      </c>
      <c r="D153" s="287"/>
      <c r="E153" s="287"/>
      <c r="F153" s="340" t="s">
        <v>7303</v>
      </c>
      <c r="G153" s="287"/>
      <c r="H153" s="339" t="s">
        <v>7364</v>
      </c>
      <c r="I153" s="339" t="s">
        <v>7305</v>
      </c>
      <c r="J153" s="339" t="s">
        <v>7354</v>
      </c>
      <c r="K153" s="335"/>
    </row>
    <row r="154" s="1" customFormat="1" ht="15" customHeight="1">
      <c r="B154" s="312"/>
      <c r="C154" s="339" t="s">
        <v>7308</v>
      </c>
      <c r="D154" s="287"/>
      <c r="E154" s="287"/>
      <c r="F154" s="340" t="s">
        <v>7309</v>
      </c>
      <c r="G154" s="287"/>
      <c r="H154" s="339" t="s">
        <v>7343</v>
      </c>
      <c r="I154" s="339" t="s">
        <v>7305</v>
      </c>
      <c r="J154" s="339">
        <v>50</v>
      </c>
      <c r="K154" s="335"/>
    </row>
    <row r="155" s="1" customFormat="1" ht="15" customHeight="1">
      <c r="B155" s="312"/>
      <c r="C155" s="339" t="s">
        <v>7311</v>
      </c>
      <c r="D155" s="287"/>
      <c r="E155" s="287"/>
      <c r="F155" s="340" t="s">
        <v>7303</v>
      </c>
      <c r="G155" s="287"/>
      <c r="H155" s="339" t="s">
        <v>7343</v>
      </c>
      <c r="I155" s="339" t="s">
        <v>7313</v>
      </c>
      <c r="J155" s="339"/>
      <c r="K155" s="335"/>
    </row>
    <row r="156" s="1" customFormat="1" ht="15" customHeight="1">
      <c r="B156" s="312"/>
      <c r="C156" s="339" t="s">
        <v>7322</v>
      </c>
      <c r="D156" s="287"/>
      <c r="E156" s="287"/>
      <c r="F156" s="340" t="s">
        <v>7309</v>
      </c>
      <c r="G156" s="287"/>
      <c r="H156" s="339" t="s">
        <v>7343</v>
      </c>
      <c r="I156" s="339" t="s">
        <v>7305</v>
      </c>
      <c r="J156" s="339">
        <v>50</v>
      </c>
      <c r="K156" s="335"/>
    </row>
    <row r="157" s="1" customFormat="1" ht="15" customHeight="1">
      <c r="B157" s="312"/>
      <c r="C157" s="339" t="s">
        <v>7330</v>
      </c>
      <c r="D157" s="287"/>
      <c r="E157" s="287"/>
      <c r="F157" s="340" t="s">
        <v>7309</v>
      </c>
      <c r="G157" s="287"/>
      <c r="H157" s="339" t="s">
        <v>7343</v>
      </c>
      <c r="I157" s="339" t="s">
        <v>7305</v>
      </c>
      <c r="J157" s="339">
        <v>50</v>
      </c>
      <c r="K157" s="335"/>
    </row>
    <row r="158" s="1" customFormat="1" ht="15" customHeight="1">
      <c r="B158" s="312"/>
      <c r="C158" s="339" t="s">
        <v>7328</v>
      </c>
      <c r="D158" s="287"/>
      <c r="E158" s="287"/>
      <c r="F158" s="340" t="s">
        <v>7309</v>
      </c>
      <c r="G158" s="287"/>
      <c r="H158" s="339" t="s">
        <v>7343</v>
      </c>
      <c r="I158" s="339" t="s">
        <v>7305</v>
      </c>
      <c r="J158" s="339">
        <v>50</v>
      </c>
      <c r="K158" s="335"/>
    </row>
    <row r="159" s="1" customFormat="1" ht="15" customHeight="1">
      <c r="B159" s="312"/>
      <c r="C159" s="339" t="s">
        <v>302</v>
      </c>
      <c r="D159" s="287"/>
      <c r="E159" s="287"/>
      <c r="F159" s="340" t="s">
        <v>7303</v>
      </c>
      <c r="G159" s="287"/>
      <c r="H159" s="339" t="s">
        <v>7365</v>
      </c>
      <c r="I159" s="339" t="s">
        <v>7305</v>
      </c>
      <c r="J159" s="339" t="s">
        <v>7366</v>
      </c>
      <c r="K159" s="335"/>
    </row>
    <row r="160" s="1" customFormat="1" ht="15" customHeight="1">
      <c r="B160" s="312"/>
      <c r="C160" s="339" t="s">
        <v>7367</v>
      </c>
      <c r="D160" s="287"/>
      <c r="E160" s="287"/>
      <c r="F160" s="340" t="s">
        <v>7303</v>
      </c>
      <c r="G160" s="287"/>
      <c r="H160" s="339" t="s">
        <v>7368</v>
      </c>
      <c r="I160" s="339" t="s">
        <v>7338</v>
      </c>
      <c r="J160" s="339"/>
      <c r="K160" s="335"/>
    </row>
    <row r="161" s="1" customFormat="1" ht="15" customHeight="1">
      <c r="B161" s="341"/>
      <c r="C161" s="321"/>
      <c r="D161" s="321"/>
      <c r="E161" s="321"/>
      <c r="F161" s="321"/>
      <c r="G161" s="321"/>
      <c r="H161" s="321"/>
      <c r="I161" s="321"/>
      <c r="J161" s="321"/>
      <c r="K161" s="342"/>
    </row>
    <row r="162" s="1" customFormat="1" ht="18.75" customHeight="1">
      <c r="B162" s="323"/>
      <c r="C162" s="333"/>
      <c r="D162" s="333"/>
      <c r="E162" s="333"/>
      <c r="F162" s="343"/>
      <c r="G162" s="333"/>
      <c r="H162" s="333"/>
      <c r="I162" s="333"/>
      <c r="J162" s="333"/>
      <c r="K162" s="323"/>
    </row>
    <row r="163" s="1" customFormat="1" ht="18.75" customHeight="1">
      <c r="B163" s="295"/>
      <c r="C163" s="295"/>
      <c r="D163" s="295"/>
      <c r="E163" s="295"/>
      <c r="F163" s="295"/>
      <c r="G163" s="295"/>
      <c r="H163" s="295"/>
      <c r="I163" s="295"/>
      <c r="J163" s="295"/>
      <c r="K163" s="295"/>
    </row>
    <row r="164" s="1" customFormat="1" ht="7.5" customHeight="1">
      <c r="B164" s="274"/>
      <c r="C164" s="275"/>
      <c r="D164" s="275"/>
      <c r="E164" s="275"/>
      <c r="F164" s="275"/>
      <c r="G164" s="275"/>
      <c r="H164" s="275"/>
      <c r="I164" s="275"/>
      <c r="J164" s="275"/>
      <c r="K164" s="276"/>
    </row>
    <row r="165" s="1" customFormat="1" ht="45" customHeight="1">
      <c r="B165" s="277"/>
      <c r="C165" s="278" t="s">
        <v>7369</v>
      </c>
      <c r="D165" s="278"/>
      <c r="E165" s="278"/>
      <c r="F165" s="278"/>
      <c r="G165" s="278"/>
      <c r="H165" s="278"/>
      <c r="I165" s="278"/>
      <c r="J165" s="278"/>
      <c r="K165" s="279"/>
    </row>
    <row r="166" s="1" customFormat="1" ht="17.25" customHeight="1">
      <c r="B166" s="277"/>
      <c r="C166" s="302" t="s">
        <v>7297</v>
      </c>
      <c r="D166" s="302"/>
      <c r="E166" s="302"/>
      <c r="F166" s="302" t="s">
        <v>7298</v>
      </c>
      <c r="G166" s="344"/>
      <c r="H166" s="345" t="s">
        <v>54</v>
      </c>
      <c r="I166" s="345" t="s">
        <v>57</v>
      </c>
      <c r="J166" s="302" t="s">
        <v>7299</v>
      </c>
      <c r="K166" s="279"/>
    </row>
    <row r="167" s="1" customFormat="1" ht="17.25" customHeight="1">
      <c r="B167" s="280"/>
      <c r="C167" s="304" t="s">
        <v>7300</v>
      </c>
      <c r="D167" s="304"/>
      <c r="E167" s="304"/>
      <c r="F167" s="305" t="s">
        <v>7301</v>
      </c>
      <c r="G167" s="346"/>
      <c r="H167" s="347"/>
      <c r="I167" s="347"/>
      <c r="J167" s="304" t="s">
        <v>7302</v>
      </c>
      <c r="K167" s="282"/>
    </row>
    <row r="168" s="1" customFormat="1" ht="5.25" customHeight="1">
      <c r="B168" s="312"/>
      <c r="C168" s="307"/>
      <c r="D168" s="307"/>
      <c r="E168" s="307"/>
      <c r="F168" s="307"/>
      <c r="G168" s="308"/>
      <c r="H168" s="307"/>
      <c r="I168" s="307"/>
      <c r="J168" s="307"/>
      <c r="K168" s="335"/>
    </row>
    <row r="169" s="1" customFormat="1" ht="15" customHeight="1">
      <c r="B169" s="312"/>
      <c r="C169" s="287" t="s">
        <v>7306</v>
      </c>
      <c r="D169" s="287"/>
      <c r="E169" s="287"/>
      <c r="F169" s="310" t="s">
        <v>7303</v>
      </c>
      <c r="G169" s="287"/>
      <c r="H169" s="287" t="s">
        <v>7343</v>
      </c>
      <c r="I169" s="287" t="s">
        <v>7305</v>
      </c>
      <c r="J169" s="287">
        <v>120</v>
      </c>
      <c r="K169" s="335"/>
    </row>
    <row r="170" s="1" customFormat="1" ht="15" customHeight="1">
      <c r="B170" s="312"/>
      <c r="C170" s="287" t="s">
        <v>7352</v>
      </c>
      <c r="D170" s="287"/>
      <c r="E170" s="287"/>
      <c r="F170" s="310" t="s">
        <v>7303</v>
      </c>
      <c r="G170" s="287"/>
      <c r="H170" s="287" t="s">
        <v>7353</v>
      </c>
      <c r="I170" s="287" t="s">
        <v>7305</v>
      </c>
      <c r="J170" s="287" t="s">
        <v>7354</v>
      </c>
      <c r="K170" s="335"/>
    </row>
    <row r="171" s="1" customFormat="1" ht="15" customHeight="1">
      <c r="B171" s="312"/>
      <c r="C171" s="287" t="s">
        <v>82</v>
      </c>
      <c r="D171" s="287"/>
      <c r="E171" s="287"/>
      <c r="F171" s="310" t="s">
        <v>7303</v>
      </c>
      <c r="G171" s="287"/>
      <c r="H171" s="287" t="s">
        <v>7370</v>
      </c>
      <c r="I171" s="287" t="s">
        <v>7305</v>
      </c>
      <c r="J171" s="287" t="s">
        <v>7354</v>
      </c>
      <c r="K171" s="335"/>
    </row>
    <row r="172" s="1" customFormat="1" ht="15" customHeight="1">
      <c r="B172" s="312"/>
      <c r="C172" s="287" t="s">
        <v>7308</v>
      </c>
      <c r="D172" s="287"/>
      <c r="E172" s="287"/>
      <c r="F172" s="310" t="s">
        <v>7309</v>
      </c>
      <c r="G172" s="287"/>
      <c r="H172" s="287" t="s">
        <v>7370</v>
      </c>
      <c r="I172" s="287" t="s">
        <v>7305</v>
      </c>
      <c r="J172" s="287">
        <v>50</v>
      </c>
      <c r="K172" s="335"/>
    </row>
    <row r="173" s="1" customFormat="1" ht="15" customHeight="1">
      <c r="B173" s="312"/>
      <c r="C173" s="287" t="s">
        <v>7311</v>
      </c>
      <c r="D173" s="287"/>
      <c r="E173" s="287"/>
      <c r="F173" s="310" t="s">
        <v>7303</v>
      </c>
      <c r="G173" s="287"/>
      <c r="H173" s="287" t="s">
        <v>7370</v>
      </c>
      <c r="I173" s="287" t="s">
        <v>7313</v>
      </c>
      <c r="J173" s="287"/>
      <c r="K173" s="335"/>
    </row>
    <row r="174" s="1" customFormat="1" ht="15" customHeight="1">
      <c r="B174" s="312"/>
      <c r="C174" s="287" t="s">
        <v>7322</v>
      </c>
      <c r="D174" s="287"/>
      <c r="E174" s="287"/>
      <c r="F174" s="310" t="s">
        <v>7309</v>
      </c>
      <c r="G174" s="287"/>
      <c r="H174" s="287" t="s">
        <v>7370</v>
      </c>
      <c r="I174" s="287" t="s">
        <v>7305</v>
      </c>
      <c r="J174" s="287">
        <v>50</v>
      </c>
      <c r="K174" s="335"/>
    </row>
    <row r="175" s="1" customFormat="1" ht="15" customHeight="1">
      <c r="B175" s="312"/>
      <c r="C175" s="287" t="s">
        <v>7330</v>
      </c>
      <c r="D175" s="287"/>
      <c r="E175" s="287"/>
      <c r="F175" s="310" t="s">
        <v>7309</v>
      </c>
      <c r="G175" s="287"/>
      <c r="H175" s="287" t="s">
        <v>7370</v>
      </c>
      <c r="I175" s="287" t="s">
        <v>7305</v>
      </c>
      <c r="J175" s="287">
        <v>50</v>
      </c>
      <c r="K175" s="335"/>
    </row>
    <row r="176" s="1" customFormat="1" ht="15" customHeight="1">
      <c r="B176" s="312"/>
      <c r="C176" s="287" t="s">
        <v>7328</v>
      </c>
      <c r="D176" s="287"/>
      <c r="E176" s="287"/>
      <c r="F176" s="310" t="s">
        <v>7309</v>
      </c>
      <c r="G176" s="287"/>
      <c r="H176" s="287" t="s">
        <v>7370</v>
      </c>
      <c r="I176" s="287" t="s">
        <v>7305</v>
      </c>
      <c r="J176" s="287">
        <v>50</v>
      </c>
      <c r="K176" s="335"/>
    </row>
    <row r="177" s="1" customFormat="1" ht="15" customHeight="1">
      <c r="B177" s="312"/>
      <c r="C177" s="287" t="s">
        <v>444</v>
      </c>
      <c r="D177" s="287"/>
      <c r="E177" s="287"/>
      <c r="F177" s="310" t="s">
        <v>7303</v>
      </c>
      <c r="G177" s="287"/>
      <c r="H177" s="287" t="s">
        <v>7371</v>
      </c>
      <c r="I177" s="287" t="s">
        <v>7372</v>
      </c>
      <c r="J177" s="287"/>
      <c r="K177" s="335"/>
    </row>
    <row r="178" s="1" customFormat="1" ht="15" customHeight="1">
      <c r="B178" s="312"/>
      <c r="C178" s="287" t="s">
        <v>57</v>
      </c>
      <c r="D178" s="287"/>
      <c r="E178" s="287"/>
      <c r="F178" s="310" t="s">
        <v>7303</v>
      </c>
      <c r="G178" s="287"/>
      <c r="H178" s="287" t="s">
        <v>7373</v>
      </c>
      <c r="I178" s="287" t="s">
        <v>7374</v>
      </c>
      <c r="J178" s="287">
        <v>1</v>
      </c>
      <c r="K178" s="335"/>
    </row>
    <row r="179" s="1" customFormat="1" ht="15" customHeight="1">
      <c r="B179" s="312"/>
      <c r="C179" s="287" t="s">
        <v>53</v>
      </c>
      <c r="D179" s="287"/>
      <c r="E179" s="287"/>
      <c r="F179" s="310" t="s">
        <v>7303</v>
      </c>
      <c r="G179" s="287"/>
      <c r="H179" s="287" t="s">
        <v>7375</v>
      </c>
      <c r="I179" s="287" t="s">
        <v>7305</v>
      </c>
      <c r="J179" s="287">
        <v>20</v>
      </c>
      <c r="K179" s="335"/>
    </row>
    <row r="180" s="1" customFormat="1" ht="15" customHeight="1">
      <c r="B180" s="312"/>
      <c r="C180" s="287" t="s">
        <v>54</v>
      </c>
      <c r="D180" s="287"/>
      <c r="E180" s="287"/>
      <c r="F180" s="310" t="s">
        <v>7303</v>
      </c>
      <c r="G180" s="287"/>
      <c r="H180" s="287" t="s">
        <v>7376</v>
      </c>
      <c r="I180" s="287" t="s">
        <v>7305</v>
      </c>
      <c r="J180" s="287">
        <v>255</v>
      </c>
      <c r="K180" s="335"/>
    </row>
    <row r="181" s="1" customFormat="1" ht="15" customHeight="1">
      <c r="B181" s="312"/>
      <c r="C181" s="287" t="s">
        <v>445</v>
      </c>
      <c r="D181" s="287"/>
      <c r="E181" s="287"/>
      <c r="F181" s="310" t="s">
        <v>7303</v>
      </c>
      <c r="G181" s="287"/>
      <c r="H181" s="287" t="s">
        <v>7267</v>
      </c>
      <c r="I181" s="287" t="s">
        <v>7305</v>
      </c>
      <c r="J181" s="287">
        <v>10</v>
      </c>
      <c r="K181" s="335"/>
    </row>
    <row r="182" s="1" customFormat="1" ht="15" customHeight="1">
      <c r="B182" s="312"/>
      <c r="C182" s="287" t="s">
        <v>446</v>
      </c>
      <c r="D182" s="287"/>
      <c r="E182" s="287"/>
      <c r="F182" s="310" t="s">
        <v>7303</v>
      </c>
      <c r="G182" s="287"/>
      <c r="H182" s="287" t="s">
        <v>7377</v>
      </c>
      <c r="I182" s="287" t="s">
        <v>7338</v>
      </c>
      <c r="J182" s="287"/>
      <c r="K182" s="335"/>
    </row>
    <row r="183" s="1" customFormat="1" ht="15" customHeight="1">
      <c r="B183" s="312"/>
      <c r="C183" s="287" t="s">
        <v>7378</v>
      </c>
      <c r="D183" s="287"/>
      <c r="E183" s="287"/>
      <c r="F183" s="310" t="s">
        <v>7303</v>
      </c>
      <c r="G183" s="287"/>
      <c r="H183" s="287" t="s">
        <v>7379</v>
      </c>
      <c r="I183" s="287" t="s">
        <v>7338</v>
      </c>
      <c r="J183" s="287"/>
      <c r="K183" s="335"/>
    </row>
    <row r="184" s="1" customFormat="1" ht="15" customHeight="1">
      <c r="B184" s="312"/>
      <c r="C184" s="287" t="s">
        <v>7367</v>
      </c>
      <c r="D184" s="287"/>
      <c r="E184" s="287"/>
      <c r="F184" s="310" t="s">
        <v>7303</v>
      </c>
      <c r="G184" s="287"/>
      <c r="H184" s="287" t="s">
        <v>7380</v>
      </c>
      <c r="I184" s="287" t="s">
        <v>7338</v>
      </c>
      <c r="J184" s="287"/>
      <c r="K184" s="335"/>
    </row>
    <row r="185" s="1" customFormat="1" ht="15" customHeight="1">
      <c r="B185" s="312"/>
      <c r="C185" s="287" t="s">
        <v>448</v>
      </c>
      <c r="D185" s="287"/>
      <c r="E185" s="287"/>
      <c r="F185" s="310" t="s">
        <v>7309</v>
      </c>
      <c r="G185" s="287"/>
      <c r="H185" s="287" t="s">
        <v>7381</v>
      </c>
      <c r="I185" s="287" t="s">
        <v>7305</v>
      </c>
      <c r="J185" s="287">
        <v>50</v>
      </c>
      <c r="K185" s="335"/>
    </row>
    <row r="186" s="1" customFormat="1" ht="15" customHeight="1">
      <c r="B186" s="312"/>
      <c r="C186" s="287" t="s">
        <v>7382</v>
      </c>
      <c r="D186" s="287"/>
      <c r="E186" s="287"/>
      <c r="F186" s="310" t="s">
        <v>7309</v>
      </c>
      <c r="G186" s="287"/>
      <c r="H186" s="287" t="s">
        <v>7383</v>
      </c>
      <c r="I186" s="287" t="s">
        <v>7384</v>
      </c>
      <c r="J186" s="287"/>
      <c r="K186" s="335"/>
    </row>
    <row r="187" s="1" customFormat="1" ht="15" customHeight="1">
      <c r="B187" s="312"/>
      <c r="C187" s="287" t="s">
        <v>7385</v>
      </c>
      <c r="D187" s="287"/>
      <c r="E187" s="287"/>
      <c r="F187" s="310" t="s">
        <v>7309</v>
      </c>
      <c r="G187" s="287"/>
      <c r="H187" s="287" t="s">
        <v>7386</v>
      </c>
      <c r="I187" s="287" t="s">
        <v>7384</v>
      </c>
      <c r="J187" s="287"/>
      <c r="K187" s="335"/>
    </row>
    <row r="188" s="1" customFormat="1" ht="15" customHeight="1">
      <c r="B188" s="312"/>
      <c r="C188" s="287" t="s">
        <v>7387</v>
      </c>
      <c r="D188" s="287"/>
      <c r="E188" s="287"/>
      <c r="F188" s="310" t="s">
        <v>7309</v>
      </c>
      <c r="G188" s="287"/>
      <c r="H188" s="287" t="s">
        <v>7388</v>
      </c>
      <c r="I188" s="287" t="s">
        <v>7384</v>
      </c>
      <c r="J188" s="287"/>
      <c r="K188" s="335"/>
    </row>
    <row r="189" s="1" customFormat="1" ht="15" customHeight="1">
      <c r="B189" s="312"/>
      <c r="C189" s="348" t="s">
        <v>7389</v>
      </c>
      <c r="D189" s="287"/>
      <c r="E189" s="287"/>
      <c r="F189" s="310" t="s">
        <v>7309</v>
      </c>
      <c r="G189" s="287"/>
      <c r="H189" s="287" t="s">
        <v>7390</v>
      </c>
      <c r="I189" s="287" t="s">
        <v>7391</v>
      </c>
      <c r="J189" s="349" t="s">
        <v>7392</v>
      </c>
      <c r="K189" s="335"/>
    </row>
    <row r="190" s="19" customFormat="1" ht="15" customHeight="1">
      <c r="B190" s="350"/>
      <c r="C190" s="351" t="s">
        <v>7393</v>
      </c>
      <c r="D190" s="352"/>
      <c r="E190" s="352"/>
      <c r="F190" s="353" t="s">
        <v>7309</v>
      </c>
      <c r="G190" s="352"/>
      <c r="H190" s="352" t="s">
        <v>7394</v>
      </c>
      <c r="I190" s="352" t="s">
        <v>7391</v>
      </c>
      <c r="J190" s="354" t="s">
        <v>7392</v>
      </c>
      <c r="K190" s="355"/>
    </row>
    <row r="191" s="1" customFormat="1" ht="15" customHeight="1">
      <c r="B191" s="312"/>
      <c r="C191" s="348" t="s">
        <v>42</v>
      </c>
      <c r="D191" s="287"/>
      <c r="E191" s="287"/>
      <c r="F191" s="310" t="s">
        <v>7303</v>
      </c>
      <c r="G191" s="287"/>
      <c r="H191" s="284" t="s">
        <v>7395</v>
      </c>
      <c r="I191" s="287" t="s">
        <v>7396</v>
      </c>
      <c r="J191" s="287"/>
      <c r="K191" s="335"/>
    </row>
    <row r="192" s="1" customFormat="1" ht="15" customHeight="1">
      <c r="B192" s="312"/>
      <c r="C192" s="348" t="s">
        <v>7397</v>
      </c>
      <c r="D192" s="287"/>
      <c r="E192" s="287"/>
      <c r="F192" s="310" t="s">
        <v>7303</v>
      </c>
      <c r="G192" s="287"/>
      <c r="H192" s="287" t="s">
        <v>7398</v>
      </c>
      <c r="I192" s="287" t="s">
        <v>7338</v>
      </c>
      <c r="J192" s="287"/>
      <c r="K192" s="335"/>
    </row>
    <row r="193" s="1" customFormat="1" ht="15" customHeight="1">
      <c r="B193" s="312"/>
      <c r="C193" s="348" t="s">
        <v>7399</v>
      </c>
      <c r="D193" s="287"/>
      <c r="E193" s="287"/>
      <c r="F193" s="310" t="s">
        <v>7303</v>
      </c>
      <c r="G193" s="287"/>
      <c r="H193" s="287" t="s">
        <v>7400</v>
      </c>
      <c r="I193" s="287" t="s">
        <v>7338</v>
      </c>
      <c r="J193" s="287"/>
      <c r="K193" s="335"/>
    </row>
    <row r="194" s="1" customFormat="1" ht="15" customHeight="1">
      <c r="B194" s="312"/>
      <c r="C194" s="348" t="s">
        <v>7401</v>
      </c>
      <c r="D194" s="287"/>
      <c r="E194" s="287"/>
      <c r="F194" s="310" t="s">
        <v>7309</v>
      </c>
      <c r="G194" s="287"/>
      <c r="H194" s="287" t="s">
        <v>7402</v>
      </c>
      <c r="I194" s="287" t="s">
        <v>7338</v>
      </c>
      <c r="J194" s="287"/>
      <c r="K194" s="335"/>
    </row>
    <row r="195" s="1" customFormat="1" ht="15" customHeight="1">
      <c r="B195" s="341"/>
      <c r="C195" s="356"/>
      <c r="D195" s="321"/>
      <c r="E195" s="321"/>
      <c r="F195" s="321"/>
      <c r="G195" s="321"/>
      <c r="H195" s="321"/>
      <c r="I195" s="321"/>
      <c r="J195" s="321"/>
      <c r="K195" s="342"/>
    </row>
    <row r="196" s="1" customFormat="1" ht="18.75" customHeight="1">
      <c r="B196" s="323"/>
      <c r="C196" s="333"/>
      <c r="D196" s="333"/>
      <c r="E196" s="333"/>
      <c r="F196" s="343"/>
      <c r="G196" s="333"/>
      <c r="H196" s="333"/>
      <c r="I196" s="333"/>
      <c r="J196" s="333"/>
      <c r="K196" s="323"/>
    </row>
    <row r="197" s="1" customFormat="1" ht="18.75" customHeight="1">
      <c r="B197" s="323"/>
      <c r="C197" s="333"/>
      <c r="D197" s="333"/>
      <c r="E197" s="333"/>
      <c r="F197" s="343"/>
      <c r="G197" s="333"/>
      <c r="H197" s="333"/>
      <c r="I197" s="333"/>
      <c r="J197" s="333"/>
      <c r="K197" s="323"/>
    </row>
    <row r="198" s="1" customFormat="1" ht="18.75" customHeight="1">
      <c r="B198" s="295"/>
      <c r="C198" s="295"/>
      <c r="D198" s="295"/>
      <c r="E198" s="295"/>
      <c r="F198" s="295"/>
      <c r="G198" s="295"/>
      <c r="H198" s="295"/>
      <c r="I198" s="295"/>
      <c r="J198" s="295"/>
      <c r="K198" s="295"/>
    </row>
    <row r="199" s="1" customFormat="1" ht="13.5">
      <c r="B199" s="274"/>
      <c r="C199" s="275"/>
      <c r="D199" s="275"/>
      <c r="E199" s="275"/>
      <c r="F199" s="275"/>
      <c r="G199" s="275"/>
      <c r="H199" s="275"/>
      <c r="I199" s="275"/>
      <c r="J199" s="275"/>
      <c r="K199" s="276"/>
    </row>
    <row r="200" s="1" customFormat="1" ht="21">
      <c r="B200" s="277"/>
      <c r="C200" s="278" t="s">
        <v>7403</v>
      </c>
      <c r="D200" s="278"/>
      <c r="E200" s="278"/>
      <c r="F200" s="278"/>
      <c r="G200" s="278"/>
      <c r="H200" s="278"/>
      <c r="I200" s="278"/>
      <c r="J200" s="278"/>
      <c r="K200" s="279"/>
    </row>
    <row r="201" s="1" customFormat="1" ht="25.5" customHeight="1">
      <c r="B201" s="277"/>
      <c r="C201" s="357" t="s">
        <v>7404</v>
      </c>
      <c r="D201" s="357"/>
      <c r="E201" s="357"/>
      <c r="F201" s="357" t="s">
        <v>7405</v>
      </c>
      <c r="G201" s="358"/>
      <c r="H201" s="357" t="s">
        <v>7406</v>
      </c>
      <c r="I201" s="357"/>
      <c r="J201" s="357"/>
      <c r="K201" s="279"/>
    </row>
    <row r="202" s="1" customFormat="1" ht="5.25" customHeight="1">
      <c r="B202" s="312"/>
      <c r="C202" s="307"/>
      <c r="D202" s="307"/>
      <c r="E202" s="307"/>
      <c r="F202" s="307"/>
      <c r="G202" s="333"/>
      <c r="H202" s="307"/>
      <c r="I202" s="307"/>
      <c r="J202" s="307"/>
      <c r="K202" s="335"/>
    </row>
    <row r="203" s="1" customFormat="1" ht="15" customHeight="1">
      <c r="B203" s="312"/>
      <c r="C203" s="287" t="s">
        <v>7396</v>
      </c>
      <c r="D203" s="287"/>
      <c r="E203" s="287"/>
      <c r="F203" s="310" t="s">
        <v>43</v>
      </c>
      <c r="G203" s="287"/>
      <c r="H203" s="287" t="s">
        <v>7407</v>
      </c>
      <c r="I203" s="287"/>
      <c r="J203" s="287"/>
      <c r="K203" s="335"/>
    </row>
    <row r="204" s="1" customFormat="1" ht="15" customHeight="1">
      <c r="B204" s="312"/>
      <c r="C204" s="287"/>
      <c r="D204" s="287"/>
      <c r="E204" s="287"/>
      <c r="F204" s="310" t="s">
        <v>44</v>
      </c>
      <c r="G204" s="287"/>
      <c r="H204" s="287" t="s">
        <v>7408</v>
      </c>
      <c r="I204" s="287"/>
      <c r="J204" s="287"/>
      <c r="K204" s="335"/>
    </row>
    <row r="205" s="1" customFormat="1" ht="15" customHeight="1">
      <c r="B205" s="312"/>
      <c r="C205" s="287"/>
      <c r="D205" s="287"/>
      <c r="E205" s="287"/>
      <c r="F205" s="310" t="s">
        <v>47</v>
      </c>
      <c r="G205" s="287"/>
      <c r="H205" s="287" t="s">
        <v>7409</v>
      </c>
      <c r="I205" s="287"/>
      <c r="J205" s="287"/>
      <c r="K205" s="335"/>
    </row>
    <row r="206" s="1" customFormat="1" ht="15" customHeight="1">
      <c r="B206" s="312"/>
      <c r="C206" s="287"/>
      <c r="D206" s="287"/>
      <c r="E206" s="287"/>
      <c r="F206" s="310" t="s">
        <v>45</v>
      </c>
      <c r="G206" s="287"/>
      <c r="H206" s="287" t="s">
        <v>7410</v>
      </c>
      <c r="I206" s="287"/>
      <c r="J206" s="287"/>
      <c r="K206" s="335"/>
    </row>
    <row r="207" s="1" customFormat="1" ht="15" customHeight="1">
      <c r="B207" s="312"/>
      <c r="C207" s="287"/>
      <c r="D207" s="287"/>
      <c r="E207" s="287"/>
      <c r="F207" s="310" t="s">
        <v>46</v>
      </c>
      <c r="G207" s="287"/>
      <c r="H207" s="287" t="s">
        <v>7411</v>
      </c>
      <c r="I207" s="287"/>
      <c r="J207" s="287"/>
      <c r="K207" s="335"/>
    </row>
    <row r="208" s="1" customFormat="1" ht="15" customHeight="1">
      <c r="B208" s="312"/>
      <c r="C208" s="287"/>
      <c r="D208" s="287"/>
      <c r="E208" s="287"/>
      <c r="F208" s="310"/>
      <c r="G208" s="287"/>
      <c r="H208" s="287"/>
      <c r="I208" s="287"/>
      <c r="J208" s="287"/>
      <c r="K208" s="335"/>
    </row>
    <row r="209" s="1" customFormat="1" ht="15" customHeight="1">
      <c r="B209" s="312"/>
      <c r="C209" s="287" t="s">
        <v>7350</v>
      </c>
      <c r="D209" s="287"/>
      <c r="E209" s="287"/>
      <c r="F209" s="310" t="s">
        <v>78</v>
      </c>
      <c r="G209" s="287"/>
      <c r="H209" s="287" t="s">
        <v>7412</v>
      </c>
      <c r="I209" s="287"/>
      <c r="J209" s="287"/>
      <c r="K209" s="335"/>
    </row>
    <row r="210" s="1" customFormat="1" ht="15" customHeight="1">
      <c r="B210" s="312"/>
      <c r="C210" s="287"/>
      <c r="D210" s="287"/>
      <c r="E210" s="287"/>
      <c r="F210" s="310" t="s">
        <v>7248</v>
      </c>
      <c r="G210" s="287"/>
      <c r="H210" s="287" t="s">
        <v>7249</v>
      </c>
      <c r="I210" s="287"/>
      <c r="J210" s="287"/>
      <c r="K210" s="335"/>
    </row>
    <row r="211" s="1" customFormat="1" ht="15" customHeight="1">
      <c r="B211" s="312"/>
      <c r="C211" s="287"/>
      <c r="D211" s="287"/>
      <c r="E211" s="287"/>
      <c r="F211" s="310" t="s">
        <v>7246</v>
      </c>
      <c r="G211" s="287"/>
      <c r="H211" s="287" t="s">
        <v>7413</v>
      </c>
      <c r="I211" s="287"/>
      <c r="J211" s="287"/>
      <c r="K211" s="335"/>
    </row>
    <row r="212" s="1" customFormat="1" ht="15" customHeight="1">
      <c r="B212" s="359"/>
      <c r="C212" s="287"/>
      <c r="D212" s="287"/>
      <c r="E212" s="287"/>
      <c r="F212" s="310" t="s">
        <v>7250</v>
      </c>
      <c r="G212" s="348"/>
      <c r="H212" s="339" t="s">
        <v>7251</v>
      </c>
      <c r="I212" s="339"/>
      <c r="J212" s="339"/>
      <c r="K212" s="360"/>
    </row>
    <row r="213" s="1" customFormat="1" ht="15" customHeight="1">
      <c r="B213" s="359"/>
      <c r="C213" s="287"/>
      <c r="D213" s="287"/>
      <c r="E213" s="287"/>
      <c r="F213" s="310" t="s">
        <v>5298</v>
      </c>
      <c r="G213" s="348"/>
      <c r="H213" s="339" t="s">
        <v>3633</v>
      </c>
      <c r="I213" s="339"/>
      <c r="J213" s="339"/>
      <c r="K213" s="360"/>
    </row>
    <row r="214" s="1" customFormat="1" ht="15" customHeight="1">
      <c r="B214" s="359"/>
      <c r="C214" s="287"/>
      <c r="D214" s="287"/>
      <c r="E214" s="287"/>
      <c r="F214" s="310"/>
      <c r="G214" s="348"/>
      <c r="H214" s="339"/>
      <c r="I214" s="339"/>
      <c r="J214" s="339"/>
      <c r="K214" s="360"/>
    </row>
    <row r="215" s="1" customFormat="1" ht="15" customHeight="1">
      <c r="B215" s="359"/>
      <c r="C215" s="287" t="s">
        <v>7374</v>
      </c>
      <c r="D215" s="287"/>
      <c r="E215" s="287"/>
      <c r="F215" s="310">
        <v>1</v>
      </c>
      <c r="G215" s="348"/>
      <c r="H215" s="339" t="s">
        <v>7414</v>
      </c>
      <c r="I215" s="339"/>
      <c r="J215" s="339"/>
      <c r="K215" s="360"/>
    </row>
    <row r="216" s="1" customFormat="1" ht="15" customHeight="1">
      <c r="B216" s="359"/>
      <c r="C216" s="287"/>
      <c r="D216" s="287"/>
      <c r="E216" s="287"/>
      <c r="F216" s="310">
        <v>2</v>
      </c>
      <c r="G216" s="348"/>
      <c r="H216" s="339" t="s">
        <v>7415</v>
      </c>
      <c r="I216" s="339"/>
      <c r="J216" s="339"/>
      <c r="K216" s="360"/>
    </row>
    <row r="217" s="1" customFormat="1" ht="15" customHeight="1">
      <c r="B217" s="359"/>
      <c r="C217" s="287"/>
      <c r="D217" s="287"/>
      <c r="E217" s="287"/>
      <c r="F217" s="310">
        <v>3</v>
      </c>
      <c r="G217" s="348"/>
      <c r="H217" s="339" t="s">
        <v>7416</v>
      </c>
      <c r="I217" s="339"/>
      <c r="J217" s="339"/>
      <c r="K217" s="360"/>
    </row>
    <row r="218" s="1" customFormat="1" ht="15" customHeight="1">
      <c r="B218" s="359"/>
      <c r="C218" s="287"/>
      <c r="D218" s="287"/>
      <c r="E218" s="287"/>
      <c r="F218" s="310">
        <v>4</v>
      </c>
      <c r="G218" s="348"/>
      <c r="H218" s="339" t="s">
        <v>7417</v>
      </c>
      <c r="I218" s="339"/>
      <c r="J218" s="339"/>
      <c r="K218" s="360"/>
    </row>
    <row r="219" s="1" customFormat="1" ht="12.75" customHeight="1">
      <c r="B219" s="361"/>
      <c r="C219" s="362"/>
      <c r="D219" s="362"/>
      <c r="E219" s="362"/>
      <c r="F219" s="362"/>
      <c r="G219" s="362"/>
      <c r="H219" s="362"/>
      <c r="I219" s="362"/>
      <c r="J219" s="362"/>
      <c r="K219" s="36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85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3336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ROUND(J93,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ROUND((SUM(BE93:BE229)),  2)</f>
        <v>0</v>
      </c>
      <c r="G35" s="41"/>
      <c r="H35" s="41"/>
      <c r="I35" s="136">
        <v>0.20999999999999999</v>
      </c>
      <c r="J35" s="135">
        <f>ROUND(((SUM(BE93:BE229))*I35),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ROUND((SUM(BF93:BF229)),  2)</f>
        <v>0</v>
      </c>
      <c r="G36" s="41"/>
      <c r="H36" s="41"/>
      <c r="I36" s="136">
        <v>0.12</v>
      </c>
      <c r="J36" s="135">
        <f>ROUND(((SUM(BF93:BF229))*I36),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ROUND((SUM(BG93:BG229)),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ROUND((SUM(BH93:BH229)),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ROUND((SUM(BI93:BI229)),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21 - VYTÁPĚNÍ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J93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J94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411</v>
      </c>
      <c r="E65" s="153"/>
      <c r="F65" s="153"/>
      <c r="G65" s="153"/>
      <c r="H65" s="153"/>
      <c r="I65" s="153"/>
      <c r="J65" s="154">
        <f>J95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3339</v>
      </c>
      <c r="E66" s="153"/>
      <c r="F66" s="153"/>
      <c r="G66" s="153"/>
      <c r="H66" s="153"/>
      <c r="I66" s="153"/>
      <c r="J66" s="154">
        <f>J109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3340</v>
      </c>
      <c r="E67" s="153"/>
      <c r="F67" s="153"/>
      <c r="G67" s="153"/>
      <c r="H67" s="153"/>
      <c r="I67" s="153"/>
      <c r="J67" s="154">
        <f>J123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3341</v>
      </c>
      <c r="E68" s="153"/>
      <c r="F68" s="153"/>
      <c r="G68" s="153"/>
      <c r="H68" s="153"/>
      <c r="I68" s="153"/>
      <c r="J68" s="154">
        <f>J134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3342</v>
      </c>
      <c r="E69" s="153"/>
      <c r="F69" s="153"/>
      <c r="G69" s="153"/>
      <c r="H69" s="153"/>
      <c r="I69" s="153"/>
      <c r="J69" s="154">
        <f>J162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3343</v>
      </c>
      <c r="E70" s="153"/>
      <c r="F70" s="153"/>
      <c r="G70" s="153"/>
      <c r="H70" s="153"/>
      <c r="I70" s="153"/>
      <c r="J70" s="154">
        <f>J187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3344</v>
      </c>
      <c r="E71" s="153"/>
      <c r="F71" s="153"/>
      <c r="G71" s="153"/>
      <c r="H71" s="153"/>
      <c r="I71" s="153"/>
      <c r="J71" s="154">
        <f>J200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58"/>
      <c r="C73" s="59"/>
      <c r="D73" s="59"/>
      <c r="E73" s="59"/>
      <c r="F73" s="59"/>
      <c r="G73" s="59"/>
      <c r="H73" s="59"/>
      <c r="I73" s="59"/>
      <c r="J73" s="59"/>
      <c r="K73" s="59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443</v>
      </c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17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1"/>
      <c r="D81" s="41"/>
      <c r="E81" s="127" t="str">
        <f>E7</f>
        <v>Obecní dům Rudíkov smlouva č. 2 - SO02, 3,4,5,6,7,8,9,11,13,14</v>
      </c>
      <c r="F81" s="35"/>
      <c r="G81" s="35"/>
      <c r="H81" s="35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5"/>
      <c r="C82" s="35" t="s">
        <v>155</v>
      </c>
      <c r="L82" s="25"/>
    </row>
    <row r="83" s="2" customFormat="1" ht="16.5" customHeight="1">
      <c r="A83" s="41"/>
      <c r="B83" s="42"/>
      <c r="C83" s="41"/>
      <c r="D83" s="41"/>
      <c r="E83" s="127" t="s">
        <v>159</v>
      </c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3335</v>
      </c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1"/>
      <c r="D85" s="41"/>
      <c r="E85" s="65" t="str">
        <f>E11</f>
        <v>21 - VYTÁPĚNÍ</v>
      </c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1"/>
      <c r="E87" s="41"/>
      <c r="F87" s="30" t="str">
        <f>F14</f>
        <v>RUDÍKOV, P.Č. 2250/4, 2261, ST. 63, 2208/9,</v>
      </c>
      <c r="G87" s="41"/>
      <c r="H87" s="41"/>
      <c r="I87" s="35" t="s">
        <v>23</v>
      </c>
      <c r="J87" s="67" t="str">
        <f>IF(J14="","",J14)</f>
        <v>10. 1. 2024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1"/>
      <c r="E89" s="41"/>
      <c r="F89" s="30" t="str">
        <f>E17</f>
        <v xml:space="preserve"> </v>
      </c>
      <c r="G89" s="41"/>
      <c r="H89" s="41"/>
      <c r="I89" s="35" t="s">
        <v>31</v>
      </c>
      <c r="J89" s="39" t="str">
        <f>E23</f>
        <v>Ondřej Zikán</v>
      </c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29</v>
      </c>
      <c r="D90" s="41"/>
      <c r="E90" s="41"/>
      <c r="F90" s="30" t="str">
        <f>IF(E20="","",E20)</f>
        <v>Vyplň údaj</v>
      </c>
      <c r="G90" s="41"/>
      <c r="H90" s="41"/>
      <c r="I90" s="35" t="s">
        <v>34</v>
      </c>
      <c r="J90" s="39" t="str">
        <f>E26</f>
        <v>Ondřej Zikán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56"/>
      <c r="B92" s="157"/>
      <c r="C92" s="158" t="s">
        <v>444</v>
      </c>
      <c r="D92" s="159" t="s">
        <v>57</v>
      </c>
      <c r="E92" s="159" t="s">
        <v>53</v>
      </c>
      <c r="F92" s="159" t="s">
        <v>54</v>
      </c>
      <c r="G92" s="159" t="s">
        <v>445</v>
      </c>
      <c r="H92" s="159" t="s">
        <v>446</v>
      </c>
      <c r="I92" s="159" t="s">
        <v>447</v>
      </c>
      <c r="J92" s="159" t="s">
        <v>303</v>
      </c>
      <c r="K92" s="160" t="s">
        <v>448</v>
      </c>
      <c r="L92" s="161"/>
      <c r="M92" s="83" t="s">
        <v>3</v>
      </c>
      <c r="N92" s="84" t="s">
        <v>42</v>
      </c>
      <c r="O92" s="84" t="s">
        <v>449</v>
      </c>
      <c r="P92" s="84" t="s">
        <v>450</v>
      </c>
      <c r="Q92" s="84" t="s">
        <v>451</v>
      </c>
      <c r="R92" s="84" t="s">
        <v>452</v>
      </c>
      <c r="S92" s="84" t="s">
        <v>453</v>
      </c>
      <c r="T92" s="85" t="s">
        <v>454</v>
      </c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</row>
    <row r="93" s="2" customFormat="1" ht="22.8" customHeight="1">
      <c r="A93" s="41"/>
      <c r="B93" s="42"/>
      <c r="C93" s="90" t="s">
        <v>455</v>
      </c>
      <c r="D93" s="41"/>
      <c r="E93" s="41"/>
      <c r="F93" s="41"/>
      <c r="G93" s="41"/>
      <c r="H93" s="41"/>
      <c r="I93" s="41"/>
      <c r="J93" s="162">
        <f>BK93</f>
        <v>0</v>
      </c>
      <c r="K93" s="41"/>
      <c r="L93" s="42"/>
      <c r="M93" s="86"/>
      <c r="N93" s="71"/>
      <c r="O93" s="87"/>
      <c r="P93" s="163">
        <f>P94</f>
        <v>0</v>
      </c>
      <c r="Q93" s="87"/>
      <c r="R93" s="163">
        <f>R94</f>
        <v>1.9694526000000003</v>
      </c>
      <c r="S93" s="87"/>
      <c r="T93" s="164">
        <f>T94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71</v>
      </c>
      <c r="AU93" s="22" t="s">
        <v>309</v>
      </c>
      <c r="BK93" s="165">
        <f>BK94</f>
        <v>0</v>
      </c>
    </row>
    <row r="94" s="12" customFormat="1" ht="25.92" customHeight="1">
      <c r="A94" s="12"/>
      <c r="B94" s="166"/>
      <c r="C94" s="12"/>
      <c r="D94" s="167" t="s">
        <v>71</v>
      </c>
      <c r="E94" s="168" t="s">
        <v>1780</v>
      </c>
      <c r="F94" s="168" t="s">
        <v>1781</v>
      </c>
      <c r="G94" s="12"/>
      <c r="H94" s="12"/>
      <c r="I94" s="169"/>
      <c r="J94" s="170">
        <f>BK94</f>
        <v>0</v>
      </c>
      <c r="K94" s="12"/>
      <c r="L94" s="166"/>
      <c r="M94" s="171"/>
      <c r="N94" s="172"/>
      <c r="O94" s="172"/>
      <c r="P94" s="173">
        <f>P95+P109+P123+P134+P162+P187+P200</f>
        <v>0</v>
      </c>
      <c r="Q94" s="172"/>
      <c r="R94" s="173">
        <f>R95+R109+R123+R134+R162+R187+R200</f>
        <v>1.9694526000000003</v>
      </c>
      <c r="S94" s="172"/>
      <c r="T94" s="174">
        <f>T95+T109+T123+T134+T162+T187+T200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7" t="s">
        <v>76</v>
      </c>
      <c r="AT94" s="175" t="s">
        <v>71</v>
      </c>
      <c r="AU94" s="175" t="s">
        <v>72</v>
      </c>
      <c r="AY94" s="167" t="s">
        <v>458</v>
      </c>
      <c r="BK94" s="176">
        <f>BK95+BK109+BK123+BK134+BK162+BK187+BK200</f>
        <v>0</v>
      </c>
    </row>
    <row r="95" s="12" customFormat="1" ht="22.8" customHeight="1">
      <c r="A95" s="12"/>
      <c r="B95" s="166"/>
      <c r="C95" s="12"/>
      <c r="D95" s="167" t="s">
        <v>71</v>
      </c>
      <c r="E95" s="177" t="s">
        <v>1867</v>
      </c>
      <c r="F95" s="177" t="s">
        <v>1868</v>
      </c>
      <c r="G95" s="12"/>
      <c r="H95" s="12"/>
      <c r="I95" s="169"/>
      <c r="J95" s="178">
        <f>BK95</f>
        <v>0</v>
      </c>
      <c r="K95" s="12"/>
      <c r="L95" s="166"/>
      <c r="M95" s="171"/>
      <c r="N95" s="172"/>
      <c r="O95" s="172"/>
      <c r="P95" s="173">
        <f>SUM(P96:P108)</f>
        <v>0</v>
      </c>
      <c r="Q95" s="172"/>
      <c r="R95" s="173">
        <f>SUM(R96:R108)</f>
        <v>0.083639999999999992</v>
      </c>
      <c r="S95" s="172"/>
      <c r="T95" s="174">
        <f>SUM(T96:T108)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76</v>
      </c>
      <c r="AT95" s="175" t="s">
        <v>71</v>
      </c>
      <c r="AU95" s="175" t="s">
        <v>79</v>
      </c>
      <c r="AY95" s="167" t="s">
        <v>458</v>
      </c>
      <c r="BK95" s="176">
        <f>SUM(BK96:BK108)</f>
        <v>0</v>
      </c>
    </row>
    <row r="96" s="2" customFormat="1" ht="24.15" customHeight="1">
      <c r="A96" s="41"/>
      <c r="B96" s="179"/>
      <c r="C96" s="180" t="s">
        <v>79</v>
      </c>
      <c r="D96" s="180" t="s">
        <v>462</v>
      </c>
      <c r="E96" s="181" t="s">
        <v>3345</v>
      </c>
      <c r="F96" s="182" t="s">
        <v>3346</v>
      </c>
      <c r="G96" s="183" t="s">
        <v>694</v>
      </c>
      <c r="H96" s="184">
        <v>48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0.00022000000000000001</v>
      </c>
      <c r="R96" s="189">
        <f>Q96*H96</f>
        <v>0.01056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567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567</v>
      </c>
      <c r="BM96" s="191" t="s">
        <v>3347</v>
      </c>
    </row>
    <row r="97" s="2" customFormat="1">
      <c r="A97" s="41"/>
      <c r="B97" s="42"/>
      <c r="C97" s="41"/>
      <c r="D97" s="193" t="s">
        <v>467</v>
      </c>
      <c r="E97" s="41"/>
      <c r="F97" s="194" t="s">
        <v>3348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3" customFormat="1">
      <c r="A98" s="13"/>
      <c r="B98" s="198"/>
      <c r="C98" s="13"/>
      <c r="D98" s="199" t="s">
        <v>469</v>
      </c>
      <c r="E98" s="200" t="s">
        <v>3</v>
      </c>
      <c r="F98" s="201" t="s">
        <v>3349</v>
      </c>
      <c r="G98" s="13"/>
      <c r="H98" s="202">
        <v>48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469</v>
      </c>
      <c r="AU98" s="200" t="s">
        <v>76</v>
      </c>
      <c r="AV98" s="13" t="s">
        <v>76</v>
      </c>
      <c r="AW98" s="13" t="s">
        <v>33</v>
      </c>
      <c r="AX98" s="13" t="s">
        <v>79</v>
      </c>
      <c r="AY98" s="200" t="s">
        <v>458</v>
      </c>
    </row>
    <row r="99" s="2" customFormat="1" ht="24.15" customHeight="1">
      <c r="A99" s="41"/>
      <c r="B99" s="179"/>
      <c r="C99" s="223" t="s">
        <v>76</v>
      </c>
      <c r="D99" s="223" t="s">
        <v>562</v>
      </c>
      <c r="E99" s="224" t="s">
        <v>3350</v>
      </c>
      <c r="F99" s="225" t="s">
        <v>3351</v>
      </c>
      <c r="G99" s="226" t="s">
        <v>694</v>
      </c>
      <c r="H99" s="227">
        <v>6</v>
      </c>
      <c r="I99" s="228"/>
      <c r="J99" s="229">
        <f>ROUND(I99*H99,2)</f>
        <v>0</v>
      </c>
      <c r="K99" s="225" t="s">
        <v>465</v>
      </c>
      <c r="L99" s="230"/>
      <c r="M99" s="231" t="s">
        <v>3</v>
      </c>
      <c r="N99" s="232" t="s">
        <v>43</v>
      </c>
      <c r="O99" s="75"/>
      <c r="P99" s="189">
        <f>O99*H99</f>
        <v>0</v>
      </c>
      <c r="Q99" s="189">
        <v>0.00054000000000000001</v>
      </c>
      <c r="R99" s="189">
        <f>Q99*H99</f>
        <v>0.0032399999999999998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667</v>
      </c>
      <c r="AT99" s="191" t="s">
        <v>562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567</v>
      </c>
      <c r="BM99" s="191" t="s">
        <v>3352</v>
      </c>
    </row>
    <row r="100" s="2" customFormat="1" ht="24.15" customHeight="1">
      <c r="A100" s="41"/>
      <c r="B100" s="179"/>
      <c r="C100" s="223" t="s">
        <v>101</v>
      </c>
      <c r="D100" s="223" t="s">
        <v>562</v>
      </c>
      <c r="E100" s="224" t="s">
        <v>3353</v>
      </c>
      <c r="F100" s="225" t="s">
        <v>3354</v>
      </c>
      <c r="G100" s="226" t="s">
        <v>694</v>
      </c>
      <c r="H100" s="227">
        <v>30</v>
      </c>
      <c r="I100" s="228"/>
      <c r="J100" s="229">
        <f>ROUND(I100*H100,2)</f>
        <v>0</v>
      </c>
      <c r="K100" s="225" t="s">
        <v>465</v>
      </c>
      <c r="L100" s="230"/>
      <c r="M100" s="231" t="s">
        <v>3</v>
      </c>
      <c r="N100" s="232" t="s">
        <v>43</v>
      </c>
      <c r="O100" s="75"/>
      <c r="P100" s="189">
        <f>O100*H100</f>
        <v>0</v>
      </c>
      <c r="Q100" s="189">
        <v>0.00084999999999999995</v>
      </c>
      <c r="R100" s="189">
        <f>Q100*H100</f>
        <v>0.025499999999999998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667</v>
      </c>
      <c r="AT100" s="191" t="s">
        <v>562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567</v>
      </c>
      <c r="BM100" s="191" t="s">
        <v>3355</v>
      </c>
    </row>
    <row r="101" s="2" customFormat="1" ht="24.15" customHeight="1">
      <c r="A101" s="41"/>
      <c r="B101" s="179"/>
      <c r="C101" s="223" t="s">
        <v>104</v>
      </c>
      <c r="D101" s="223" t="s">
        <v>562</v>
      </c>
      <c r="E101" s="224" t="s">
        <v>3356</v>
      </c>
      <c r="F101" s="225" t="s">
        <v>3357</v>
      </c>
      <c r="G101" s="226" t="s">
        <v>694</v>
      </c>
      <c r="H101" s="227">
        <v>12</v>
      </c>
      <c r="I101" s="228"/>
      <c r="J101" s="229">
        <f>ROUND(I101*H101,2)</f>
        <v>0</v>
      </c>
      <c r="K101" s="225" t="s">
        <v>465</v>
      </c>
      <c r="L101" s="230"/>
      <c r="M101" s="231" t="s">
        <v>3</v>
      </c>
      <c r="N101" s="232" t="s">
        <v>43</v>
      </c>
      <c r="O101" s="75"/>
      <c r="P101" s="189">
        <f>O101*H101</f>
        <v>0</v>
      </c>
      <c r="Q101" s="189">
        <v>0.00092000000000000003</v>
      </c>
      <c r="R101" s="189">
        <f>Q101*H101</f>
        <v>0.011040000000000001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667</v>
      </c>
      <c r="AT101" s="191" t="s">
        <v>562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567</v>
      </c>
      <c r="BM101" s="191" t="s">
        <v>3358</v>
      </c>
    </row>
    <row r="102" s="2" customFormat="1" ht="33" customHeight="1">
      <c r="A102" s="41"/>
      <c r="B102" s="179"/>
      <c r="C102" s="180" t="s">
        <v>487</v>
      </c>
      <c r="D102" s="180" t="s">
        <v>462</v>
      </c>
      <c r="E102" s="181" t="s">
        <v>3359</v>
      </c>
      <c r="F102" s="182" t="s">
        <v>3360</v>
      </c>
      <c r="G102" s="183" t="s">
        <v>694</v>
      </c>
      <c r="H102" s="184">
        <v>168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6.0000000000000002E-05</v>
      </c>
      <c r="R102" s="189">
        <f>Q102*H102</f>
        <v>0.01008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567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567</v>
      </c>
      <c r="BM102" s="191" t="s">
        <v>3361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3362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3363</v>
      </c>
      <c r="G104" s="13"/>
      <c r="H104" s="202">
        <v>168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2" customFormat="1" ht="24.15" customHeight="1">
      <c r="A105" s="41"/>
      <c r="B105" s="179"/>
      <c r="C105" s="223" t="s">
        <v>128</v>
      </c>
      <c r="D105" s="223" t="s">
        <v>562</v>
      </c>
      <c r="E105" s="224" t="s">
        <v>3364</v>
      </c>
      <c r="F105" s="225" t="s">
        <v>3365</v>
      </c>
      <c r="G105" s="226" t="s">
        <v>694</v>
      </c>
      <c r="H105" s="227">
        <v>150</v>
      </c>
      <c r="I105" s="228"/>
      <c r="J105" s="229">
        <f>ROUND(I105*H105,2)</f>
        <v>0</v>
      </c>
      <c r="K105" s="225" t="s">
        <v>465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0.00012</v>
      </c>
      <c r="R105" s="189">
        <f>Q105*H105</f>
        <v>0.018000000000000002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667</v>
      </c>
      <c r="AT105" s="191" t="s">
        <v>562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567</v>
      </c>
      <c r="BM105" s="191" t="s">
        <v>3366</v>
      </c>
    </row>
    <row r="106" s="2" customFormat="1" ht="24.15" customHeight="1">
      <c r="A106" s="41"/>
      <c r="B106" s="179"/>
      <c r="C106" s="223" t="s">
        <v>503</v>
      </c>
      <c r="D106" s="223" t="s">
        <v>562</v>
      </c>
      <c r="E106" s="224" t="s">
        <v>3367</v>
      </c>
      <c r="F106" s="225" t="s">
        <v>3368</v>
      </c>
      <c r="G106" s="226" t="s">
        <v>694</v>
      </c>
      <c r="H106" s="227">
        <v>18</v>
      </c>
      <c r="I106" s="228"/>
      <c r="J106" s="229">
        <f>ROUND(I106*H106,2)</f>
        <v>0</v>
      </c>
      <c r="K106" s="225" t="s">
        <v>465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0.00013999999999999999</v>
      </c>
      <c r="R106" s="189">
        <f>Q106*H106</f>
        <v>0.0025199999999999997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667</v>
      </c>
      <c r="AT106" s="191" t="s">
        <v>562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567</v>
      </c>
      <c r="BM106" s="191" t="s">
        <v>3369</v>
      </c>
    </row>
    <row r="107" s="2" customFormat="1" ht="16.5" customHeight="1">
      <c r="A107" s="41"/>
      <c r="B107" s="179"/>
      <c r="C107" s="223" t="s">
        <v>521</v>
      </c>
      <c r="D107" s="223" t="s">
        <v>562</v>
      </c>
      <c r="E107" s="224" t="s">
        <v>3370</v>
      </c>
      <c r="F107" s="225" t="s">
        <v>3371</v>
      </c>
      <c r="G107" s="226" t="s">
        <v>629</v>
      </c>
      <c r="H107" s="227">
        <v>150</v>
      </c>
      <c r="I107" s="228"/>
      <c r="J107" s="229">
        <f>ROUND(I107*H107,2)</f>
        <v>0</v>
      </c>
      <c r="K107" s="225" t="s">
        <v>3372</v>
      </c>
      <c r="L107" s="230"/>
      <c r="M107" s="231" t="s">
        <v>3</v>
      </c>
      <c r="N107" s="232" t="s">
        <v>43</v>
      </c>
      <c r="O107" s="75"/>
      <c r="P107" s="189">
        <f>O107*H107</f>
        <v>0</v>
      </c>
      <c r="Q107" s="189">
        <v>1.0000000000000001E-05</v>
      </c>
      <c r="R107" s="189">
        <f>Q107*H107</f>
        <v>0.0015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667</v>
      </c>
      <c r="AT107" s="191" t="s">
        <v>562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567</v>
      </c>
      <c r="BM107" s="191" t="s">
        <v>3373</v>
      </c>
    </row>
    <row r="108" s="2" customFormat="1" ht="16.5" customHeight="1">
      <c r="A108" s="41"/>
      <c r="B108" s="179"/>
      <c r="C108" s="223" t="s">
        <v>131</v>
      </c>
      <c r="D108" s="223" t="s">
        <v>562</v>
      </c>
      <c r="E108" s="224" t="s">
        <v>3374</v>
      </c>
      <c r="F108" s="225" t="s">
        <v>3375</v>
      </c>
      <c r="G108" s="226" t="s">
        <v>629</v>
      </c>
      <c r="H108" s="227">
        <v>3</v>
      </c>
      <c r="I108" s="228"/>
      <c r="J108" s="229">
        <f>ROUND(I108*H108,2)</f>
        <v>0</v>
      </c>
      <c r="K108" s="225" t="s">
        <v>3372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0.00040000000000000002</v>
      </c>
      <c r="R108" s="189">
        <f>Q108*H108</f>
        <v>0.0012000000000000001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667</v>
      </c>
      <c r="AT108" s="191" t="s">
        <v>562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567</v>
      </c>
      <c r="BM108" s="191" t="s">
        <v>3376</v>
      </c>
    </row>
    <row r="109" s="12" customFormat="1" ht="22.8" customHeight="1">
      <c r="A109" s="12"/>
      <c r="B109" s="166"/>
      <c r="C109" s="12"/>
      <c r="D109" s="167" t="s">
        <v>71</v>
      </c>
      <c r="E109" s="177" t="s">
        <v>3377</v>
      </c>
      <c r="F109" s="177" t="s">
        <v>3378</v>
      </c>
      <c r="G109" s="12"/>
      <c r="H109" s="12"/>
      <c r="I109" s="169"/>
      <c r="J109" s="178">
        <f>BK109</f>
        <v>0</v>
      </c>
      <c r="K109" s="12"/>
      <c r="L109" s="166"/>
      <c r="M109" s="171"/>
      <c r="N109" s="172"/>
      <c r="O109" s="172"/>
      <c r="P109" s="173">
        <f>SUM(P110:P122)</f>
        <v>0</v>
      </c>
      <c r="Q109" s="172"/>
      <c r="R109" s="173">
        <f>SUM(R110:R122)</f>
        <v>0.12728</v>
      </c>
      <c r="S109" s="172"/>
      <c r="T109" s="174">
        <f>SUM(T110:T122)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67" t="s">
        <v>76</v>
      </c>
      <c r="AT109" s="175" t="s">
        <v>71</v>
      </c>
      <c r="AU109" s="175" t="s">
        <v>79</v>
      </c>
      <c r="AY109" s="167" t="s">
        <v>458</v>
      </c>
      <c r="BK109" s="176">
        <f>SUM(BK110:BK122)</f>
        <v>0</v>
      </c>
    </row>
    <row r="110" s="2" customFormat="1" ht="37.8" customHeight="1">
      <c r="A110" s="41"/>
      <c r="B110" s="179"/>
      <c r="C110" s="180" t="s">
        <v>529</v>
      </c>
      <c r="D110" s="180" t="s">
        <v>462</v>
      </c>
      <c r="E110" s="181" t="s">
        <v>3379</v>
      </c>
      <c r="F110" s="182" t="s">
        <v>3380</v>
      </c>
      <c r="G110" s="183" t="s">
        <v>629</v>
      </c>
      <c r="H110" s="184">
        <v>1</v>
      </c>
      <c r="I110" s="185"/>
      <c r="J110" s="186">
        <f>ROUND(I110*H110,2)</f>
        <v>0</v>
      </c>
      <c r="K110" s="182" t="s">
        <v>465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0.0025200000000000001</v>
      </c>
      <c r="R110" s="189">
        <f>Q110*H110</f>
        <v>0.0025200000000000001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567</v>
      </c>
      <c r="AT110" s="191" t="s">
        <v>462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567</v>
      </c>
      <c r="BM110" s="191" t="s">
        <v>3381</v>
      </c>
    </row>
    <row r="111" s="2" customFormat="1">
      <c r="A111" s="41"/>
      <c r="B111" s="42"/>
      <c r="C111" s="41"/>
      <c r="D111" s="193" t="s">
        <v>467</v>
      </c>
      <c r="E111" s="41"/>
      <c r="F111" s="194" t="s">
        <v>3382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467</v>
      </c>
      <c r="AU111" s="22" t="s">
        <v>76</v>
      </c>
    </row>
    <row r="112" s="2" customFormat="1" ht="55.5" customHeight="1">
      <c r="A112" s="41"/>
      <c r="B112" s="179"/>
      <c r="C112" s="223" t="s">
        <v>460</v>
      </c>
      <c r="D112" s="223" t="s">
        <v>562</v>
      </c>
      <c r="E112" s="224" t="s">
        <v>3383</v>
      </c>
      <c r="F112" s="225" t="s">
        <v>3384</v>
      </c>
      <c r="G112" s="226" t="s">
        <v>629</v>
      </c>
      <c r="H112" s="227">
        <v>1</v>
      </c>
      <c r="I112" s="228"/>
      <c r="J112" s="229">
        <f>ROUND(I112*H112,2)</f>
        <v>0</v>
      </c>
      <c r="K112" s="225" t="s">
        <v>3372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0.063</v>
      </c>
      <c r="R112" s="189">
        <f>Q112*H112</f>
        <v>0.063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667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567</v>
      </c>
      <c r="BM112" s="191" t="s">
        <v>3385</v>
      </c>
    </row>
    <row r="113" s="2" customFormat="1" ht="55.5" customHeight="1">
      <c r="A113" s="41"/>
      <c r="B113" s="179"/>
      <c r="C113" s="180" t="s">
        <v>9</v>
      </c>
      <c r="D113" s="180" t="s">
        <v>462</v>
      </c>
      <c r="E113" s="181" t="s">
        <v>3386</v>
      </c>
      <c r="F113" s="182" t="s">
        <v>3387</v>
      </c>
      <c r="G113" s="183" t="s">
        <v>629</v>
      </c>
      <c r="H113" s="184">
        <v>1</v>
      </c>
      <c r="I113" s="185"/>
      <c r="J113" s="186">
        <f>ROUND(I113*H113,2)</f>
        <v>0</v>
      </c>
      <c r="K113" s="182" t="s">
        <v>3372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0.0015200000000000001</v>
      </c>
      <c r="R113" s="189">
        <f>Q113*H113</f>
        <v>0.0015200000000000001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567</v>
      </c>
      <c r="AT113" s="191" t="s">
        <v>462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567</v>
      </c>
      <c r="BM113" s="191" t="s">
        <v>3388</v>
      </c>
    </row>
    <row r="114" s="2" customFormat="1" ht="37.8" customHeight="1">
      <c r="A114" s="41"/>
      <c r="B114" s="179"/>
      <c r="C114" s="180" t="s">
        <v>519</v>
      </c>
      <c r="D114" s="180" t="s">
        <v>462</v>
      </c>
      <c r="E114" s="181" t="s">
        <v>3389</v>
      </c>
      <c r="F114" s="182" t="s">
        <v>3390</v>
      </c>
      <c r="G114" s="183" t="s">
        <v>694</v>
      </c>
      <c r="H114" s="184">
        <v>12</v>
      </c>
      <c r="I114" s="185"/>
      <c r="J114" s="186">
        <f>ROUND(I114*H114,2)</f>
        <v>0</v>
      </c>
      <c r="K114" s="182" t="s">
        <v>3372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0.00044000000000000002</v>
      </c>
      <c r="R114" s="189">
        <f>Q114*H114</f>
        <v>0.00528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567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567</v>
      </c>
      <c r="BM114" s="191" t="s">
        <v>3391</v>
      </c>
    </row>
    <row r="115" s="2" customFormat="1" ht="16.5" customHeight="1">
      <c r="A115" s="41"/>
      <c r="B115" s="179"/>
      <c r="C115" s="180" t="s">
        <v>555</v>
      </c>
      <c r="D115" s="180" t="s">
        <v>462</v>
      </c>
      <c r="E115" s="181" t="s">
        <v>3392</v>
      </c>
      <c r="F115" s="182" t="s">
        <v>3393</v>
      </c>
      <c r="G115" s="183" t="s">
        <v>629</v>
      </c>
      <c r="H115" s="184">
        <v>1</v>
      </c>
      <c r="I115" s="185"/>
      <c r="J115" s="186">
        <f>ROUND(I115*H115,2)</f>
        <v>0</v>
      </c>
      <c r="K115" s="182" t="s">
        <v>3372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0.00332</v>
      </c>
      <c r="R115" s="189">
        <f>Q115*H115</f>
        <v>0.00332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567</v>
      </c>
      <c r="AT115" s="191" t="s">
        <v>462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567</v>
      </c>
      <c r="BM115" s="191" t="s">
        <v>3394</v>
      </c>
    </row>
    <row r="116" s="2" customFormat="1" ht="24.15" customHeight="1">
      <c r="A116" s="41"/>
      <c r="B116" s="179"/>
      <c r="C116" s="180" t="s">
        <v>531</v>
      </c>
      <c r="D116" s="180" t="s">
        <v>462</v>
      </c>
      <c r="E116" s="181" t="s">
        <v>3395</v>
      </c>
      <c r="F116" s="182" t="s">
        <v>3396</v>
      </c>
      <c r="G116" s="183" t="s">
        <v>629</v>
      </c>
      <c r="H116" s="184">
        <v>1</v>
      </c>
      <c r="I116" s="185"/>
      <c r="J116" s="186">
        <f>ROUND(I116*H116,2)</f>
        <v>0</v>
      </c>
      <c r="K116" s="182" t="s">
        <v>3372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0.00332</v>
      </c>
      <c r="R116" s="189">
        <f>Q116*H116</f>
        <v>0.00332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567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567</v>
      </c>
      <c r="BM116" s="191" t="s">
        <v>3397</v>
      </c>
    </row>
    <row r="117" s="2" customFormat="1" ht="21.75" customHeight="1">
      <c r="A117" s="41"/>
      <c r="B117" s="179"/>
      <c r="C117" s="180" t="s">
        <v>567</v>
      </c>
      <c r="D117" s="180" t="s">
        <v>462</v>
      </c>
      <c r="E117" s="181" t="s">
        <v>3398</v>
      </c>
      <c r="F117" s="182" t="s">
        <v>3399</v>
      </c>
      <c r="G117" s="183" t="s">
        <v>629</v>
      </c>
      <c r="H117" s="184">
        <v>1</v>
      </c>
      <c r="I117" s="185"/>
      <c r="J117" s="186">
        <f>ROUND(I117*H117,2)</f>
        <v>0</v>
      </c>
      <c r="K117" s="182" t="s">
        <v>3372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0.00332</v>
      </c>
      <c r="R117" s="189">
        <f>Q117*H117</f>
        <v>0.00332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567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567</v>
      </c>
      <c r="BM117" s="191" t="s">
        <v>3400</v>
      </c>
    </row>
    <row r="118" s="2" customFormat="1" ht="24.15" customHeight="1">
      <c r="A118" s="41"/>
      <c r="B118" s="179"/>
      <c r="C118" s="223" t="s">
        <v>574</v>
      </c>
      <c r="D118" s="223" t="s">
        <v>562</v>
      </c>
      <c r="E118" s="224" t="s">
        <v>3401</v>
      </c>
      <c r="F118" s="225" t="s">
        <v>3402</v>
      </c>
      <c r="G118" s="226" t="s">
        <v>629</v>
      </c>
      <c r="H118" s="227">
        <v>1</v>
      </c>
      <c r="I118" s="228"/>
      <c r="J118" s="229">
        <f>ROUND(I118*H118,2)</f>
        <v>0</v>
      </c>
      <c r="K118" s="225" t="s">
        <v>3372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0.044999999999999998</v>
      </c>
      <c r="R118" s="189">
        <f>Q118*H118</f>
        <v>0.044999999999999998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667</v>
      </c>
      <c r="AT118" s="191" t="s">
        <v>562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567</v>
      </c>
      <c r="BM118" s="191" t="s">
        <v>3403</v>
      </c>
    </row>
    <row r="119" s="2" customFormat="1" ht="44.25" customHeight="1">
      <c r="A119" s="41"/>
      <c r="B119" s="179"/>
      <c r="C119" s="180" t="s">
        <v>581</v>
      </c>
      <c r="D119" s="180" t="s">
        <v>462</v>
      </c>
      <c r="E119" s="181" t="s">
        <v>3404</v>
      </c>
      <c r="F119" s="182" t="s">
        <v>3405</v>
      </c>
      <c r="G119" s="183" t="s">
        <v>548</v>
      </c>
      <c r="H119" s="184">
        <v>0.127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567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567</v>
      </c>
      <c r="BM119" s="191" t="s">
        <v>3406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3407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2" customFormat="1" ht="62.7" customHeight="1">
      <c r="A121" s="41"/>
      <c r="B121" s="179"/>
      <c r="C121" s="180" t="s">
        <v>588</v>
      </c>
      <c r="D121" s="180" t="s">
        <v>462</v>
      </c>
      <c r="E121" s="181" t="s">
        <v>3408</v>
      </c>
      <c r="F121" s="182" t="s">
        <v>3409</v>
      </c>
      <c r="G121" s="183" t="s">
        <v>548</v>
      </c>
      <c r="H121" s="184">
        <v>0.127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567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567</v>
      </c>
      <c r="BM121" s="191" t="s">
        <v>3410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3411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2" customFormat="1" ht="22.8" customHeight="1">
      <c r="A123" s="12"/>
      <c r="B123" s="166"/>
      <c r="C123" s="12"/>
      <c r="D123" s="167" t="s">
        <v>71</v>
      </c>
      <c r="E123" s="177" t="s">
        <v>3412</v>
      </c>
      <c r="F123" s="177" t="s">
        <v>3413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SUM(P124:P133)</f>
        <v>0</v>
      </c>
      <c r="Q123" s="172"/>
      <c r="R123" s="173">
        <f>SUM(R124:R133)</f>
        <v>0.18265000000000001</v>
      </c>
      <c r="S123" s="172"/>
      <c r="T123" s="174">
        <f>SUM(T124:T133)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76</v>
      </c>
      <c r="AT123" s="175" t="s">
        <v>71</v>
      </c>
      <c r="AU123" s="175" t="s">
        <v>79</v>
      </c>
      <c r="AY123" s="167" t="s">
        <v>458</v>
      </c>
      <c r="BK123" s="176">
        <f>SUM(BK124:BK133)</f>
        <v>0</v>
      </c>
    </row>
    <row r="124" s="2" customFormat="1" ht="16.5" customHeight="1">
      <c r="A124" s="41"/>
      <c r="B124" s="179"/>
      <c r="C124" s="180" t="s">
        <v>593</v>
      </c>
      <c r="D124" s="180" t="s">
        <v>462</v>
      </c>
      <c r="E124" s="181" t="s">
        <v>3414</v>
      </c>
      <c r="F124" s="182" t="s">
        <v>3415</v>
      </c>
      <c r="G124" s="183" t="s">
        <v>629</v>
      </c>
      <c r="H124" s="184">
        <v>16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0.00114</v>
      </c>
      <c r="R124" s="189">
        <f>Q124*H124</f>
        <v>0.018239999999999999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567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567</v>
      </c>
      <c r="BM124" s="191" t="s">
        <v>3416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3417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2" customFormat="1" ht="49.05" customHeight="1">
      <c r="A126" s="41"/>
      <c r="B126" s="179"/>
      <c r="C126" s="180" t="s">
        <v>8</v>
      </c>
      <c r="D126" s="180" t="s">
        <v>462</v>
      </c>
      <c r="E126" s="181" t="s">
        <v>3418</v>
      </c>
      <c r="F126" s="182" t="s">
        <v>3419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0.15304000000000001</v>
      </c>
      <c r="R126" s="189">
        <f>Q126*H126</f>
        <v>0.15304000000000001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567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3420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3421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2" customFormat="1" ht="37.8" customHeight="1">
      <c r="A128" s="41"/>
      <c r="B128" s="179"/>
      <c r="C128" s="180" t="s">
        <v>86</v>
      </c>
      <c r="D128" s="180" t="s">
        <v>462</v>
      </c>
      <c r="E128" s="181" t="s">
        <v>3422</v>
      </c>
      <c r="F128" s="182" t="s">
        <v>3423</v>
      </c>
      <c r="G128" s="183" t="s">
        <v>629</v>
      </c>
      <c r="H128" s="184">
        <v>1</v>
      </c>
      <c r="I128" s="185"/>
      <c r="J128" s="186">
        <f>ROUND(I128*H128,2)</f>
        <v>0</v>
      </c>
      <c r="K128" s="182" t="s">
        <v>465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0.01137</v>
      </c>
      <c r="R128" s="189">
        <f>Q128*H128</f>
        <v>0.01137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567</v>
      </c>
      <c r="AT128" s="191" t="s">
        <v>462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567</v>
      </c>
      <c r="BM128" s="191" t="s">
        <v>3424</v>
      </c>
    </row>
    <row r="129" s="2" customFormat="1">
      <c r="A129" s="41"/>
      <c r="B129" s="42"/>
      <c r="C129" s="41"/>
      <c r="D129" s="193" t="s">
        <v>467</v>
      </c>
      <c r="E129" s="41"/>
      <c r="F129" s="194" t="s">
        <v>3425</v>
      </c>
      <c r="G129" s="41"/>
      <c r="H129" s="41"/>
      <c r="I129" s="195"/>
      <c r="J129" s="41"/>
      <c r="K129" s="41"/>
      <c r="L129" s="42"/>
      <c r="M129" s="196"/>
      <c r="N129" s="197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2" t="s">
        <v>467</v>
      </c>
      <c r="AU129" s="22" t="s">
        <v>76</v>
      </c>
    </row>
    <row r="130" s="2" customFormat="1" ht="49.05" customHeight="1">
      <c r="A130" s="41"/>
      <c r="B130" s="179"/>
      <c r="C130" s="180" t="s">
        <v>89</v>
      </c>
      <c r="D130" s="180" t="s">
        <v>462</v>
      </c>
      <c r="E130" s="181" t="s">
        <v>3426</v>
      </c>
      <c r="F130" s="182" t="s">
        <v>3427</v>
      </c>
      <c r="G130" s="183" t="s">
        <v>548</v>
      </c>
      <c r="H130" s="184">
        <v>0.183</v>
      </c>
      <c r="I130" s="185"/>
      <c r="J130" s="186">
        <f>ROUND(I130*H130,2)</f>
        <v>0</v>
      </c>
      <c r="K130" s="182" t="s">
        <v>465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567</v>
      </c>
      <c r="AT130" s="191" t="s">
        <v>462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567</v>
      </c>
      <c r="BM130" s="191" t="s">
        <v>3428</v>
      </c>
    </row>
    <row r="131" s="2" customFormat="1">
      <c r="A131" s="41"/>
      <c r="B131" s="42"/>
      <c r="C131" s="41"/>
      <c r="D131" s="193" t="s">
        <v>467</v>
      </c>
      <c r="E131" s="41"/>
      <c r="F131" s="194" t="s">
        <v>3429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467</v>
      </c>
      <c r="AU131" s="22" t="s">
        <v>76</v>
      </c>
    </row>
    <row r="132" s="2" customFormat="1" ht="62.7" customHeight="1">
      <c r="A132" s="41"/>
      <c r="B132" s="179"/>
      <c r="C132" s="180" t="s">
        <v>92</v>
      </c>
      <c r="D132" s="180" t="s">
        <v>462</v>
      </c>
      <c r="E132" s="181" t="s">
        <v>3430</v>
      </c>
      <c r="F132" s="182" t="s">
        <v>3431</v>
      </c>
      <c r="G132" s="183" t="s">
        <v>548</v>
      </c>
      <c r="H132" s="184">
        <v>0.183</v>
      </c>
      <c r="I132" s="185"/>
      <c r="J132" s="186">
        <f>ROUND(I132*H132,2)</f>
        <v>0</v>
      </c>
      <c r="K132" s="182" t="s">
        <v>465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3432</v>
      </c>
    </row>
    <row r="133" s="2" customFormat="1">
      <c r="A133" s="41"/>
      <c r="B133" s="42"/>
      <c r="C133" s="41"/>
      <c r="D133" s="193" t="s">
        <v>467</v>
      </c>
      <c r="E133" s="41"/>
      <c r="F133" s="194" t="s">
        <v>3433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467</v>
      </c>
      <c r="AU133" s="22" t="s">
        <v>76</v>
      </c>
    </row>
    <row r="134" s="12" customFormat="1" ht="22.8" customHeight="1">
      <c r="A134" s="12"/>
      <c r="B134" s="166"/>
      <c r="C134" s="12"/>
      <c r="D134" s="167" t="s">
        <v>71</v>
      </c>
      <c r="E134" s="177" t="s">
        <v>3434</v>
      </c>
      <c r="F134" s="177" t="s">
        <v>3435</v>
      </c>
      <c r="G134" s="12"/>
      <c r="H134" s="12"/>
      <c r="I134" s="169"/>
      <c r="J134" s="178">
        <f>BK134</f>
        <v>0</v>
      </c>
      <c r="K134" s="12"/>
      <c r="L134" s="166"/>
      <c r="M134" s="171"/>
      <c r="N134" s="172"/>
      <c r="O134" s="172"/>
      <c r="P134" s="173">
        <f>SUM(P135:P161)</f>
        <v>0</v>
      </c>
      <c r="Q134" s="172"/>
      <c r="R134" s="173">
        <f>SUM(R135:R161)</f>
        <v>0.28605999999999998</v>
      </c>
      <c r="S134" s="172"/>
      <c r="T134" s="174">
        <f>SUM(T135:T161)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7" t="s">
        <v>76</v>
      </c>
      <c r="AT134" s="175" t="s">
        <v>71</v>
      </c>
      <c r="AU134" s="175" t="s">
        <v>79</v>
      </c>
      <c r="AY134" s="167" t="s">
        <v>458</v>
      </c>
      <c r="BK134" s="176">
        <f>SUM(BK135:BK161)</f>
        <v>0</v>
      </c>
    </row>
    <row r="135" s="2" customFormat="1" ht="24.15" customHeight="1">
      <c r="A135" s="41"/>
      <c r="B135" s="179"/>
      <c r="C135" s="180" t="s">
        <v>95</v>
      </c>
      <c r="D135" s="180" t="s">
        <v>462</v>
      </c>
      <c r="E135" s="181" t="s">
        <v>3436</v>
      </c>
      <c r="F135" s="182" t="s">
        <v>3437</v>
      </c>
      <c r="G135" s="183" t="s">
        <v>694</v>
      </c>
      <c r="H135" s="184">
        <v>6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0.00072000000000000005</v>
      </c>
      <c r="R135" s="189">
        <f>Q135*H135</f>
        <v>0.0043200000000000001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567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567</v>
      </c>
      <c r="BM135" s="191" t="s">
        <v>3438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3439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76</v>
      </c>
    </row>
    <row r="137" s="2" customFormat="1" ht="24.15" customHeight="1">
      <c r="A137" s="41"/>
      <c r="B137" s="179"/>
      <c r="C137" s="180" t="s">
        <v>98</v>
      </c>
      <c r="D137" s="180" t="s">
        <v>462</v>
      </c>
      <c r="E137" s="181" t="s">
        <v>3440</v>
      </c>
      <c r="F137" s="182" t="s">
        <v>3441</v>
      </c>
      <c r="G137" s="183" t="s">
        <v>694</v>
      </c>
      <c r="H137" s="184">
        <v>180</v>
      </c>
      <c r="I137" s="185"/>
      <c r="J137" s="186">
        <f>ROUND(I137*H137,2)</f>
        <v>0</v>
      </c>
      <c r="K137" s="182" t="s">
        <v>465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0.0012600000000000001</v>
      </c>
      <c r="R137" s="189">
        <f>Q137*H137</f>
        <v>0.2268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567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567</v>
      </c>
      <c r="BM137" s="191" t="s">
        <v>3442</v>
      </c>
    </row>
    <row r="138" s="2" customFormat="1">
      <c r="A138" s="41"/>
      <c r="B138" s="42"/>
      <c r="C138" s="41"/>
      <c r="D138" s="193" t="s">
        <v>467</v>
      </c>
      <c r="E138" s="41"/>
      <c r="F138" s="194" t="s">
        <v>3443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467</v>
      </c>
      <c r="AU138" s="22" t="s">
        <v>76</v>
      </c>
    </row>
    <row r="139" s="2" customFormat="1" ht="24.15" customHeight="1">
      <c r="A139" s="41"/>
      <c r="B139" s="179"/>
      <c r="C139" s="180" t="s">
        <v>638</v>
      </c>
      <c r="D139" s="180" t="s">
        <v>462</v>
      </c>
      <c r="E139" s="181" t="s">
        <v>3444</v>
      </c>
      <c r="F139" s="182" t="s">
        <v>3445</v>
      </c>
      <c r="G139" s="183" t="s">
        <v>694</v>
      </c>
      <c r="H139" s="184">
        <v>30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0.00158</v>
      </c>
      <c r="R139" s="189">
        <f>Q139*H139</f>
        <v>0.047399999999999998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3446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3447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2" customFormat="1" ht="33" customHeight="1">
      <c r="A141" s="41"/>
      <c r="B141" s="179"/>
      <c r="C141" s="180" t="s">
        <v>644</v>
      </c>
      <c r="D141" s="180" t="s">
        <v>462</v>
      </c>
      <c r="E141" s="181" t="s">
        <v>3448</v>
      </c>
      <c r="F141" s="182" t="s">
        <v>3449</v>
      </c>
      <c r="G141" s="183" t="s">
        <v>694</v>
      </c>
      <c r="H141" s="184">
        <v>6</v>
      </c>
      <c r="I141" s="185"/>
      <c r="J141" s="186">
        <f>ROUND(I141*H141,2)</f>
        <v>0</v>
      </c>
      <c r="K141" s="182" t="s">
        <v>465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3.0000000000000001E-05</v>
      </c>
      <c r="R141" s="189">
        <f>Q141*H141</f>
        <v>0.00018000000000000001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567</v>
      </c>
      <c r="AT141" s="191" t="s">
        <v>462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567</v>
      </c>
      <c r="BM141" s="191" t="s">
        <v>3450</v>
      </c>
    </row>
    <row r="142" s="2" customFormat="1">
      <c r="A142" s="41"/>
      <c r="B142" s="42"/>
      <c r="C142" s="41"/>
      <c r="D142" s="193" t="s">
        <v>467</v>
      </c>
      <c r="E142" s="41"/>
      <c r="F142" s="194" t="s">
        <v>3451</v>
      </c>
      <c r="G142" s="41"/>
      <c r="H142" s="41"/>
      <c r="I142" s="195"/>
      <c r="J142" s="41"/>
      <c r="K142" s="41"/>
      <c r="L142" s="42"/>
      <c r="M142" s="196"/>
      <c r="N142" s="197"/>
      <c r="O142" s="75"/>
      <c r="P142" s="75"/>
      <c r="Q142" s="75"/>
      <c r="R142" s="75"/>
      <c r="S142" s="75"/>
      <c r="T142" s="76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2" t="s">
        <v>467</v>
      </c>
      <c r="AU142" s="22" t="s">
        <v>76</v>
      </c>
    </row>
    <row r="143" s="2" customFormat="1" ht="33" customHeight="1">
      <c r="A143" s="41"/>
      <c r="B143" s="179"/>
      <c r="C143" s="180" t="s">
        <v>649</v>
      </c>
      <c r="D143" s="180" t="s">
        <v>462</v>
      </c>
      <c r="E143" s="181" t="s">
        <v>3452</v>
      </c>
      <c r="F143" s="182" t="s">
        <v>3453</v>
      </c>
      <c r="G143" s="183" t="s">
        <v>694</v>
      </c>
      <c r="H143" s="184">
        <v>30</v>
      </c>
      <c r="I143" s="185"/>
      <c r="J143" s="186">
        <f>ROUND(I143*H143,2)</f>
        <v>0</v>
      </c>
      <c r="K143" s="182" t="s">
        <v>465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5.0000000000000002E-05</v>
      </c>
      <c r="R143" s="189">
        <f>Q143*H143</f>
        <v>0.0015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567</v>
      </c>
      <c r="AT143" s="191" t="s">
        <v>462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567</v>
      </c>
      <c r="BM143" s="191" t="s">
        <v>3454</v>
      </c>
    </row>
    <row r="144" s="2" customFormat="1">
      <c r="A144" s="41"/>
      <c r="B144" s="42"/>
      <c r="C144" s="41"/>
      <c r="D144" s="193" t="s">
        <v>467</v>
      </c>
      <c r="E144" s="41"/>
      <c r="F144" s="194" t="s">
        <v>3455</v>
      </c>
      <c r="G144" s="41"/>
      <c r="H144" s="41"/>
      <c r="I144" s="195"/>
      <c r="J144" s="41"/>
      <c r="K144" s="41"/>
      <c r="L144" s="42"/>
      <c r="M144" s="196"/>
      <c r="N144" s="197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2" t="s">
        <v>467</v>
      </c>
      <c r="AU144" s="22" t="s">
        <v>76</v>
      </c>
    </row>
    <row r="145" s="2" customFormat="1" ht="33" customHeight="1">
      <c r="A145" s="41"/>
      <c r="B145" s="179"/>
      <c r="C145" s="180" t="s">
        <v>656</v>
      </c>
      <c r="D145" s="180" t="s">
        <v>462</v>
      </c>
      <c r="E145" s="181" t="s">
        <v>3456</v>
      </c>
      <c r="F145" s="182" t="s">
        <v>3457</v>
      </c>
      <c r="G145" s="183" t="s">
        <v>694</v>
      </c>
      <c r="H145" s="184">
        <v>12</v>
      </c>
      <c r="I145" s="185"/>
      <c r="J145" s="186">
        <f>ROUND(I145*H145,2)</f>
        <v>0</v>
      </c>
      <c r="K145" s="182" t="s">
        <v>465</v>
      </c>
      <c r="L145" s="42"/>
      <c r="M145" s="187" t="s">
        <v>3</v>
      </c>
      <c r="N145" s="188" t="s">
        <v>43</v>
      </c>
      <c r="O145" s="75"/>
      <c r="P145" s="189">
        <f>O145*H145</f>
        <v>0</v>
      </c>
      <c r="Q145" s="189">
        <v>6.0000000000000002E-05</v>
      </c>
      <c r="R145" s="189">
        <f>Q145*H145</f>
        <v>0.00072000000000000005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567</v>
      </c>
      <c r="AT145" s="191" t="s">
        <v>462</v>
      </c>
      <c r="AU145" s="191" t="s">
        <v>76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567</v>
      </c>
      <c r="BM145" s="191" t="s">
        <v>3458</v>
      </c>
    </row>
    <row r="146" s="2" customFormat="1">
      <c r="A146" s="41"/>
      <c r="B146" s="42"/>
      <c r="C146" s="41"/>
      <c r="D146" s="193" t="s">
        <v>467</v>
      </c>
      <c r="E146" s="41"/>
      <c r="F146" s="194" t="s">
        <v>3459</v>
      </c>
      <c r="G146" s="41"/>
      <c r="H146" s="41"/>
      <c r="I146" s="195"/>
      <c r="J146" s="41"/>
      <c r="K146" s="41"/>
      <c r="L146" s="42"/>
      <c r="M146" s="196"/>
      <c r="N146" s="197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2" t="s">
        <v>467</v>
      </c>
      <c r="AU146" s="22" t="s">
        <v>76</v>
      </c>
    </row>
    <row r="147" s="2" customFormat="1" ht="24.15" customHeight="1">
      <c r="A147" s="41"/>
      <c r="B147" s="179"/>
      <c r="C147" s="180" t="s">
        <v>662</v>
      </c>
      <c r="D147" s="180" t="s">
        <v>462</v>
      </c>
      <c r="E147" s="181" t="s">
        <v>3460</v>
      </c>
      <c r="F147" s="182" t="s">
        <v>3461</v>
      </c>
      <c r="G147" s="183" t="s">
        <v>629</v>
      </c>
      <c r="H147" s="184">
        <v>42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1.0000000000000001E-05</v>
      </c>
      <c r="R147" s="189">
        <f>Q147*H147</f>
        <v>0.00042000000000000002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567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567</v>
      </c>
      <c r="BM147" s="191" t="s">
        <v>3462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3463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2" customFormat="1" ht="24.15" customHeight="1">
      <c r="A149" s="41"/>
      <c r="B149" s="179"/>
      <c r="C149" s="180" t="s">
        <v>667</v>
      </c>
      <c r="D149" s="180" t="s">
        <v>462</v>
      </c>
      <c r="E149" s="181" t="s">
        <v>3464</v>
      </c>
      <c r="F149" s="182" t="s">
        <v>3465</v>
      </c>
      <c r="G149" s="183" t="s">
        <v>629</v>
      </c>
      <c r="H149" s="184">
        <v>34</v>
      </c>
      <c r="I149" s="185"/>
      <c r="J149" s="186">
        <f>ROUND(I149*H149,2)</f>
        <v>0</v>
      </c>
      <c r="K149" s="182" t="s">
        <v>465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3.0000000000000001E-05</v>
      </c>
      <c r="R149" s="189">
        <f>Q149*H149</f>
        <v>0.0010200000000000001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567</v>
      </c>
      <c r="AT149" s="191" t="s">
        <v>462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567</v>
      </c>
      <c r="BM149" s="191" t="s">
        <v>3466</v>
      </c>
    </row>
    <row r="150" s="2" customFormat="1">
      <c r="A150" s="41"/>
      <c r="B150" s="42"/>
      <c r="C150" s="41"/>
      <c r="D150" s="193" t="s">
        <v>467</v>
      </c>
      <c r="E150" s="41"/>
      <c r="F150" s="194" t="s">
        <v>3467</v>
      </c>
      <c r="G150" s="41"/>
      <c r="H150" s="41"/>
      <c r="I150" s="195"/>
      <c r="J150" s="41"/>
      <c r="K150" s="41"/>
      <c r="L150" s="42"/>
      <c r="M150" s="196"/>
      <c r="N150" s="197"/>
      <c r="O150" s="75"/>
      <c r="P150" s="75"/>
      <c r="Q150" s="75"/>
      <c r="R150" s="75"/>
      <c r="S150" s="75"/>
      <c r="T150" s="76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2" t="s">
        <v>467</v>
      </c>
      <c r="AU150" s="22" t="s">
        <v>76</v>
      </c>
    </row>
    <row r="151" s="2" customFormat="1" ht="24.15" customHeight="1">
      <c r="A151" s="41"/>
      <c r="B151" s="179"/>
      <c r="C151" s="180" t="s">
        <v>672</v>
      </c>
      <c r="D151" s="180" t="s">
        <v>462</v>
      </c>
      <c r="E151" s="181" t="s">
        <v>3468</v>
      </c>
      <c r="F151" s="182" t="s">
        <v>3469</v>
      </c>
      <c r="G151" s="183" t="s">
        <v>629</v>
      </c>
      <c r="H151" s="184">
        <v>74</v>
      </c>
      <c r="I151" s="185"/>
      <c r="J151" s="186">
        <f>ROUND(I151*H151,2)</f>
        <v>0</v>
      </c>
      <c r="K151" s="182" t="s">
        <v>465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5.0000000000000002E-05</v>
      </c>
      <c r="R151" s="189">
        <f>Q151*H151</f>
        <v>0.0037000000000000002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567</v>
      </c>
      <c r="AT151" s="191" t="s">
        <v>462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567</v>
      </c>
      <c r="BM151" s="191" t="s">
        <v>3470</v>
      </c>
    </row>
    <row r="152" s="2" customFormat="1">
      <c r="A152" s="41"/>
      <c r="B152" s="42"/>
      <c r="C152" s="41"/>
      <c r="D152" s="193" t="s">
        <v>467</v>
      </c>
      <c r="E152" s="41"/>
      <c r="F152" s="194" t="s">
        <v>3471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467</v>
      </c>
      <c r="AU152" s="22" t="s">
        <v>76</v>
      </c>
    </row>
    <row r="153" s="2" customFormat="1" ht="16.5" customHeight="1">
      <c r="A153" s="41"/>
      <c r="B153" s="179"/>
      <c r="C153" s="180" t="s">
        <v>678</v>
      </c>
      <c r="D153" s="180" t="s">
        <v>462</v>
      </c>
      <c r="E153" s="181" t="s">
        <v>3472</v>
      </c>
      <c r="F153" s="182" t="s">
        <v>3473</v>
      </c>
      <c r="G153" s="183" t="s">
        <v>694</v>
      </c>
      <c r="H153" s="184">
        <v>216</v>
      </c>
      <c r="I153" s="185"/>
      <c r="J153" s="186">
        <f>ROUND(I153*H153,2)</f>
        <v>0</v>
      </c>
      <c r="K153" s="182" t="s">
        <v>465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567</v>
      </c>
      <c r="AT153" s="191" t="s">
        <v>462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567</v>
      </c>
      <c r="BM153" s="191" t="s">
        <v>3474</v>
      </c>
    </row>
    <row r="154" s="2" customFormat="1">
      <c r="A154" s="41"/>
      <c r="B154" s="42"/>
      <c r="C154" s="41"/>
      <c r="D154" s="193" t="s">
        <v>467</v>
      </c>
      <c r="E154" s="41"/>
      <c r="F154" s="194" t="s">
        <v>3475</v>
      </c>
      <c r="G154" s="41"/>
      <c r="H154" s="41"/>
      <c r="I154" s="195"/>
      <c r="J154" s="41"/>
      <c r="K154" s="41"/>
      <c r="L154" s="42"/>
      <c r="M154" s="196"/>
      <c r="N154" s="197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2" t="s">
        <v>467</v>
      </c>
      <c r="AU154" s="22" t="s">
        <v>76</v>
      </c>
    </row>
    <row r="155" s="13" customFormat="1">
      <c r="A155" s="13"/>
      <c r="B155" s="198"/>
      <c r="C155" s="13"/>
      <c r="D155" s="199" t="s">
        <v>469</v>
      </c>
      <c r="E155" s="200" t="s">
        <v>3</v>
      </c>
      <c r="F155" s="201" t="s">
        <v>3476</v>
      </c>
      <c r="G155" s="13"/>
      <c r="H155" s="202">
        <v>216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469</v>
      </c>
      <c r="AU155" s="200" t="s">
        <v>76</v>
      </c>
      <c r="AV155" s="13" t="s">
        <v>76</v>
      </c>
      <c r="AW155" s="13" t="s">
        <v>33</v>
      </c>
      <c r="AX155" s="13" t="s">
        <v>79</v>
      </c>
      <c r="AY155" s="200" t="s">
        <v>458</v>
      </c>
    </row>
    <row r="156" s="2" customFormat="1" ht="24.15" customHeight="1">
      <c r="A156" s="41"/>
      <c r="B156" s="179"/>
      <c r="C156" s="180" t="s">
        <v>683</v>
      </c>
      <c r="D156" s="180" t="s">
        <v>462</v>
      </c>
      <c r="E156" s="181" t="s">
        <v>3477</v>
      </c>
      <c r="F156" s="182" t="s">
        <v>3478</v>
      </c>
      <c r="G156" s="183" t="s">
        <v>3479</v>
      </c>
      <c r="H156" s="184">
        <v>16</v>
      </c>
      <c r="I156" s="185"/>
      <c r="J156" s="186">
        <f>ROUND(I156*H156,2)</f>
        <v>0</v>
      </c>
      <c r="K156" s="182" t="s">
        <v>3372</v>
      </c>
      <c r="L156" s="42"/>
      <c r="M156" s="187" t="s">
        <v>3</v>
      </c>
      <c r="N156" s="188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567</v>
      </c>
      <c r="AT156" s="191" t="s">
        <v>462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567</v>
      </c>
      <c r="BM156" s="191" t="s">
        <v>3480</v>
      </c>
    </row>
    <row r="157" s="2" customFormat="1" ht="16.5" customHeight="1">
      <c r="A157" s="41"/>
      <c r="B157" s="179"/>
      <c r="C157" s="180" t="s">
        <v>691</v>
      </c>
      <c r="D157" s="180" t="s">
        <v>462</v>
      </c>
      <c r="E157" s="181" t="s">
        <v>3481</v>
      </c>
      <c r="F157" s="182" t="s">
        <v>3482</v>
      </c>
      <c r="G157" s="183" t="s">
        <v>3479</v>
      </c>
      <c r="H157" s="184">
        <v>24</v>
      </c>
      <c r="I157" s="185"/>
      <c r="J157" s="186">
        <f>ROUND(I157*H157,2)</f>
        <v>0</v>
      </c>
      <c r="K157" s="182" t="s">
        <v>3372</v>
      </c>
      <c r="L157" s="42"/>
      <c r="M157" s="187" t="s">
        <v>3</v>
      </c>
      <c r="N157" s="188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567</v>
      </c>
      <c r="AT157" s="191" t="s">
        <v>462</v>
      </c>
      <c r="AU157" s="191" t="s">
        <v>76</v>
      </c>
      <c r="AY157" s="22" t="s">
        <v>458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79</v>
      </c>
      <c r="BK157" s="192">
        <f>ROUND(I157*H157,2)</f>
        <v>0</v>
      </c>
      <c r="BL157" s="22" t="s">
        <v>567</v>
      </c>
      <c r="BM157" s="191" t="s">
        <v>3483</v>
      </c>
    </row>
    <row r="158" s="2" customFormat="1" ht="49.05" customHeight="1">
      <c r="A158" s="41"/>
      <c r="B158" s="179"/>
      <c r="C158" s="180" t="s">
        <v>699</v>
      </c>
      <c r="D158" s="180" t="s">
        <v>462</v>
      </c>
      <c r="E158" s="181" t="s">
        <v>3484</v>
      </c>
      <c r="F158" s="182" t="s">
        <v>3485</v>
      </c>
      <c r="G158" s="183" t="s">
        <v>548</v>
      </c>
      <c r="H158" s="184">
        <v>0.28599999999999998</v>
      </c>
      <c r="I158" s="185"/>
      <c r="J158" s="186">
        <f>ROUND(I158*H158,2)</f>
        <v>0</v>
      </c>
      <c r="K158" s="182" t="s">
        <v>465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567</v>
      </c>
      <c r="AT158" s="191" t="s">
        <v>462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567</v>
      </c>
      <c r="BM158" s="191" t="s">
        <v>3486</v>
      </c>
    </row>
    <row r="159" s="2" customFormat="1">
      <c r="A159" s="41"/>
      <c r="B159" s="42"/>
      <c r="C159" s="41"/>
      <c r="D159" s="193" t="s">
        <v>467</v>
      </c>
      <c r="E159" s="41"/>
      <c r="F159" s="194" t="s">
        <v>3487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467</v>
      </c>
      <c r="AU159" s="22" t="s">
        <v>76</v>
      </c>
    </row>
    <row r="160" s="2" customFormat="1" ht="62.7" customHeight="1">
      <c r="A160" s="41"/>
      <c r="B160" s="179"/>
      <c r="C160" s="180" t="s">
        <v>705</v>
      </c>
      <c r="D160" s="180" t="s">
        <v>462</v>
      </c>
      <c r="E160" s="181" t="s">
        <v>3488</v>
      </c>
      <c r="F160" s="182" t="s">
        <v>3489</v>
      </c>
      <c r="G160" s="183" t="s">
        <v>548</v>
      </c>
      <c r="H160" s="184">
        <v>0.28599999999999998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567</v>
      </c>
      <c r="AT160" s="191" t="s">
        <v>462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567</v>
      </c>
      <c r="BM160" s="191" t="s">
        <v>3490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3491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76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3492</v>
      </c>
      <c r="F162" s="177" t="s">
        <v>3493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SUM(P163:P186)</f>
        <v>0</v>
      </c>
      <c r="Q162" s="172"/>
      <c r="R162" s="173">
        <f>SUM(R163:R186)</f>
        <v>0.023799999999999998</v>
      </c>
      <c r="S162" s="172"/>
      <c r="T162" s="174">
        <f>SUM(T163:T186)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76</v>
      </c>
      <c r="AT162" s="175" t="s">
        <v>71</v>
      </c>
      <c r="AU162" s="175" t="s">
        <v>79</v>
      </c>
      <c r="AY162" s="167" t="s">
        <v>458</v>
      </c>
      <c r="BK162" s="176">
        <f>SUM(BK163:BK186)</f>
        <v>0</v>
      </c>
    </row>
    <row r="163" s="2" customFormat="1" ht="24.15" customHeight="1">
      <c r="A163" s="41"/>
      <c r="B163" s="179"/>
      <c r="C163" s="180" t="s">
        <v>711</v>
      </c>
      <c r="D163" s="180" t="s">
        <v>462</v>
      </c>
      <c r="E163" s="181" t="s">
        <v>3494</v>
      </c>
      <c r="F163" s="182" t="s">
        <v>3495</v>
      </c>
      <c r="G163" s="183" t="s">
        <v>629</v>
      </c>
      <c r="H163" s="184">
        <v>18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0.00024000000000000001</v>
      </c>
      <c r="R163" s="189">
        <f>Q163*H163</f>
        <v>0.0043200000000000001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567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567</v>
      </c>
      <c r="BM163" s="191" t="s">
        <v>3496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3497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13" customFormat="1">
      <c r="A165" s="13"/>
      <c r="B165" s="198"/>
      <c r="C165" s="13"/>
      <c r="D165" s="199" t="s">
        <v>469</v>
      </c>
      <c r="E165" s="200" t="s">
        <v>3</v>
      </c>
      <c r="F165" s="201" t="s">
        <v>3498</v>
      </c>
      <c r="G165" s="13"/>
      <c r="H165" s="202">
        <v>18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469</v>
      </c>
      <c r="AU165" s="200" t="s">
        <v>76</v>
      </c>
      <c r="AV165" s="13" t="s">
        <v>76</v>
      </c>
      <c r="AW165" s="13" t="s">
        <v>33</v>
      </c>
      <c r="AX165" s="13" t="s">
        <v>79</v>
      </c>
      <c r="AY165" s="200" t="s">
        <v>458</v>
      </c>
    </row>
    <row r="166" s="2" customFormat="1" ht="21.75" customHeight="1">
      <c r="A166" s="41"/>
      <c r="B166" s="179"/>
      <c r="C166" s="180" t="s">
        <v>716</v>
      </c>
      <c r="D166" s="180" t="s">
        <v>462</v>
      </c>
      <c r="E166" s="181" t="s">
        <v>3499</v>
      </c>
      <c r="F166" s="182" t="s">
        <v>3500</v>
      </c>
      <c r="G166" s="183" t="s">
        <v>629</v>
      </c>
      <c r="H166" s="184">
        <v>2</v>
      </c>
      <c r="I166" s="185"/>
      <c r="J166" s="186">
        <f>ROUND(I166*H166,2)</f>
        <v>0</v>
      </c>
      <c r="K166" s="182" t="s">
        <v>465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0.00052999999999999998</v>
      </c>
      <c r="R166" s="189">
        <f>Q166*H166</f>
        <v>0.00106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567</v>
      </c>
      <c r="AT166" s="191" t="s">
        <v>462</v>
      </c>
      <c r="AU166" s="191" t="s">
        <v>76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567</v>
      </c>
      <c r="BM166" s="191" t="s">
        <v>3501</v>
      </c>
    </row>
    <row r="167" s="2" customFormat="1">
      <c r="A167" s="41"/>
      <c r="B167" s="42"/>
      <c r="C167" s="41"/>
      <c r="D167" s="193" t="s">
        <v>467</v>
      </c>
      <c r="E167" s="41"/>
      <c r="F167" s="194" t="s">
        <v>3502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467</v>
      </c>
      <c r="AU167" s="22" t="s">
        <v>76</v>
      </c>
    </row>
    <row r="168" s="2" customFormat="1" ht="24.15" customHeight="1">
      <c r="A168" s="41"/>
      <c r="B168" s="179"/>
      <c r="C168" s="180" t="s">
        <v>723</v>
      </c>
      <c r="D168" s="180" t="s">
        <v>462</v>
      </c>
      <c r="E168" s="181" t="s">
        <v>3503</v>
      </c>
      <c r="F168" s="182" t="s">
        <v>3504</v>
      </c>
      <c r="G168" s="183" t="s">
        <v>629</v>
      </c>
      <c r="H168" s="184">
        <v>24</v>
      </c>
      <c r="I168" s="185"/>
      <c r="J168" s="186">
        <f>ROUND(I168*H168,2)</f>
        <v>0</v>
      </c>
      <c r="K168" s="182" t="s">
        <v>465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0.00022000000000000001</v>
      </c>
      <c r="R168" s="189">
        <f>Q168*H168</f>
        <v>0.00528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567</v>
      </c>
      <c r="AT168" s="191" t="s">
        <v>462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567</v>
      </c>
      <c r="BM168" s="191" t="s">
        <v>3505</v>
      </c>
    </row>
    <row r="169" s="2" customFormat="1">
      <c r="A169" s="41"/>
      <c r="B169" s="42"/>
      <c r="C169" s="41"/>
      <c r="D169" s="193" t="s">
        <v>467</v>
      </c>
      <c r="E169" s="41"/>
      <c r="F169" s="194" t="s">
        <v>3506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467</v>
      </c>
      <c r="AU169" s="22" t="s">
        <v>76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3507</v>
      </c>
      <c r="G170" s="13"/>
      <c r="H170" s="202">
        <v>24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76</v>
      </c>
      <c r="AV170" s="13" t="s">
        <v>76</v>
      </c>
      <c r="AW170" s="13" t="s">
        <v>33</v>
      </c>
      <c r="AX170" s="13" t="s">
        <v>79</v>
      </c>
      <c r="AY170" s="200" t="s">
        <v>458</v>
      </c>
    </row>
    <row r="171" s="2" customFormat="1" ht="37.8" customHeight="1">
      <c r="A171" s="41"/>
      <c r="B171" s="179"/>
      <c r="C171" s="180" t="s">
        <v>728</v>
      </c>
      <c r="D171" s="180" t="s">
        <v>462</v>
      </c>
      <c r="E171" s="181" t="s">
        <v>3508</v>
      </c>
      <c r="F171" s="182" t="s">
        <v>3509</v>
      </c>
      <c r="G171" s="183" t="s">
        <v>629</v>
      </c>
      <c r="H171" s="184">
        <v>2</v>
      </c>
      <c r="I171" s="185"/>
      <c r="J171" s="186">
        <f>ROUND(I171*H171,2)</f>
        <v>0</v>
      </c>
      <c r="K171" s="182" t="s">
        <v>465</v>
      </c>
      <c r="L171" s="42"/>
      <c r="M171" s="187" t="s">
        <v>3</v>
      </c>
      <c r="N171" s="188" t="s">
        <v>43</v>
      </c>
      <c r="O171" s="75"/>
      <c r="P171" s="189">
        <f>O171*H171</f>
        <v>0</v>
      </c>
      <c r="Q171" s="189">
        <v>0.00056999999999999998</v>
      </c>
      <c r="R171" s="189">
        <f>Q171*H171</f>
        <v>0.00114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567</v>
      </c>
      <c r="AT171" s="191" t="s">
        <v>462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567</v>
      </c>
      <c r="BM171" s="191" t="s">
        <v>3510</v>
      </c>
    </row>
    <row r="172" s="2" customFormat="1">
      <c r="A172" s="41"/>
      <c r="B172" s="42"/>
      <c r="C172" s="41"/>
      <c r="D172" s="193" t="s">
        <v>467</v>
      </c>
      <c r="E172" s="41"/>
      <c r="F172" s="194" t="s">
        <v>3511</v>
      </c>
      <c r="G172" s="41"/>
      <c r="H172" s="41"/>
      <c r="I172" s="195"/>
      <c r="J172" s="41"/>
      <c r="K172" s="41"/>
      <c r="L172" s="42"/>
      <c r="M172" s="196"/>
      <c r="N172" s="197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2" t="s">
        <v>467</v>
      </c>
      <c r="AU172" s="22" t="s">
        <v>76</v>
      </c>
    </row>
    <row r="173" s="2" customFormat="1" ht="21.75" customHeight="1">
      <c r="A173" s="41"/>
      <c r="B173" s="179"/>
      <c r="C173" s="180" t="s">
        <v>734</v>
      </c>
      <c r="D173" s="180" t="s">
        <v>462</v>
      </c>
      <c r="E173" s="181" t="s">
        <v>3512</v>
      </c>
      <c r="F173" s="182" t="s">
        <v>3513</v>
      </c>
      <c r="G173" s="183" t="s">
        <v>629</v>
      </c>
      <c r="H173" s="184">
        <v>24</v>
      </c>
      <c r="I173" s="185"/>
      <c r="J173" s="186">
        <f>ROUND(I173*H173,2)</f>
        <v>0</v>
      </c>
      <c r="K173" s="182" t="s">
        <v>465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0.00050000000000000001</v>
      </c>
      <c r="R173" s="189">
        <f>Q173*H173</f>
        <v>0.012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567</v>
      </c>
      <c r="AT173" s="191" t="s">
        <v>462</v>
      </c>
      <c r="AU173" s="191" t="s">
        <v>76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567</v>
      </c>
      <c r="BM173" s="191" t="s">
        <v>3514</v>
      </c>
    </row>
    <row r="174" s="2" customFormat="1">
      <c r="A174" s="41"/>
      <c r="B174" s="42"/>
      <c r="C174" s="41"/>
      <c r="D174" s="193" t="s">
        <v>467</v>
      </c>
      <c r="E174" s="41"/>
      <c r="F174" s="194" t="s">
        <v>3515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467</v>
      </c>
      <c r="AU174" s="22" t="s">
        <v>76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3507</v>
      </c>
      <c r="G175" s="13"/>
      <c r="H175" s="202">
        <v>24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76</v>
      </c>
      <c r="AV175" s="13" t="s">
        <v>76</v>
      </c>
      <c r="AW175" s="13" t="s">
        <v>33</v>
      </c>
      <c r="AX175" s="13" t="s">
        <v>79</v>
      </c>
      <c r="AY175" s="200" t="s">
        <v>458</v>
      </c>
    </row>
    <row r="176" s="2" customFormat="1" ht="37.8" customHeight="1">
      <c r="A176" s="41"/>
      <c r="B176" s="179"/>
      <c r="C176" s="180" t="s">
        <v>737</v>
      </c>
      <c r="D176" s="180" t="s">
        <v>462</v>
      </c>
      <c r="E176" s="181" t="s">
        <v>3516</v>
      </c>
      <c r="F176" s="182" t="s">
        <v>3517</v>
      </c>
      <c r="G176" s="183" t="s">
        <v>629</v>
      </c>
      <c r="H176" s="184">
        <v>8</v>
      </c>
      <c r="I176" s="185"/>
      <c r="J176" s="186">
        <f>ROUND(I176*H176,2)</f>
        <v>0</v>
      </c>
      <c r="K176" s="182" t="s">
        <v>3372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567</v>
      </c>
      <c r="AT176" s="191" t="s">
        <v>462</v>
      </c>
      <c r="AU176" s="191" t="s">
        <v>76</v>
      </c>
      <c r="AY176" s="22" t="s">
        <v>458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79</v>
      </c>
      <c r="BK176" s="192">
        <f>ROUND(I176*H176,2)</f>
        <v>0</v>
      </c>
      <c r="BL176" s="22" t="s">
        <v>567</v>
      </c>
      <c r="BM176" s="191" t="s">
        <v>3518</v>
      </c>
    </row>
    <row r="177" s="2" customFormat="1" ht="37.8" customHeight="1">
      <c r="A177" s="41"/>
      <c r="B177" s="179"/>
      <c r="C177" s="180" t="s">
        <v>743</v>
      </c>
      <c r="D177" s="180" t="s">
        <v>462</v>
      </c>
      <c r="E177" s="181" t="s">
        <v>3519</v>
      </c>
      <c r="F177" s="182" t="s">
        <v>3520</v>
      </c>
      <c r="G177" s="183" t="s">
        <v>629</v>
      </c>
      <c r="H177" s="184">
        <v>1</v>
      </c>
      <c r="I177" s="185"/>
      <c r="J177" s="186">
        <f>ROUND(I177*H177,2)</f>
        <v>0</v>
      </c>
      <c r="K177" s="182" t="s">
        <v>3372</v>
      </c>
      <c r="L177" s="42"/>
      <c r="M177" s="187" t="s">
        <v>3</v>
      </c>
      <c r="N177" s="188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567</v>
      </c>
      <c r="AT177" s="191" t="s">
        <v>462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567</v>
      </c>
      <c r="BM177" s="191" t="s">
        <v>3521</v>
      </c>
    </row>
    <row r="178" s="2" customFormat="1" ht="24.15" customHeight="1">
      <c r="A178" s="41"/>
      <c r="B178" s="179"/>
      <c r="C178" s="223" t="s">
        <v>748</v>
      </c>
      <c r="D178" s="223" t="s">
        <v>562</v>
      </c>
      <c r="E178" s="224" t="s">
        <v>3522</v>
      </c>
      <c r="F178" s="225" t="s">
        <v>3523</v>
      </c>
      <c r="G178" s="226" t="s">
        <v>629</v>
      </c>
      <c r="H178" s="227">
        <v>8</v>
      </c>
      <c r="I178" s="228"/>
      <c r="J178" s="229">
        <f>ROUND(I178*H178,2)</f>
        <v>0</v>
      </c>
      <c r="K178" s="225" t="s">
        <v>3372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667</v>
      </c>
      <c r="AT178" s="191" t="s">
        <v>562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567</v>
      </c>
      <c r="BM178" s="191" t="s">
        <v>3524</v>
      </c>
    </row>
    <row r="179" s="2" customFormat="1" ht="33" customHeight="1">
      <c r="A179" s="41"/>
      <c r="B179" s="179"/>
      <c r="C179" s="223" t="s">
        <v>753</v>
      </c>
      <c r="D179" s="223" t="s">
        <v>562</v>
      </c>
      <c r="E179" s="224" t="s">
        <v>3525</v>
      </c>
      <c r="F179" s="225" t="s">
        <v>3526</v>
      </c>
      <c r="G179" s="226" t="s">
        <v>629</v>
      </c>
      <c r="H179" s="227">
        <v>8</v>
      </c>
      <c r="I179" s="228"/>
      <c r="J179" s="229">
        <f>ROUND(I179*H179,2)</f>
        <v>0</v>
      </c>
      <c r="K179" s="225" t="s">
        <v>3372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667</v>
      </c>
      <c r="AT179" s="191" t="s">
        <v>562</v>
      </c>
      <c r="AU179" s="191" t="s">
        <v>76</v>
      </c>
      <c r="AY179" s="22" t="s">
        <v>458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79</v>
      </c>
      <c r="BK179" s="192">
        <f>ROUND(I179*H179,2)</f>
        <v>0</v>
      </c>
      <c r="BL179" s="22" t="s">
        <v>567</v>
      </c>
      <c r="BM179" s="191" t="s">
        <v>3527</v>
      </c>
    </row>
    <row r="180" s="2" customFormat="1" ht="24.15" customHeight="1">
      <c r="A180" s="41"/>
      <c r="B180" s="179"/>
      <c r="C180" s="223" t="s">
        <v>221</v>
      </c>
      <c r="D180" s="223" t="s">
        <v>562</v>
      </c>
      <c r="E180" s="224" t="s">
        <v>3528</v>
      </c>
      <c r="F180" s="225" t="s">
        <v>3529</v>
      </c>
      <c r="G180" s="226" t="s">
        <v>629</v>
      </c>
      <c r="H180" s="227">
        <v>8</v>
      </c>
      <c r="I180" s="228"/>
      <c r="J180" s="229">
        <f>ROUND(I180*H180,2)</f>
        <v>0</v>
      </c>
      <c r="K180" s="225" t="s">
        <v>3372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667</v>
      </c>
      <c r="AT180" s="191" t="s">
        <v>562</v>
      </c>
      <c r="AU180" s="191" t="s">
        <v>76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567</v>
      </c>
      <c r="BM180" s="191" t="s">
        <v>3530</v>
      </c>
    </row>
    <row r="181" s="2" customFormat="1" ht="49.05" customHeight="1">
      <c r="A181" s="41"/>
      <c r="B181" s="179"/>
      <c r="C181" s="223" t="s">
        <v>762</v>
      </c>
      <c r="D181" s="223" t="s">
        <v>562</v>
      </c>
      <c r="E181" s="224" t="s">
        <v>3531</v>
      </c>
      <c r="F181" s="225" t="s">
        <v>3532</v>
      </c>
      <c r="G181" s="226" t="s">
        <v>629</v>
      </c>
      <c r="H181" s="227">
        <v>8</v>
      </c>
      <c r="I181" s="228"/>
      <c r="J181" s="229">
        <f>ROUND(I181*H181,2)</f>
        <v>0</v>
      </c>
      <c r="K181" s="225" t="s">
        <v>3372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667</v>
      </c>
      <c r="AT181" s="191" t="s">
        <v>562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567</v>
      </c>
      <c r="BM181" s="191" t="s">
        <v>3533</v>
      </c>
    </row>
    <row r="182" s="2" customFormat="1" ht="24.15" customHeight="1">
      <c r="A182" s="41"/>
      <c r="B182" s="179"/>
      <c r="C182" s="180" t="s">
        <v>767</v>
      </c>
      <c r="D182" s="180" t="s">
        <v>462</v>
      </c>
      <c r="E182" s="181" t="s">
        <v>3534</v>
      </c>
      <c r="F182" s="182" t="s">
        <v>3535</v>
      </c>
      <c r="G182" s="183" t="s">
        <v>629</v>
      </c>
      <c r="H182" s="184">
        <v>1</v>
      </c>
      <c r="I182" s="185"/>
      <c r="J182" s="186">
        <f>ROUND(I182*H182,2)</f>
        <v>0</v>
      </c>
      <c r="K182" s="182" t="s">
        <v>3372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567</v>
      </c>
      <c r="AT182" s="191" t="s">
        <v>462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567</v>
      </c>
      <c r="BM182" s="191" t="s">
        <v>3536</v>
      </c>
    </row>
    <row r="183" s="2" customFormat="1" ht="49.05" customHeight="1">
      <c r="A183" s="41"/>
      <c r="B183" s="179"/>
      <c r="C183" s="180" t="s">
        <v>107</v>
      </c>
      <c r="D183" s="180" t="s">
        <v>462</v>
      </c>
      <c r="E183" s="181" t="s">
        <v>3537</v>
      </c>
      <c r="F183" s="182" t="s">
        <v>3538</v>
      </c>
      <c r="G183" s="183" t="s">
        <v>548</v>
      </c>
      <c r="H183" s="184">
        <v>0.024</v>
      </c>
      <c r="I183" s="185"/>
      <c r="J183" s="186">
        <f>ROUND(I183*H183,2)</f>
        <v>0</v>
      </c>
      <c r="K183" s="182" t="s">
        <v>465</v>
      </c>
      <c r="L183" s="42"/>
      <c r="M183" s="187" t="s">
        <v>3</v>
      </c>
      <c r="N183" s="188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567</v>
      </c>
      <c r="AT183" s="191" t="s">
        <v>462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567</v>
      </c>
      <c r="BM183" s="191" t="s">
        <v>3539</v>
      </c>
    </row>
    <row r="184" s="2" customFormat="1">
      <c r="A184" s="41"/>
      <c r="B184" s="42"/>
      <c r="C184" s="41"/>
      <c r="D184" s="193" t="s">
        <v>467</v>
      </c>
      <c r="E184" s="41"/>
      <c r="F184" s="194" t="s">
        <v>3540</v>
      </c>
      <c r="G184" s="41"/>
      <c r="H184" s="41"/>
      <c r="I184" s="195"/>
      <c r="J184" s="41"/>
      <c r="K184" s="41"/>
      <c r="L184" s="42"/>
      <c r="M184" s="196"/>
      <c r="N184" s="197"/>
      <c r="O184" s="75"/>
      <c r="P184" s="75"/>
      <c r="Q184" s="75"/>
      <c r="R184" s="75"/>
      <c r="S184" s="75"/>
      <c r="T184" s="76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2" t="s">
        <v>467</v>
      </c>
      <c r="AU184" s="22" t="s">
        <v>76</v>
      </c>
    </row>
    <row r="185" s="2" customFormat="1" ht="62.7" customHeight="1">
      <c r="A185" s="41"/>
      <c r="B185" s="179"/>
      <c r="C185" s="180" t="s">
        <v>110</v>
      </c>
      <c r="D185" s="180" t="s">
        <v>462</v>
      </c>
      <c r="E185" s="181" t="s">
        <v>3541</v>
      </c>
      <c r="F185" s="182" t="s">
        <v>3542</v>
      </c>
      <c r="G185" s="183" t="s">
        <v>548</v>
      </c>
      <c r="H185" s="184">
        <v>0.024</v>
      </c>
      <c r="I185" s="185"/>
      <c r="J185" s="186">
        <f>ROUND(I185*H185,2)</f>
        <v>0</v>
      </c>
      <c r="K185" s="182" t="s">
        <v>465</v>
      </c>
      <c r="L185" s="42"/>
      <c r="M185" s="187" t="s">
        <v>3</v>
      </c>
      <c r="N185" s="188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567</v>
      </c>
      <c r="AT185" s="191" t="s">
        <v>462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567</v>
      </c>
      <c r="BM185" s="191" t="s">
        <v>3543</v>
      </c>
    </row>
    <row r="186" s="2" customFormat="1">
      <c r="A186" s="41"/>
      <c r="B186" s="42"/>
      <c r="C186" s="41"/>
      <c r="D186" s="193" t="s">
        <v>467</v>
      </c>
      <c r="E186" s="41"/>
      <c r="F186" s="194" t="s">
        <v>3544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467</v>
      </c>
      <c r="AU186" s="22" t="s">
        <v>76</v>
      </c>
    </row>
    <row r="187" s="12" customFormat="1" ht="22.8" customHeight="1">
      <c r="A187" s="12"/>
      <c r="B187" s="166"/>
      <c r="C187" s="12"/>
      <c r="D187" s="167" t="s">
        <v>71</v>
      </c>
      <c r="E187" s="177" t="s">
        <v>3545</v>
      </c>
      <c r="F187" s="177" t="s">
        <v>3546</v>
      </c>
      <c r="G187" s="12"/>
      <c r="H187" s="12"/>
      <c r="I187" s="169"/>
      <c r="J187" s="178">
        <f>BK187</f>
        <v>0</v>
      </c>
      <c r="K187" s="12"/>
      <c r="L187" s="166"/>
      <c r="M187" s="171"/>
      <c r="N187" s="172"/>
      <c r="O187" s="172"/>
      <c r="P187" s="173">
        <f>SUM(P188:P199)</f>
        <v>0</v>
      </c>
      <c r="Q187" s="172"/>
      <c r="R187" s="173">
        <f>SUM(R188:R199)</f>
        <v>0.15640000000000001</v>
      </c>
      <c r="S187" s="172"/>
      <c r="T187" s="174">
        <f>SUM(T188:T199)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7" t="s">
        <v>76</v>
      </c>
      <c r="AT187" s="175" t="s">
        <v>71</v>
      </c>
      <c r="AU187" s="175" t="s">
        <v>79</v>
      </c>
      <c r="AY187" s="167" t="s">
        <v>458</v>
      </c>
      <c r="BK187" s="176">
        <f>SUM(BK188:BK199)</f>
        <v>0</v>
      </c>
    </row>
    <row r="188" s="2" customFormat="1" ht="33" customHeight="1">
      <c r="A188" s="41"/>
      <c r="B188" s="179"/>
      <c r="C188" s="180" t="s">
        <v>113</v>
      </c>
      <c r="D188" s="180" t="s">
        <v>462</v>
      </c>
      <c r="E188" s="181" t="s">
        <v>3547</v>
      </c>
      <c r="F188" s="182" t="s">
        <v>3548</v>
      </c>
      <c r="G188" s="183" t="s">
        <v>629</v>
      </c>
      <c r="H188" s="184">
        <v>30</v>
      </c>
      <c r="I188" s="185"/>
      <c r="J188" s="186">
        <f>ROUND(I188*H188,2)</f>
        <v>0</v>
      </c>
      <c r="K188" s="182" t="s">
        <v>465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567</v>
      </c>
      <c r="AT188" s="191" t="s">
        <v>462</v>
      </c>
      <c r="AU188" s="191" t="s">
        <v>76</v>
      </c>
      <c r="AY188" s="22" t="s">
        <v>458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79</v>
      </c>
      <c r="BK188" s="192">
        <f>ROUND(I188*H188,2)</f>
        <v>0</v>
      </c>
      <c r="BL188" s="22" t="s">
        <v>567</v>
      </c>
      <c r="BM188" s="191" t="s">
        <v>3549</v>
      </c>
    </row>
    <row r="189" s="2" customFormat="1">
      <c r="A189" s="41"/>
      <c r="B189" s="42"/>
      <c r="C189" s="41"/>
      <c r="D189" s="193" t="s">
        <v>467</v>
      </c>
      <c r="E189" s="41"/>
      <c r="F189" s="194" t="s">
        <v>3550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467</v>
      </c>
      <c r="AU189" s="22" t="s">
        <v>76</v>
      </c>
    </row>
    <row r="190" s="2" customFormat="1" ht="24.15" customHeight="1">
      <c r="A190" s="41"/>
      <c r="B190" s="179"/>
      <c r="C190" s="180" t="s">
        <v>116</v>
      </c>
      <c r="D190" s="180" t="s">
        <v>462</v>
      </c>
      <c r="E190" s="181" t="s">
        <v>3551</v>
      </c>
      <c r="F190" s="182" t="s">
        <v>3552</v>
      </c>
      <c r="G190" s="183" t="s">
        <v>629</v>
      </c>
      <c r="H190" s="184">
        <v>4</v>
      </c>
      <c r="I190" s="185"/>
      <c r="J190" s="186">
        <f>ROUND(I190*H190,2)</f>
        <v>0</v>
      </c>
      <c r="K190" s="182" t="s">
        <v>465</v>
      </c>
      <c r="L190" s="42"/>
      <c r="M190" s="187" t="s">
        <v>3</v>
      </c>
      <c r="N190" s="188" t="s">
        <v>43</v>
      </c>
      <c r="O190" s="75"/>
      <c r="P190" s="189">
        <f>O190*H190</f>
        <v>0</v>
      </c>
      <c r="Q190" s="189">
        <v>0.039100000000000003</v>
      </c>
      <c r="R190" s="189">
        <f>Q190*H190</f>
        <v>0.15640000000000001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567</v>
      </c>
      <c r="AT190" s="191" t="s">
        <v>462</v>
      </c>
      <c r="AU190" s="191" t="s">
        <v>76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567</v>
      </c>
      <c r="BM190" s="191" t="s">
        <v>3553</v>
      </c>
    </row>
    <row r="191" s="2" customFormat="1">
      <c r="A191" s="41"/>
      <c r="B191" s="42"/>
      <c r="C191" s="41"/>
      <c r="D191" s="193" t="s">
        <v>467</v>
      </c>
      <c r="E191" s="41"/>
      <c r="F191" s="194" t="s">
        <v>3554</v>
      </c>
      <c r="G191" s="41"/>
      <c r="H191" s="41"/>
      <c r="I191" s="195"/>
      <c r="J191" s="41"/>
      <c r="K191" s="41"/>
      <c r="L191" s="42"/>
      <c r="M191" s="196"/>
      <c r="N191" s="197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2" t="s">
        <v>467</v>
      </c>
      <c r="AU191" s="22" t="s">
        <v>76</v>
      </c>
    </row>
    <row r="192" s="2" customFormat="1" ht="16.5" customHeight="1">
      <c r="A192" s="41"/>
      <c r="B192" s="179"/>
      <c r="C192" s="180" t="s">
        <v>789</v>
      </c>
      <c r="D192" s="180" t="s">
        <v>462</v>
      </c>
      <c r="E192" s="181" t="s">
        <v>3555</v>
      </c>
      <c r="F192" s="182" t="s">
        <v>3556</v>
      </c>
      <c r="G192" s="183" t="s">
        <v>629</v>
      </c>
      <c r="H192" s="184">
        <v>30</v>
      </c>
      <c r="I192" s="185"/>
      <c r="J192" s="186">
        <f>ROUND(I192*H192,2)</f>
        <v>0</v>
      </c>
      <c r="K192" s="182" t="s">
        <v>465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567</v>
      </c>
      <c r="AT192" s="191" t="s">
        <v>462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567</v>
      </c>
      <c r="BM192" s="191" t="s">
        <v>3557</v>
      </c>
    </row>
    <row r="193" s="2" customFormat="1">
      <c r="A193" s="41"/>
      <c r="B193" s="42"/>
      <c r="C193" s="41"/>
      <c r="D193" s="193" t="s">
        <v>467</v>
      </c>
      <c r="E193" s="41"/>
      <c r="F193" s="194" t="s">
        <v>3558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467</v>
      </c>
      <c r="AU193" s="22" t="s">
        <v>76</v>
      </c>
    </row>
    <row r="194" s="2" customFormat="1" ht="37.8" customHeight="1">
      <c r="A194" s="41"/>
      <c r="B194" s="179"/>
      <c r="C194" s="180" t="s">
        <v>119</v>
      </c>
      <c r="D194" s="180" t="s">
        <v>462</v>
      </c>
      <c r="E194" s="181" t="s">
        <v>3559</v>
      </c>
      <c r="F194" s="182" t="s">
        <v>3560</v>
      </c>
      <c r="G194" s="183" t="s">
        <v>140</v>
      </c>
      <c r="H194" s="184">
        <v>600</v>
      </c>
      <c r="I194" s="185"/>
      <c r="J194" s="186">
        <f>ROUND(I194*H194,2)</f>
        <v>0</v>
      </c>
      <c r="K194" s="182" t="s">
        <v>465</v>
      </c>
      <c r="L194" s="42"/>
      <c r="M194" s="187" t="s">
        <v>3</v>
      </c>
      <c r="N194" s="188" t="s">
        <v>43</v>
      </c>
      <c r="O194" s="75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191" t="s">
        <v>567</v>
      </c>
      <c r="AT194" s="191" t="s">
        <v>462</v>
      </c>
      <c r="AU194" s="191" t="s">
        <v>76</v>
      </c>
      <c r="AY194" s="22" t="s">
        <v>458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22" t="s">
        <v>79</v>
      </c>
      <c r="BK194" s="192">
        <f>ROUND(I194*H194,2)</f>
        <v>0</v>
      </c>
      <c r="BL194" s="22" t="s">
        <v>567</v>
      </c>
      <c r="BM194" s="191" t="s">
        <v>3561</v>
      </c>
    </row>
    <row r="195" s="2" customFormat="1">
      <c r="A195" s="41"/>
      <c r="B195" s="42"/>
      <c r="C195" s="41"/>
      <c r="D195" s="193" t="s">
        <v>467</v>
      </c>
      <c r="E195" s="41"/>
      <c r="F195" s="194" t="s">
        <v>3562</v>
      </c>
      <c r="G195" s="41"/>
      <c r="H195" s="41"/>
      <c r="I195" s="195"/>
      <c r="J195" s="41"/>
      <c r="K195" s="41"/>
      <c r="L195" s="42"/>
      <c r="M195" s="196"/>
      <c r="N195" s="197"/>
      <c r="O195" s="75"/>
      <c r="P195" s="75"/>
      <c r="Q195" s="75"/>
      <c r="R195" s="75"/>
      <c r="S195" s="75"/>
      <c r="T195" s="76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2" t="s">
        <v>467</v>
      </c>
      <c r="AU195" s="22" t="s">
        <v>76</v>
      </c>
    </row>
    <row r="196" s="2" customFormat="1" ht="44.25" customHeight="1">
      <c r="A196" s="41"/>
      <c r="B196" s="179"/>
      <c r="C196" s="180" t="s">
        <v>812</v>
      </c>
      <c r="D196" s="180" t="s">
        <v>462</v>
      </c>
      <c r="E196" s="181" t="s">
        <v>3563</v>
      </c>
      <c r="F196" s="182" t="s">
        <v>3564</v>
      </c>
      <c r="G196" s="183" t="s">
        <v>548</v>
      </c>
      <c r="H196" s="184">
        <v>0.156</v>
      </c>
      <c r="I196" s="185"/>
      <c r="J196" s="186">
        <f>ROUND(I196*H196,2)</f>
        <v>0</v>
      </c>
      <c r="K196" s="182" t="s">
        <v>465</v>
      </c>
      <c r="L196" s="42"/>
      <c r="M196" s="187" t="s">
        <v>3</v>
      </c>
      <c r="N196" s="188" t="s">
        <v>43</v>
      </c>
      <c r="O196" s="75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567</v>
      </c>
      <c r="AT196" s="191" t="s">
        <v>462</v>
      </c>
      <c r="AU196" s="191" t="s">
        <v>76</v>
      </c>
      <c r="AY196" s="22" t="s">
        <v>458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79</v>
      </c>
      <c r="BK196" s="192">
        <f>ROUND(I196*H196,2)</f>
        <v>0</v>
      </c>
      <c r="BL196" s="22" t="s">
        <v>567</v>
      </c>
      <c r="BM196" s="191" t="s">
        <v>3565</v>
      </c>
    </row>
    <row r="197" s="2" customFormat="1">
      <c r="A197" s="41"/>
      <c r="B197" s="42"/>
      <c r="C197" s="41"/>
      <c r="D197" s="193" t="s">
        <v>467</v>
      </c>
      <c r="E197" s="41"/>
      <c r="F197" s="194" t="s">
        <v>3566</v>
      </c>
      <c r="G197" s="41"/>
      <c r="H197" s="41"/>
      <c r="I197" s="195"/>
      <c r="J197" s="41"/>
      <c r="K197" s="41"/>
      <c r="L197" s="42"/>
      <c r="M197" s="196"/>
      <c r="N197" s="197"/>
      <c r="O197" s="75"/>
      <c r="P197" s="75"/>
      <c r="Q197" s="75"/>
      <c r="R197" s="75"/>
      <c r="S197" s="75"/>
      <c r="T197" s="76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2" t="s">
        <v>467</v>
      </c>
      <c r="AU197" s="22" t="s">
        <v>76</v>
      </c>
    </row>
    <row r="198" s="2" customFormat="1" ht="62.7" customHeight="1">
      <c r="A198" s="41"/>
      <c r="B198" s="179"/>
      <c r="C198" s="180" t="s">
        <v>122</v>
      </c>
      <c r="D198" s="180" t="s">
        <v>462</v>
      </c>
      <c r="E198" s="181" t="s">
        <v>3567</v>
      </c>
      <c r="F198" s="182" t="s">
        <v>3568</v>
      </c>
      <c r="G198" s="183" t="s">
        <v>548</v>
      </c>
      <c r="H198" s="184">
        <v>0.156</v>
      </c>
      <c r="I198" s="185"/>
      <c r="J198" s="186">
        <f>ROUND(I198*H198,2)</f>
        <v>0</v>
      </c>
      <c r="K198" s="182" t="s">
        <v>465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567</v>
      </c>
      <c r="AT198" s="191" t="s">
        <v>462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567</v>
      </c>
      <c r="BM198" s="191" t="s">
        <v>3569</v>
      </c>
    </row>
    <row r="199" s="2" customFormat="1">
      <c r="A199" s="41"/>
      <c r="B199" s="42"/>
      <c r="C199" s="41"/>
      <c r="D199" s="193" t="s">
        <v>467</v>
      </c>
      <c r="E199" s="41"/>
      <c r="F199" s="194" t="s">
        <v>3570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467</v>
      </c>
      <c r="AU199" s="22" t="s">
        <v>76</v>
      </c>
    </row>
    <row r="200" s="12" customFormat="1" ht="22.8" customHeight="1">
      <c r="A200" s="12"/>
      <c r="B200" s="166"/>
      <c r="C200" s="12"/>
      <c r="D200" s="167" t="s">
        <v>71</v>
      </c>
      <c r="E200" s="177" t="s">
        <v>3571</v>
      </c>
      <c r="F200" s="177" t="s">
        <v>3572</v>
      </c>
      <c r="G200" s="12"/>
      <c r="H200" s="12"/>
      <c r="I200" s="169"/>
      <c r="J200" s="178">
        <f>BK200</f>
        <v>0</v>
      </c>
      <c r="K200" s="12"/>
      <c r="L200" s="166"/>
      <c r="M200" s="171"/>
      <c r="N200" s="172"/>
      <c r="O200" s="172"/>
      <c r="P200" s="173">
        <f>SUM(P201:P229)</f>
        <v>0</v>
      </c>
      <c r="Q200" s="172"/>
      <c r="R200" s="173">
        <f>SUM(R201:R229)</f>
        <v>1.1096226000000002</v>
      </c>
      <c r="S200" s="172"/>
      <c r="T200" s="174">
        <f>SUM(T201:T229)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7" t="s">
        <v>76</v>
      </c>
      <c r="AT200" s="175" t="s">
        <v>71</v>
      </c>
      <c r="AU200" s="175" t="s">
        <v>79</v>
      </c>
      <c r="AY200" s="167" t="s">
        <v>458</v>
      </c>
      <c r="BK200" s="176">
        <f>SUM(BK201:BK229)</f>
        <v>0</v>
      </c>
    </row>
    <row r="201" s="2" customFormat="1" ht="49.05" customHeight="1">
      <c r="A201" s="41"/>
      <c r="B201" s="179"/>
      <c r="C201" s="180" t="s">
        <v>125</v>
      </c>
      <c r="D201" s="180" t="s">
        <v>462</v>
      </c>
      <c r="E201" s="181" t="s">
        <v>3573</v>
      </c>
      <c r="F201" s="182" t="s">
        <v>3574</v>
      </c>
      <c r="G201" s="183" t="s">
        <v>694</v>
      </c>
      <c r="H201" s="184">
        <v>3458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0.00012</v>
      </c>
      <c r="R201" s="189">
        <f>Q201*H201</f>
        <v>0.41496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567</v>
      </c>
      <c r="AT201" s="191" t="s">
        <v>462</v>
      </c>
      <c r="AU201" s="191" t="s">
        <v>76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567</v>
      </c>
      <c r="BM201" s="191" t="s">
        <v>3575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3576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76</v>
      </c>
    </row>
    <row r="203" s="13" customFormat="1">
      <c r="A203" s="13"/>
      <c r="B203" s="198"/>
      <c r="C203" s="13"/>
      <c r="D203" s="199" t="s">
        <v>469</v>
      </c>
      <c r="E203" s="200" t="s">
        <v>3</v>
      </c>
      <c r="F203" s="201" t="s">
        <v>3577</v>
      </c>
      <c r="G203" s="13"/>
      <c r="H203" s="202">
        <v>3458</v>
      </c>
      <c r="I203" s="203"/>
      <c r="J203" s="13"/>
      <c r="K203" s="13"/>
      <c r="L203" s="198"/>
      <c r="M203" s="204"/>
      <c r="N203" s="205"/>
      <c r="O203" s="205"/>
      <c r="P203" s="205"/>
      <c r="Q203" s="205"/>
      <c r="R203" s="205"/>
      <c r="S203" s="205"/>
      <c r="T203" s="20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0" t="s">
        <v>469</v>
      </c>
      <c r="AU203" s="200" t="s">
        <v>76</v>
      </c>
      <c r="AV203" s="13" t="s">
        <v>76</v>
      </c>
      <c r="AW203" s="13" t="s">
        <v>33</v>
      </c>
      <c r="AX203" s="13" t="s">
        <v>79</v>
      </c>
      <c r="AY203" s="200" t="s">
        <v>458</v>
      </c>
    </row>
    <row r="204" s="2" customFormat="1" ht="37.8" customHeight="1">
      <c r="A204" s="41"/>
      <c r="B204" s="179"/>
      <c r="C204" s="180" t="s">
        <v>847</v>
      </c>
      <c r="D204" s="180" t="s">
        <v>462</v>
      </c>
      <c r="E204" s="181" t="s">
        <v>3578</v>
      </c>
      <c r="F204" s="182" t="s">
        <v>3579</v>
      </c>
      <c r="G204" s="183" t="s">
        <v>140</v>
      </c>
      <c r="H204" s="184">
        <v>602.94000000000005</v>
      </c>
      <c r="I204" s="185"/>
      <c r="J204" s="186">
        <f>ROUND(I204*H204,2)</f>
        <v>0</v>
      </c>
      <c r="K204" s="182" t="s">
        <v>465</v>
      </c>
      <c r="L204" s="42"/>
      <c r="M204" s="187" t="s">
        <v>3</v>
      </c>
      <c r="N204" s="188" t="s">
        <v>43</v>
      </c>
      <c r="O204" s="75"/>
      <c r="P204" s="189">
        <f>O204*H204</f>
        <v>0</v>
      </c>
      <c r="Q204" s="189">
        <v>0.00079000000000000001</v>
      </c>
      <c r="R204" s="189">
        <f>Q204*H204</f>
        <v>0.47632260000000004</v>
      </c>
      <c r="S204" s="189">
        <v>0</v>
      </c>
      <c r="T204" s="19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191" t="s">
        <v>567</v>
      </c>
      <c r="AT204" s="191" t="s">
        <v>462</v>
      </c>
      <c r="AU204" s="191" t="s">
        <v>76</v>
      </c>
      <c r="AY204" s="22" t="s">
        <v>458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22" t="s">
        <v>79</v>
      </c>
      <c r="BK204" s="192">
        <f>ROUND(I204*H204,2)</f>
        <v>0</v>
      </c>
      <c r="BL204" s="22" t="s">
        <v>567</v>
      </c>
      <c r="BM204" s="191" t="s">
        <v>3580</v>
      </c>
    </row>
    <row r="205" s="2" customFormat="1">
      <c r="A205" s="41"/>
      <c r="B205" s="42"/>
      <c r="C205" s="41"/>
      <c r="D205" s="193" t="s">
        <v>467</v>
      </c>
      <c r="E205" s="41"/>
      <c r="F205" s="194" t="s">
        <v>3581</v>
      </c>
      <c r="G205" s="41"/>
      <c r="H205" s="41"/>
      <c r="I205" s="195"/>
      <c r="J205" s="41"/>
      <c r="K205" s="41"/>
      <c r="L205" s="42"/>
      <c r="M205" s="196"/>
      <c r="N205" s="197"/>
      <c r="O205" s="75"/>
      <c r="P205" s="75"/>
      <c r="Q205" s="75"/>
      <c r="R205" s="75"/>
      <c r="S205" s="75"/>
      <c r="T205" s="76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2" t="s">
        <v>467</v>
      </c>
      <c r="AU205" s="22" t="s">
        <v>76</v>
      </c>
    </row>
    <row r="206" s="13" customFormat="1">
      <c r="A206" s="13"/>
      <c r="B206" s="198"/>
      <c r="C206" s="13"/>
      <c r="D206" s="199" t="s">
        <v>469</v>
      </c>
      <c r="E206" s="200" t="s">
        <v>3</v>
      </c>
      <c r="F206" s="201" t="s">
        <v>3582</v>
      </c>
      <c r="G206" s="13"/>
      <c r="H206" s="202">
        <v>602.94000000000005</v>
      </c>
      <c r="I206" s="203"/>
      <c r="J206" s="13"/>
      <c r="K206" s="13"/>
      <c r="L206" s="198"/>
      <c r="M206" s="204"/>
      <c r="N206" s="205"/>
      <c r="O206" s="205"/>
      <c r="P206" s="205"/>
      <c r="Q206" s="205"/>
      <c r="R206" s="205"/>
      <c r="S206" s="205"/>
      <c r="T206" s="20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0" t="s">
        <v>469</v>
      </c>
      <c r="AU206" s="200" t="s">
        <v>76</v>
      </c>
      <c r="AV206" s="13" t="s">
        <v>76</v>
      </c>
      <c r="AW206" s="13" t="s">
        <v>33</v>
      </c>
      <c r="AX206" s="13" t="s">
        <v>79</v>
      </c>
      <c r="AY206" s="200" t="s">
        <v>458</v>
      </c>
    </row>
    <row r="207" s="2" customFormat="1" ht="24.15" customHeight="1">
      <c r="A207" s="41"/>
      <c r="B207" s="179"/>
      <c r="C207" s="180" t="s">
        <v>855</v>
      </c>
      <c r="D207" s="180" t="s">
        <v>462</v>
      </c>
      <c r="E207" s="181" t="s">
        <v>3583</v>
      </c>
      <c r="F207" s="182" t="s">
        <v>3584</v>
      </c>
      <c r="G207" s="183" t="s">
        <v>694</v>
      </c>
      <c r="H207" s="184">
        <v>900</v>
      </c>
      <c r="I207" s="185"/>
      <c r="J207" s="186">
        <f>ROUND(I207*H207,2)</f>
        <v>0</v>
      </c>
      <c r="K207" s="182" t="s">
        <v>465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6.0000000000000002E-05</v>
      </c>
      <c r="R207" s="189">
        <f>Q207*H207</f>
        <v>0.053999999999999999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567</v>
      </c>
      <c r="AT207" s="191" t="s">
        <v>462</v>
      </c>
      <c r="AU207" s="191" t="s">
        <v>76</v>
      </c>
      <c r="AY207" s="22" t="s">
        <v>458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79</v>
      </c>
      <c r="BK207" s="192">
        <f>ROUND(I207*H207,2)</f>
        <v>0</v>
      </c>
      <c r="BL207" s="22" t="s">
        <v>567</v>
      </c>
      <c r="BM207" s="191" t="s">
        <v>3585</v>
      </c>
    </row>
    <row r="208" s="2" customFormat="1">
      <c r="A208" s="41"/>
      <c r="B208" s="42"/>
      <c r="C208" s="41"/>
      <c r="D208" s="193" t="s">
        <v>467</v>
      </c>
      <c r="E208" s="41"/>
      <c r="F208" s="194" t="s">
        <v>3586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467</v>
      </c>
      <c r="AU208" s="22" t="s">
        <v>76</v>
      </c>
    </row>
    <row r="209" s="2" customFormat="1" ht="24.15" customHeight="1">
      <c r="A209" s="41"/>
      <c r="B209" s="179"/>
      <c r="C209" s="180" t="s">
        <v>862</v>
      </c>
      <c r="D209" s="180" t="s">
        <v>462</v>
      </c>
      <c r="E209" s="181" t="s">
        <v>3587</v>
      </c>
      <c r="F209" s="182" t="s">
        <v>3588</v>
      </c>
      <c r="G209" s="183" t="s">
        <v>694</v>
      </c>
      <c r="H209" s="184">
        <v>300</v>
      </c>
      <c r="I209" s="185"/>
      <c r="J209" s="186">
        <f>ROUND(I209*H209,2)</f>
        <v>0</v>
      </c>
      <c r="K209" s="182" t="s">
        <v>465</v>
      </c>
      <c r="L209" s="42"/>
      <c r="M209" s="187" t="s">
        <v>3</v>
      </c>
      <c r="N209" s="188" t="s">
        <v>43</v>
      </c>
      <c r="O209" s="75"/>
      <c r="P209" s="189">
        <f>O209*H209</f>
        <v>0</v>
      </c>
      <c r="Q209" s="189">
        <v>0.00010000000000000001</v>
      </c>
      <c r="R209" s="189">
        <f>Q209*H209</f>
        <v>0.030000000000000002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567</v>
      </c>
      <c r="AT209" s="191" t="s">
        <v>462</v>
      </c>
      <c r="AU209" s="191" t="s">
        <v>76</v>
      </c>
      <c r="AY209" s="22" t="s">
        <v>458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79</v>
      </c>
      <c r="BK209" s="192">
        <f>ROUND(I209*H209,2)</f>
        <v>0</v>
      </c>
      <c r="BL209" s="22" t="s">
        <v>567</v>
      </c>
      <c r="BM209" s="191" t="s">
        <v>3589</v>
      </c>
    </row>
    <row r="210" s="2" customFormat="1">
      <c r="A210" s="41"/>
      <c r="B210" s="42"/>
      <c r="C210" s="41"/>
      <c r="D210" s="193" t="s">
        <v>467</v>
      </c>
      <c r="E210" s="41"/>
      <c r="F210" s="194" t="s">
        <v>3590</v>
      </c>
      <c r="G210" s="41"/>
      <c r="H210" s="41"/>
      <c r="I210" s="195"/>
      <c r="J210" s="41"/>
      <c r="K210" s="41"/>
      <c r="L210" s="42"/>
      <c r="M210" s="196"/>
      <c r="N210" s="197"/>
      <c r="O210" s="75"/>
      <c r="P210" s="75"/>
      <c r="Q210" s="75"/>
      <c r="R210" s="75"/>
      <c r="S210" s="75"/>
      <c r="T210" s="76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2" t="s">
        <v>467</v>
      </c>
      <c r="AU210" s="22" t="s">
        <v>76</v>
      </c>
    </row>
    <row r="211" s="2" customFormat="1" ht="24.15" customHeight="1">
      <c r="A211" s="41"/>
      <c r="B211" s="179"/>
      <c r="C211" s="180" t="s">
        <v>869</v>
      </c>
      <c r="D211" s="180" t="s">
        <v>462</v>
      </c>
      <c r="E211" s="181" t="s">
        <v>3591</v>
      </c>
      <c r="F211" s="182" t="s">
        <v>3592</v>
      </c>
      <c r="G211" s="183" t="s">
        <v>694</v>
      </c>
      <c r="H211" s="184">
        <v>60</v>
      </c>
      <c r="I211" s="185"/>
      <c r="J211" s="186">
        <f>ROUND(I211*H211,2)</f>
        <v>0</v>
      </c>
      <c r="K211" s="182" t="s">
        <v>465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6.0000000000000002E-05</v>
      </c>
      <c r="R211" s="189">
        <f>Q211*H211</f>
        <v>0.0035999999999999999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567</v>
      </c>
      <c r="AT211" s="191" t="s">
        <v>462</v>
      </c>
      <c r="AU211" s="191" t="s">
        <v>76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567</v>
      </c>
      <c r="BM211" s="191" t="s">
        <v>3593</v>
      </c>
    </row>
    <row r="212" s="2" customFormat="1">
      <c r="A212" s="41"/>
      <c r="B212" s="42"/>
      <c r="C212" s="41"/>
      <c r="D212" s="193" t="s">
        <v>467</v>
      </c>
      <c r="E212" s="41"/>
      <c r="F212" s="194" t="s">
        <v>3594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467</v>
      </c>
      <c r="AU212" s="22" t="s">
        <v>76</v>
      </c>
    </row>
    <row r="213" s="2" customFormat="1" ht="33" customHeight="1">
      <c r="A213" s="41"/>
      <c r="B213" s="179"/>
      <c r="C213" s="180" t="s">
        <v>876</v>
      </c>
      <c r="D213" s="180" t="s">
        <v>462</v>
      </c>
      <c r="E213" s="181" t="s">
        <v>3595</v>
      </c>
      <c r="F213" s="182" t="s">
        <v>3596</v>
      </c>
      <c r="G213" s="183" t="s">
        <v>629</v>
      </c>
      <c r="H213" s="184">
        <v>1</v>
      </c>
      <c r="I213" s="185"/>
      <c r="J213" s="186">
        <f>ROUND(I213*H213,2)</f>
        <v>0</v>
      </c>
      <c r="K213" s="182" t="s">
        <v>465</v>
      </c>
      <c r="L213" s="42"/>
      <c r="M213" s="187" t="s">
        <v>3</v>
      </c>
      <c r="N213" s="188" t="s">
        <v>43</v>
      </c>
      <c r="O213" s="75"/>
      <c r="P213" s="189">
        <f>O213*H213</f>
        <v>0</v>
      </c>
      <c r="Q213" s="189">
        <v>0.0016000000000000001</v>
      </c>
      <c r="R213" s="189">
        <f>Q213*H213</f>
        <v>0.0016000000000000001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567</v>
      </c>
      <c r="AT213" s="191" t="s">
        <v>462</v>
      </c>
      <c r="AU213" s="191" t="s">
        <v>76</v>
      </c>
      <c r="AY213" s="22" t="s">
        <v>458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79</v>
      </c>
      <c r="BK213" s="192">
        <f>ROUND(I213*H213,2)</f>
        <v>0</v>
      </c>
      <c r="BL213" s="22" t="s">
        <v>567</v>
      </c>
      <c r="BM213" s="191" t="s">
        <v>3597</v>
      </c>
    </row>
    <row r="214" s="2" customFormat="1">
      <c r="A214" s="41"/>
      <c r="B214" s="42"/>
      <c r="C214" s="41"/>
      <c r="D214" s="193" t="s">
        <v>467</v>
      </c>
      <c r="E214" s="41"/>
      <c r="F214" s="194" t="s">
        <v>3598</v>
      </c>
      <c r="G214" s="41"/>
      <c r="H214" s="41"/>
      <c r="I214" s="195"/>
      <c r="J214" s="41"/>
      <c r="K214" s="41"/>
      <c r="L214" s="42"/>
      <c r="M214" s="196"/>
      <c r="N214" s="197"/>
      <c r="O214" s="75"/>
      <c r="P214" s="75"/>
      <c r="Q214" s="75"/>
      <c r="R214" s="75"/>
      <c r="S214" s="75"/>
      <c r="T214" s="76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2" t="s">
        <v>467</v>
      </c>
      <c r="AU214" s="22" t="s">
        <v>76</v>
      </c>
    </row>
    <row r="215" s="2" customFormat="1" ht="24.15" customHeight="1">
      <c r="A215" s="41"/>
      <c r="B215" s="179"/>
      <c r="C215" s="180" t="s">
        <v>883</v>
      </c>
      <c r="D215" s="180" t="s">
        <v>462</v>
      </c>
      <c r="E215" s="181" t="s">
        <v>3599</v>
      </c>
      <c r="F215" s="182" t="s">
        <v>3600</v>
      </c>
      <c r="G215" s="183" t="s">
        <v>629</v>
      </c>
      <c r="H215" s="184">
        <v>2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0.0026199999999999999</v>
      </c>
      <c r="R215" s="189">
        <f>Q215*H215</f>
        <v>0.0052399999999999999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567</v>
      </c>
      <c r="AT215" s="191" t="s">
        <v>462</v>
      </c>
      <c r="AU215" s="191" t="s">
        <v>76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567</v>
      </c>
      <c r="BM215" s="191" t="s">
        <v>3601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3602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76</v>
      </c>
    </row>
    <row r="217" s="2" customFormat="1" ht="24.15" customHeight="1">
      <c r="A217" s="41"/>
      <c r="B217" s="179"/>
      <c r="C217" s="180" t="s">
        <v>889</v>
      </c>
      <c r="D217" s="180" t="s">
        <v>462</v>
      </c>
      <c r="E217" s="181" t="s">
        <v>3603</v>
      </c>
      <c r="F217" s="182" t="s">
        <v>3604</v>
      </c>
      <c r="G217" s="183" t="s">
        <v>629</v>
      </c>
      <c r="H217" s="184">
        <v>3</v>
      </c>
      <c r="I217" s="185"/>
      <c r="J217" s="186">
        <f>ROUND(I217*H217,2)</f>
        <v>0</v>
      </c>
      <c r="K217" s="182" t="s">
        <v>465</v>
      </c>
      <c r="L217" s="42"/>
      <c r="M217" s="187" t="s">
        <v>3</v>
      </c>
      <c r="N217" s="188" t="s">
        <v>43</v>
      </c>
      <c r="O217" s="75"/>
      <c r="P217" s="189">
        <f>O217*H217</f>
        <v>0</v>
      </c>
      <c r="Q217" s="189">
        <v>0.0032000000000000002</v>
      </c>
      <c r="R217" s="189">
        <f>Q217*H217</f>
        <v>0.0096000000000000009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567</v>
      </c>
      <c r="AT217" s="191" t="s">
        <v>462</v>
      </c>
      <c r="AU217" s="191" t="s">
        <v>76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567</v>
      </c>
      <c r="BM217" s="191" t="s">
        <v>3605</v>
      </c>
    </row>
    <row r="218" s="2" customFormat="1">
      <c r="A218" s="41"/>
      <c r="B218" s="42"/>
      <c r="C218" s="41"/>
      <c r="D218" s="193" t="s">
        <v>467</v>
      </c>
      <c r="E218" s="41"/>
      <c r="F218" s="194" t="s">
        <v>3606</v>
      </c>
      <c r="G218" s="41"/>
      <c r="H218" s="41"/>
      <c r="I218" s="195"/>
      <c r="J218" s="41"/>
      <c r="K218" s="41"/>
      <c r="L218" s="42"/>
      <c r="M218" s="196"/>
      <c r="N218" s="197"/>
      <c r="O218" s="75"/>
      <c r="P218" s="75"/>
      <c r="Q218" s="75"/>
      <c r="R218" s="75"/>
      <c r="S218" s="75"/>
      <c r="T218" s="76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2" t="s">
        <v>467</v>
      </c>
      <c r="AU218" s="22" t="s">
        <v>76</v>
      </c>
    </row>
    <row r="219" s="2" customFormat="1" ht="24.15" customHeight="1">
      <c r="A219" s="41"/>
      <c r="B219" s="179"/>
      <c r="C219" s="180" t="s">
        <v>895</v>
      </c>
      <c r="D219" s="180" t="s">
        <v>462</v>
      </c>
      <c r="E219" s="181" t="s">
        <v>3607</v>
      </c>
      <c r="F219" s="182" t="s">
        <v>3608</v>
      </c>
      <c r="G219" s="183" t="s">
        <v>629</v>
      </c>
      <c r="H219" s="184">
        <v>2</v>
      </c>
      <c r="I219" s="185"/>
      <c r="J219" s="186">
        <f>ROUND(I219*H219,2)</f>
        <v>0</v>
      </c>
      <c r="K219" s="182" t="s">
        <v>465</v>
      </c>
      <c r="L219" s="42"/>
      <c r="M219" s="187" t="s">
        <v>3</v>
      </c>
      <c r="N219" s="188" t="s">
        <v>43</v>
      </c>
      <c r="O219" s="75"/>
      <c r="P219" s="189">
        <f>O219*H219</f>
        <v>0</v>
      </c>
      <c r="Q219" s="189">
        <v>0.0041999999999999997</v>
      </c>
      <c r="R219" s="189">
        <f>Q219*H219</f>
        <v>0.0083999999999999995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567</v>
      </c>
      <c r="AT219" s="191" t="s">
        <v>462</v>
      </c>
      <c r="AU219" s="191" t="s">
        <v>76</v>
      </c>
      <c r="AY219" s="22" t="s">
        <v>458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79</v>
      </c>
      <c r="BK219" s="192">
        <f>ROUND(I219*H219,2)</f>
        <v>0</v>
      </c>
      <c r="BL219" s="22" t="s">
        <v>567</v>
      </c>
      <c r="BM219" s="191" t="s">
        <v>3609</v>
      </c>
    </row>
    <row r="220" s="2" customFormat="1">
      <c r="A220" s="41"/>
      <c r="B220" s="42"/>
      <c r="C220" s="41"/>
      <c r="D220" s="193" t="s">
        <v>467</v>
      </c>
      <c r="E220" s="41"/>
      <c r="F220" s="194" t="s">
        <v>3610</v>
      </c>
      <c r="G220" s="41"/>
      <c r="H220" s="41"/>
      <c r="I220" s="195"/>
      <c r="J220" s="41"/>
      <c r="K220" s="41"/>
      <c r="L220" s="42"/>
      <c r="M220" s="196"/>
      <c r="N220" s="197"/>
      <c r="O220" s="75"/>
      <c r="P220" s="75"/>
      <c r="Q220" s="75"/>
      <c r="R220" s="75"/>
      <c r="S220" s="75"/>
      <c r="T220" s="76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2" t="s">
        <v>467</v>
      </c>
      <c r="AU220" s="22" t="s">
        <v>76</v>
      </c>
    </row>
    <row r="221" s="2" customFormat="1" ht="33" customHeight="1">
      <c r="A221" s="41"/>
      <c r="B221" s="179"/>
      <c r="C221" s="180" t="s">
        <v>901</v>
      </c>
      <c r="D221" s="180" t="s">
        <v>462</v>
      </c>
      <c r="E221" s="181" t="s">
        <v>3611</v>
      </c>
      <c r="F221" s="182" t="s">
        <v>3612</v>
      </c>
      <c r="G221" s="183" t="s">
        <v>629</v>
      </c>
      <c r="H221" s="184">
        <v>60</v>
      </c>
      <c r="I221" s="185"/>
      <c r="J221" s="186">
        <f>ROUND(I221*H221,2)</f>
        <v>0</v>
      </c>
      <c r="K221" s="182" t="s">
        <v>465</v>
      </c>
      <c r="L221" s="42"/>
      <c r="M221" s="187" t="s">
        <v>3</v>
      </c>
      <c r="N221" s="188" t="s">
        <v>43</v>
      </c>
      <c r="O221" s="75"/>
      <c r="P221" s="189">
        <f>O221*H221</f>
        <v>0</v>
      </c>
      <c r="Q221" s="189">
        <v>6.9999999999999994E-05</v>
      </c>
      <c r="R221" s="189">
        <f>Q221*H221</f>
        <v>0.0041999999999999997</v>
      </c>
      <c r="S221" s="189">
        <v>0</v>
      </c>
      <c r="T221" s="190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191" t="s">
        <v>567</v>
      </c>
      <c r="AT221" s="191" t="s">
        <v>462</v>
      </c>
      <c r="AU221" s="191" t="s">
        <v>76</v>
      </c>
      <c r="AY221" s="22" t="s">
        <v>458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22" t="s">
        <v>79</v>
      </c>
      <c r="BK221" s="192">
        <f>ROUND(I221*H221,2)</f>
        <v>0</v>
      </c>
      <c r="BL221" s="22" t="s">
        <v>567</v>
      </c>
      <c r="BM221" s="191" t="s">
        <v>3613</v>
      </c>
    </row>
    <row r="222" s="2" customFormat="1">
      <c r="A222" s="41"/>
      <c r="B222" s="42"/>
      <c r="C222" s="41"/>
      <c r="D222" s="193" t="s">
        <v>467</v>
      </c>
      <c r="E222" s="41"/>
      <c r="F222" s="194" t="s">
        <v>3614</v>
      </c>
      <c r="G222" s="41"/>
      <c r="H222" s="41"/>
      <c r="I222" s="195"/>
      <c r="J222" s="41"/>
      <c r="K222" s="41"/>
      <c r="L222" s="42"/>
      <c r="M222" s="196"/>
      <c r="N222" s="197"/>
      <c r="O222" s="75"/>
      <c r="P222" s="75"/>
      <c r="Q222" s="75"/>
      <c r="R222" s="75"/>
      <c r="S222" s="75"/>
      <c r="T222" s="76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2" t="s">
        <v>467</v>
      </c>
      <c r="AU222" s="22" t="s">
        <v>76</v>
      </c>
    </row>
    <row r="223" s="13" customFormat="1">
      <c r="A223" s="13"/>
      <c r="B223" s="198"/>
      <c r="C223" s="13"/>
      <c r="D223" s="199" t="s">
        <v>469</v>
      </c>
      <c r="E223" s="200" t="s">
        <v>3</v>
      </c>
      <c r="F223" s="201" t="s">
        <v>3615</v>
      </c>
      <c r="G223" s="13"/>
      <c r="H223" s="202">
        <v>60</v>
      </c>
      <c r="I223" s="203"/>
      <c r="J223" s="13"/>
      <c r="K223" s="13"/>
      <c r="L223" s="198"/>
      <c r="M223" s="204"/>
      <c r="N223" s="205"/>
      <c r="O223" s="205"/>
      <c r="P223" s="205"/>
      <c r="Q223" s="205"/>
      <c r="R223" s="205"/>
      <c r="S223" s="205"/>
      <c r="T223" s="20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0" t="s">
        <v>469</v>
      </c>
      <c r="AU223" s="200" t="s">
        <v>76</v>
      </c>
      <c r="AV223" s="13" t="s">
        <v>76</v>
      </c>
      <c r="AW223" s="13" t="s">
        <v>33</v>
      </c>
      <c r="AX223" s="13" t="s">
        <v>79</v>
      </c>
      <c r="AY223" s="200" t="s">
        <v>458</v>
      </c>
    </row>
    <row r="224" s="2" customFormat="1" ht="37.8" customHeight="1">
      <c r="A224" s="41"/>
      <c r="B224" s="179"/>
      <c r="C224" s="180" t="s">
        <v>905</v>
      </c>
      <c r="D224" s="180" t="s">
        <v>462</v>
      </c>
      <c r="E224" s="181" t="s">
        <v>3616</v>
      </c>
      <c r="F224" s="182" t="s">
        <v>3617</v>
      </c>
      <c r="G224" s="183" t="s">
        <v>629</v>
      </c>
      <c r="H224" s="184">
        <v>5</v>
      </c>
      <c r="I224" s="185"/>
      <c r="J224" s="186">
        <f>ROUND(I224*H224,2)</f>
        <v>0</v>
      </c>
      <c r="K224" s="182" t="s">
        <v>465</v>
      </c>
      <c r="L224" s="42"/>
      <c r="M224" s="187" t="s">
        <v>3</v>
      </c>
      <c r="N224" s="188" t="s">
        <v>43</v>
      </c>
      <c r="O224" s="75"/>
      <c r="P224" s="189">
        <f>O224*H224</f>
        <v>0</v>
      </c>
      <c r="Q224" s="189">
        <v>0.0132</v>
      </c>
      <c r="R224" s="189">
        <f>Q224*H224</f>
        <v>0.066000000000000003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567</v>
      </c>
      <c r="AT224" s="191" t="s">
        <v>462</v>
      </c>
      <c r="AU224" s="191" t="s">
        <v>76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567</v>
      </c>
      <c r="BM224" s="191" t="s">
        <v>3618</v>
      </c>
    </row>
    <row r="225" s="2" customFormat="1">
      <c r="A225" s="41"/>
      <c r="B225" s="42"/>
      <c r="C225" s="41"/>
      <c r="D225" s="193" t="s">
        <v>467</v>
      </c>
      <c r="E225" s="41"/>
      <c r="F225" s="194" t="s">
        <v>3619</v>
      </c>
      <c r="G225" s="41"/>
      <c r="H225" s="41"/>
      <c r="I225" s="195"/>
      <c r="J225" s="41"/>
      <c r="K225" s="41"/>
      <c r="L225" s="42"/>
      <c r="M225" s="196"/>
      <c r="N225" s="197"/>
      <c r="O225" s="75"/>
      <c r="P225" s="75"/>
      <c r="Q225" s="75"/>
      <c r="R225" s="75"/>
      <c r="S225" s="75"/>
      <c r="T225" s="76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2" t="s">
        <v>467</v>
      </c>
      <c r="AU225" s="22" t="s">
        <v>76</v>
      </c>
    </row>
    <row r="226" s="2" customFormat="1" ht="37.8" customHeight="1">
      <c r="A226" s="41"/>
      <c r="B226" s="179"/>
      <c r="C226" s="180" t="s">
        <v>912</v>
      </c>
      <c r="D226" s="180" t="s">
        <v>462</v>
      </c>
      <c r="E226" s="181" t="s">
        <v>3620</v>
      </c>
      <c r="F226" s="182" t="s">
        <v>3621</v>
      </c>
      <c r="G226" s="183" t="s">
        <v>629</v>
      </c>
      <c r="H226" s="184">
        <v>2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0.010800000000000001</v>
      </c>
      <c r="R226" s="189">
        <f>Q226*H226</f>
        <v>0.021600000000000001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567</v>
      </c>
      <c r="AT226" s="191" t="s">
        <v>462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567</v>
      </c>
      <c r="BM226" s="191" t="s">
        <v>3622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3623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76</v>
      </c>
    </row>
    <row r="228" s="2" customFormat="1" ht="37.8" customHeight="1">
      <c r="A228" s="41"/>
      <c r="B228" s="179"/>
      <c r="C228" s="180" t="s">
        <v>918</v>
      </c>
      <c r="D228" s="180" t="s">
        <v>462</v>
      </c>
      <c r="E228" s="181" t="s">
        <v>3624</v>
      </c>
      <c r="F228" s="182" t="s">
        <v>3625</v>
      </c>
      <c r="G228" s="183" t="s">
        <v>629</v>
      </c>
      <c r="H228" s="184">
        <v>1</v>
      </c>
      <c r="I228" s="185"/>
      <c r="J228" s="186">
        <f>ROUND(I228*H228,2)</f>
        <v>0</v>
      </c>
      <c r="K228" s="182" t="s">
        <v>465</v>
      </c>
      <c r="L228" s="42"/>
      <c r="M228" s="187" t="s">
        <v>3</v>
      </c>
      <c r="N228" s="188" t="s">
        <v>43</v>
      </c>
      <c r="O228" s="75"/>
      <c r="P228" s="189">
        <f>O228*H228</f>
        <v>0</v>
      </c>
      <c r="Q228" s="189">
        <v>0.0141</v>
      </c>
      <c r="R228" s="189">
        <f>Q228*H228</f>
        <v>0.0141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567</v>
      </c>
      <c r="AT228" s="191" t="s">
        <v>462</v>
      </c>
      <c r="AU228" s="191" t="s">
        <v>76</v>
      </c>
      <c r="AY228" s="22" t="s">
        <v>458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79</v>
      </c>
      <c r="BK228" s="192">
        <f>ROUND(I228*H228,2)</f>
        <v>0</v>
      </c>
      <c r="BL228" s="22" t="s">
        <v>567</v>
      </c>
      <c r="BM228" s="191" t="s">
        <v>3626</v>
      </c>
    </row>
    <row r="229" s="2" customFormat="1">
      <c r="A229" s="41"/>
      <c r="B229" s="42"/>
      <c r="C229" s="41"/>
      <c r="D229" s="193" t="s">
        <v>467</v>
      </c>
      <c r="E229" s="41"/>
      <c r="F229" s="194" t="s">
        <v>3627</v>
      </c>
      <c r="G229" s="41"/>
      <c r="H229" s="41"/>
      <c r="I229" s="195"/>
      <c r="J229" s="41"/>
      <c r="K229" s="41"/>
      <c r="L229" s="42"/>
      <c r="M229" s="251"/>
      <c r="N229" s="252"/>
      <c r="O229" s="253"/>
      <c r="P229" s="253"/>
      <c r="Q229" s="253"/>
      <c r="R229" s="253"/>
      <c r="S229" s="253"/>
      <c r="T229" s="254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2" t="s">
        <v>467</v>
      </c>
      <c r="AU229" s="22" t="s">
        <v>76</v>
      </c>
    </row>
    <row r="230" s="2" customFormat="1" ht="6.96" customHeight="1">
      <c r="A230" s="41"/>
      <c r="B230" s="58"/>
      <c r="C230" s="59"/>
      <c r="D230" s="59"/>
      <c r="E230" s="59"/>
      <c r="F230" s="59"/>
      <c r="G230" s="59"/>
      <c r="H230" s="59"/>
      <c r="I230" s="59"/>
      <c r="J230" s="59"/>
      <c r="K230" s="59"/>
      <c r="L230" s="42"/>
      <c r="M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</row>
  </sheetData>
  <autoFilter ref="C92:K22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713411121"/>
    <hyperlink ref="F103" r:id="rId2" display="https://podminky.urs.cz/item/CS_URS_2024_02/713463131"/>
    <hyperlink ref="F111" r:id="rId3" display="https://podminky.urs.cz/item/CS_URS_2024_02/731244493"/>
    <hyperlink ref="F120" r:id="rId4" display="https://podminky.urs.cz/item/CS_URS_2024_02/998731101"/>
    <hyperlink ref="F122" r:id="rId5" display="https://podminky.urs.cz/item/CS_URS_2024_02/998731193"/>
    <hyperlink ref="F125" r:id="rId6" display="https://podminky.urs.cz/item/CS_URS_2024_02/732199100"/>
    <hyperlink ref="F127" r:id="rId7" display="https://podminky.urs.cz/item/CS_URS_2024_02/732211123"/>
    <hyperlink ref="F129" r:id="rId8" display="https://podminky.urs.cz/item/CS_URS_2024_02/732331617"/>
    <hyperlink ref="F131" r:id="rId9" display="https://podminky.urs.cz/item/CS_URS_2024_02/998732111"/>
    <hyperlink ref="F133" r:id="rId10" display="https://podminky.urs.cz/item/CS_URS_2024_02/998732193"/>
    <hyperlink ref="F136" r:id="rId11" display="https://podminky.urs.cz/item/CS_URS_2024_02/733222104"/>
    <hyperlink ref="F138" r:id="rId12" display="https://podminky.urs.cz/item/CS_URS_2024_02/733223105"/>
    <hyperlink ref="F140" r:id="rId13" display="https://podminky.urs.cz/item/CS_URS_2024_02/733223106"/>
    <hyperlink ref="F142" r:id="rId14" display="https://podminky.urs.cz/item/CS_URS_2024_02/733224204"/>
    <hyperlink ref="F144" r:id="rId15" display="https://podminky.urs.cz/item/CS_URS_2024_02/733224205"/>
    <hyperlink ref="F146" r:id="rId16" display="https://podminky.urs.cz/item/CS_URS_2024_02/733224206"/>
    <hyperlink ref="F148" r:id="rId17" display="https://podminky.urs.cz/item/CS_URS_2024_02/733224222"/>
    <hyperlink ref="F150" r:id="rId18" display="https://podminky.urs.cz/item/CS_URS_2024_02/733224224"/>
    <hyperlink ref="F152" r:id="rId19" display="https://podminky.urs.cz/item/CS_URS_2024_02/733224225"/>
    <hyperlink ref="F154" r:id="rId20" display="https://podminky.urs.cz/item/CS_URS_2024_02/733291101"/>
    <hyperlink ref="F159" r:id="rId21" display="https://podminky.urs.cz/item/CS_URS_2024_02/998733111"/>
    <hyperlink ref="F161" r:id="rId22" display="https://podminky.urs.cz/item/CS_URS_2024_02/998733193"/>
    <hyperlink ref="F164" r:id="rId23" display="https://podminky.urs.cz/item/CS_URS_2024_02/734211120"/>
    <hyperlink ref="F167" r:id="rId24" display="https://podminky.urs.cz/item/CS_URS_2024_02/734242414"/>
    <hyperlink ref="F169" r:id="rId25" display="https://podminky.urs.cz/item/CS_URS_2024_02/734291123"/>
    <hyperlink ref="F172" r:id="rId26" display="https://podminky.urs.cz/item/CS_URS_2024_02/734291274"/>
    <hyperlink ref="F174" r:id="rId27" display="https://podminky.urs.cz/item/CS_URS_2024_02/734292715"/>
    <hyperlink ref="F184" r:id="rId28" display="https://podminky.urs.cz/item/CS_URS_2024_02/998734111"/>
    <hyperlink ref="F186" r:id="rId29" display="https://podminky.urs.cz/item/CS_URS_2024_02/998734193"/>
    <hyperlink ref="F189" r:id="rId30" display="https://podminky.urs.cz/item/CS_URS_2024_02/735000911"/>
    <hyperlink ref="F191" r:id="rId31" display="https://podminky.urs.cz/item/CS_URS_2024_02/735164272"/>
    <hyperlink ref="F193" r:id="rId32" display="https://podminky.urs.cz/item/CS_URS_2024_02/735191905"/>
    <hyperlink ref="F195" r:id="rId33" display="https://podminky.urs.cz/item/CS_URS_2024_02/735191910"/>
    <hyperlink ref="F197" r:id="rId34" display="https://podminky.urs.cz/item/CS_URS_2024_02/998735101"/>
    <hyperlink ref="F199" r:id="rId35" display="https://podminky.urs.cz/item/CS_URS_2024_02/998735193"/>
    <hyperlink ref="F202" r:id="rId36" display="https://podminky.urs.cz/item/CS_URS_2024_02/736110212"/>
    <hyperlink ref="F205" r:id="rId37" display="https://podminky.urs.cz/item/CS_URS_2024_02/736110251"/>
    <hyperlink ref="F208" r:id="rId38" display="https://podminky.urs.cz/item/CS_URS_2024_02/736110652"/>
    <hyperlink ref="F210" r:id="rId39" display="https://podminky.urs.cz/item/CS_URS_2024_02/736110653"/>
    <hyperlink ref="F212" r:id="rId40" display="https://podminky.urs.cz/item/CS_URS_2024_02/736110654"/>
    <hyperlink ref="F214" r:id="rId41" display="https://podminky.urs.cz/item/CS_URS_2024_02/736111001"/>
    <hyperlink ref="F216" r:id="rId42" display="https://podminky.urs.cz/item/CS_URS_2024_02/736111002"/>
    <hyperlink ref="F218" r:id="rId43" display="https://podminky.urs.cz/item/CS_URS_2024_02/736111003"/>
    <hyperlink ref="F220" r:id="rId44" display="https://podminky.urs.cz/item/CS_URS_2024_02/736111004"/>
    <hyperlink ref="F222" r:id="rId45" display="https://podminky.urs.cz/item/CS_URS_2024_02/736111034"/>
    <hyperlink ref="F225" r:id="rId46" display="https://podminky.urs.cz/item/CS_URS_2024_02/736111103"/>
    <hyperlink ref="F227" r:id="rId47" display="https://podminky.urs.cz/item/CS_URS_2024_02/736111113"/>
    <hyperlink ref="F229" r:id="rId48" display="https://podminky.urs.cz/item/CS_URS_2024_02/73611111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9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3628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ROUND(J90,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ROUND((SUM(BE90:BE191)),  2)</f>
        <v>0</v>
      </c>
      <c r="G35" s="41"/>
      <c r="H35" s="41"/>
      <c r="I35" s="136">
        <v>0.20999999999999999</v>
      </c>
      <c r="J35" s="135">
        <f>ROUND(((SUM(BE90:BE191))*I35),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ROUND((SUM(BF90:BF191)),  2)</f>
        <v>0</v>
      </c>
      <c r="G36" s="41"/>
      <c r="H36" s="41"/>
      <c r="I36" s="136">
        <v>0.12</v>
      </c>
      <c r="J36" s="135">
        <f>ROUND(((SUM(BF90:BF191))*I36),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ROUND((SUM(BG90:BG191)),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ROUND((SUM(BH90:BH191)),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ROUND((SUM(BI90:BI191)),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22 - VZDUCHOTECHNIKA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J90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J91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3629</v>
      </c>
      <c r="E65" s="153"/>
      <c r="F65" s="153"/>
      <c r="G65" s="153"/>
      <c r="H65" s="153"/>
      <c r="I65" s="153"/>
      <c r="J65" s="154">
        <f>J92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411</v>
      </c>
      <c r="E66" s="153"/>
      <c r="F66" s="153"/>
      <c r="G66" s="153"/>
      <c r="H66" s="153"/>
      <c r="I66" s="153"/>
      <c r="J66" s="154">
        <f>J101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3630</v>
      </c>
      <c r="E67" s="153"/>
      <c r="F67" s="153"/>
      <c r="G67" s="153"/>
      <c r="H67" s="153"/>
      <c r="I67" s="153"/>
      <c r="J67" s="154">
        <f>J113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3631</v>
      </c>
      <c r="E68" s="153"/>
      <c r="F68" s="153"/>
      <c r="G68" s="153"/>
      <c r="H68" s="153"/>
      <c r="I68" s="153"/>
      <c r="J68" s="154">
        <f>J118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1"/>
      <c r="D69" s="41"/>
      <c r="E69" s="41"/>
      <c r="F69" s="41"/>
      <c r="G69" s="41"/>
      <c r="H69" s="41"/>
      <c r="I69" s="41"/>
      <c r="J69" s="41"/>
      <c r="K69" s="4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443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17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127" t="str">
        <f>E7</f>
        <v>Obecní dům Rudíkov smlouva č. 2 - SO02, 3,4,5,6,7,8,9,11,13,14</v>
      </c>
      <c r="F78" s="35"/>
      <c r="G78" s="35"/>
      <c r="H78" s="35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" customFormat="1" ht="12" customHeight="1">
      <c r="B79" s="25"/>
      <c r="C79" s="35" t="s">
        <v>155</v>
      </c>
      <c r="L79" s="25"/>
    </row>
    <row r="80" s="2" customFormat="1" ht="16.5" customHeight="1">
      <c r="A80" s="41"/>
      <c r="B80" s="42"/>
      <c r="C80" s="41"/>
      <c r="D80" s="41"/>
      <c r="E80" s="127" t="s">
        <v>159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3335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1"/>
      <c r="D82" s="41"/>
      <c r="E82" s="65" t="str">
        <f>E11</f>
        <v>22 - VZDUCHOTECHNIKA</v>
      </c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1"/>
      <c r="E84" s="41"/>
      <c r="F84" s="30" t="str">
        <f>F14</f>
        <v>RUDÍKOV, P.Č. 2250/4, 2261, ST. 63, 2208/9,</v>
      </c>
      <c r="G84" s="41"/>
      <c r="H84" s="41"/>
      <c r="I84" s="35" t="s">
        <v>23</v>
      </c>
      <c r="J84" s="67" t="str">
        <f>IF(J14="","",J14)</f>
        <v>10. 1. 2024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1"/>
      <c r="E86" s="41"/>
      <c r="F86" s="30" t="str">
        <f>E17</f>
        <v xml:space="preserve"> </v>
      </c>
      <c r="G86" s="41"/>
      <c r="H86" s="41"/>
      <c r="I86" s="35" t="s">
        <v>31</v>
      </c>
      <c r="J86" s="39" t="str">
        <f>E23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1"/>
      <c r="E87" s="41"/>
      <c r="F87" s="30" t="str">
        <f>IF(E20="","",E20)</f>
        <v>Vyplň údaj</v>
      </c>
      <c r="G87" s="41"/>
      <c r="H87" s="41"/>
      <c r="I87" s="35" t="s">
        <v>34</v>
      </c>
      <c r="J87" s="39" t="str">
        <f>E26</f>
        <v>Ondřej Zikán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56"/>
      <c r="B89" s="157"/>
      <c r="C89" s="158" t="s">
        <v>444</v>
      </c>
      <c r="D89" s="159" t="s">
        <v>57</v>
      </c>
      <c r="E89" s="159" t="s">
        <v>53</v>
      </c>
      <c r="F89" s="159" t="s">
        <v>54</v>
      </c>
      <c r="G89" s="159" t="s">
        <v>445</v>
      </c>
      <c r="H89" s="159" t="s">
        <v>446</v>
      </c>
      <c r="I89" s="159" t="s">
        <v>447</v>
      </c>
      <c r="J89" s="159" t="s">
        <v>303</v>
      </c>
      <c r="K89" s="160" t="s">
        <v>448</v>
      </c>
      <c r="L89" s="161"/>
      <c r="M89" s="83" t="s">
        <v>3</v>
      </c>
      <c r="N89" s="84" t="s">
        <v>42</v>
      </c>
      <c r="O89" s="84" t="s">
        <v>449</v>
      </c>
      <c r="P89" s="84" t="s">
        <v>450</v>
      </c>
      <c r="Q89" s="84" t="s">
        <v>451</v>
      </c>
      <c r="R89" s="84" t="s">
        <v>452</v>
      </c>
      <c r="S89" s="84" t="s">
        <v>453</v>
      </c>
      <c r="T89" s="85" t="s">
        <v>454</v>
      </c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</row>
    <row r="90" s="2" customFormat="1" ht="22.8" customHeight="1">
      <c r="A90" s="41"/>
      <c r="B90" s="42"/>
      <c r="C90" s="90" t="s">
        <v>455</v>
      </c>
      <c r="D90" s="41"/>
      <c r="E90" s="41"/>
      <c r="F90" s="41"/>
      <c r="G90" s="41"/>
      <c r="H90" s="41"/>
      <c r="I90" s="41"/>
      <c r="J90" s="162">
        <f>BK90</f>
        <v>0</v>
      </c>
      <c r="K90" s="41"/>
      <c r="L90" s="42"/>
      <c r="M90" s="86"/>
      <c r="N90" s="71"/>
      <c r="O90" s="87"/>
      <c r="P90" s="163">
        <f>P91</f>
        <v>0</v>
      </c>
      <c r="Q90" s="87"/>
      <c r="R90" s="163">
        <f>R91</f>
        <v>6.2228359999999991</v>
      </c>
      <c r="S90" s="87"/>
      <c r="T90" s="164">
        <f>T91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71</v>
      </c>
      <c r="AU90" s="22" t="s">
        <v>309</v>
      </c>
      <c r="BK90" s="165">
        <f>BK91</f>
        <v>0</v>
      </c>
    </row>
    <row r="91" s="12" customFormat="1" ht="25.92" customHeight="1">
      <c r="A91" s="12"/>
      <c r="B91" s="166"/>
      <c r="C91" s="12"/>
      <c r="D91" s="167" t="s">
        <v>71</v>
      </c>
      <c r="E91" s="168" t="s">
        <v>1780</v>
      </c>
      <c r="F91" s="168" t="s">
        <v>1781</v>
      </c>
      <c r="G91" s="12"/>
      <c r="H91" s="12"/>
      <c r="I91" s="169"/>
      <c r="J91" s="170">
        <f>BK91</f>
        <v>0</v>
      </c>
      <c r="K91" s="12"/>
      <c r="L91" s="166"/>
      <c r="M91" s="171"/>
      <c r="N91" s="172"/>
      <c r="O91" s="172"/>
      <c r="P91" s="173">
        <f>P92+P101+P113+P118</f>
        <v>0</v>
      </c>
      <c r="Q91" s="172"/>
      <c r="R91" s="173">
        <f>R92+R101+R113+R118</f>
        <v>6.2228359999999991</v>
      </c>
      <c r="S91" s="172"/>
      <c r="T91" s="174">
        <f>T92+T101+T113+T118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79</v>
      </c>
      <c r="AT91" s="175" t="s">
        <v>71</v>
      </c>
      <c r="AU91" s="175" t="s">
        <v>72</v>
      </c>
      <c r="AY91" s="167" t="s">
        <v>458</v>
      </c>
      <c r="BK91" s="176">
        <f>BK92+BK101+BK113+BK118</f>
        <v>0</v>
      </c>
    </row>
    <row r="92" s="12" customFormat="1" ht="22.8" customHeight="1">
      <c r="A92" s="12"/>
      <c r="B92" s="166"/>
      <c r="C92" s="12"/>
      <c r="D92" s="167" t="s">
        <v>71</v>
      </c>
      <c r="E92" s="177" t="s">
        <v>3632</v>
      </c>
      <c r="F92" s="177" t="s">
        <v>3633</v>
      </c>
      <c r="G92" s="12"/>
      <c r="H92" s="12"/>
      <c r="I92" s="169"/>
      <c r="J92" s="178">
        <f>BK92</f>
        <v>0</v>
      </c>
      <c r="K92" s="12"/>
      <c r="L92" s="166"/>
      <c r="M92" s="171"/>
      <c r="N92" s="172"/>
      <c r="O92" s="172"/>
      <c r="P92" s="173">
        <f>SUM(P93:P100)</f>
        <v>0</v>
      </c>
      <c r="Q92" s="172"/>
      <c r="R92" s="173">
        <f>SUM(R93:R100)</f>
        <v>0</v>
      </c>
      <c r="S92" s="172"/>
      <c r="T92" s="174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7" t="s">
        <v>79</v>
      </c>
      <c r="AT92" s="175" t="s">
        <v>71</v>
      </c>
      <c r="AU92" s="175" t="s">
        <v>79</v>
      </c>
      <c r="AY92" s="167" t="s">
        <v>458</v>
      </c>
      <c r="BK92" s="176">
        <f>SUM(BK93:BK100)</f>
        <v>0</v>
      </c>
    </row>
    <row r="93" s="2" customFormat="1" ht="24.15" customHeight="1">
      <c r="A93" s="41"/>
      <c r="B93" s="179"/>
      <c r="C93" s="180" t="s">
        <v>79</v>
      </c>
      <c r="D93" s="180" t="s">
        <v>462</v>
      </c>
      <c r="E93" s="181" t="s">
        <v>3634</v>
      </c>
      <c r="F93" s="182" t="s">
        <v>3635</v>
      </c>
      <c r="G93" s="183" t="s">
        <v>629</v>
      </c>
      <c r="H93" s="184">
        <v>1</v>
      </c>
      <c r="I93" s="185"/>
      <c r="J93" s="186">
        <f>ROUND(I93*H93,2)</f>
        <v>0</v>
      </c>
      <c r="K93" s="182" t="s">
        <v>3372</v>
      </c>
      <c r="L93" s="42"/>
      <c r="M93" s="187" t="s">
        <v>3</v>
      </c>
      <c r="N93" s="188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567</v>
      </c>
      <c r="AT93" s="191" t="s">
        <v>462</v>
      </c>
      <c r="AU93" s="191" t="s">
        <v>76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567</v>
      </c>
      <c r="BM93" s="191" t="s">
        <v>3636</v>
      </c>
    </row>
    <row r="94" s="2" customFormat="1" ht="16.5" customHeight="1">
      <c r="A94" s="41"/>
      <c r="B94" s="179"/>
      <c r="C94" s="180" t="s">
        <v>76</v>
      </c>
      <c r="D94" s="180" t="s">
        <v>462</v>
      </c>
      <c r="E94" s="181" t="s">
        <v>3637</v>
      </c>
      <c r="F94" s="182" t="s">
        <v>3638</v>
      </c>
      <c r="G94" s="183" t="s">
        <v>629</v>
      </c>
      <c r="H94" s="184">
        <v>1</v>
      </c>
      <c r="I94" s="185"/>
      <c r="J94" s="186">
        <f>ROUND(I94*H94,2)</f>
        <v>0</v>
      </c>
      <c r="K94" s="182" t="s">
        <v>3372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567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567</v>
      </c>
      <c r="BM94" s="191" t="s">
        <v>3639</v>
      </c>
    </row>
    <row r="95" s="2" customFormat="1" ht="49.05" customHeight="1">
      <c r="A95" s="41"/>
      <c r="B95" s="179"/>
      <c r="C95" s="180" t="s">
        <v>101</v>
      </c>
      <c r="D95" s="180" t="s">
        <v>462</v>
      </c>
      <c r="E95" s="181" t="s">
        <v>3640</v>
      </c>
      <c r="F95" s="182" t="s">
        <v>3641</v>
      </c>
      <c r="G95" s="183" t="s">
        <v>3642</v>
      </c>
      <c r="H95" s="184">
        <v>48</v>
      </c>
      <c r="I95" s="185"/>
      <c r="J95" s="186">
        <f>ROUND(I95*H95,2)</f>
        <v>0</v>
      </c>
      <c r="K95" s="182" t="s">
        <v>3372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567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567</v>
      </c>
      <c r="BM95" s="191" t="s">
        <v>3643</v>
      </c>
    </row>
    <row r="96" s="2" customFormat="1" ht="24.15" customHeight="1">
      <c r="A96" s="41"/>
      <c r="B96" s="179"/>
      <c r="C96" s="180" t="s">
        <v>104</v>
      </c>
      <c r="D96" s="180" t="s">
        <v>462</v>
      </c>
      <c r="E96" s="181" t="s">
        <v>3644</v>
      </c>
      <c r="F96" s="182" t="s">
        <v>3645</v>
      </c>
      <c r="G96" s="183" t="s">
        <v>629</v>
      </c>
      <c r="H96" s="184">
        <v>1</v>
      </c>
      <c r="I96" s="185"/>
      <c r="J96" s="186">
        <f>ROUND(I96*H96,2)</f>
        <v>0</v>
      </c>
      <c r="K96" s="182" t="s">
        <v>3372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567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567</v>
      </c>
      <c r="BM96" s="191" t="s">
        <v>3646</v>
      </c>
    </row>
    <row r="97" s="2" customFormat="1" ht="24.15" customHeight="1">
      <c r="A97" s="41"/>
      <c r="B97" s="179"/>
      <c r="C97" s="180" t="s">
        <v>487</v>
      </c>
      <c r="D97" s="180" t="s">
        <v>462</v>
      </c>
      <c r="E97" s="181" t="s">
        <v>3647</v>
      </c>
      <c r="F97" s="182" t="s">
        <v>3648</v>
      </c>
      <c r="G97" s="183" t="s">
        <v>629</v>
      </c>
      <c r="H97" s="184">
        <v>2</v>
      </c>
      <c r="I97" s="185"/>
      <c r="J97" s="186">
        <f>ROUND(I97*H97,2)</f>
        <v>0</v>
      </c>
      <c r="K97" s="182" t="s">
        <v>3372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567</v>
      </c>
      <c r="AT97" s="191" t="s">
        <v>462</v>
      </c>
      <c r="AU97" s="191" t="s">
        <v>76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567</v>
      </c>
      <c r="BM97" s="191" t="s">
        <v>3649</v>
      </c>
    </row>
    <row r="98" s="2" customFormat="1" ht="24.15" customHeight="1">
      <c r="A98" s="41"/>
      <c r="B98" s="179"/>
      <c r="C98" s="180" t="s">
        <v>128</v>
      </c>
      <c r="D98" s="180" t="s">
        <v>462</v>
      </c>
      <c r="E98" s="181" t="s">
        <v>3650</v>
      </c>
      <c r="F98" s="182" t="s">
        <v>3651</v>
      </c>
      <c r="G98" s="183" t="s">
        <v>629</v>
      </c>
      <c r="H98" s="184">
        <v>1</v>
      </c>
      <c r="I98" s="185"/>
      <c r="J98" s="186">
        <f>ROUND(I98*H98,2)</f>
        <v>0</v>
      </c>
      <c r="K98" s="182" t="s">
        <v>3372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567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567</v>
      </c>
      <c r="BM98" s="191" t="s">
        <v>3652</v>
      </c>
    </row>
    <row r="99" s="2" customFormat="1" ht="24.15" customHeight="1">
      <c r="A99" s="41"/>
      <c r="B99" s="179"/>
      <c r="C99" s="180" t="s">
        <v>503</v>
      </c>
      <c r="D99" s="180" t="s">
        <v>462</v>
      </c>
      <c r="E99" s="181" t="s">
        <v>3653</v>
      </c>
      <c r="F99" s="182" t="s">
        <v>3654</v>
      </c>
      <c r="G99" s="183" t="s">
        <v>629</v>
      </c>
      <c r="H99" s="184">
        <v>1</v>
      </c>
      <c r="I99" s="185"/>
      <c r="J99" s="186">
        <f>ROUND(I99*H99,2)</f>
        <v>0</v>
      </c>
      <c r="K99" s="182" t="s">
        <v>3372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567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567</v>
      </c>
      <c r="BM99" s="191" t="s">
        <v>3655</v>
      </c>
    </row>
    <row r="100" s="2" customFormat="1" ht="24.15" customHeight="1">
      <c r="A100" s="41"/>
      <c r="B100" s="179"/>
      <c r="C100" s="180" t="s">
        <v>521</v>
      </c>
      <c r="D100" s="180" t="s">
        <v>462</v>
      </c>
      <c r="E100" s="181" t="s">
        <v>3656</v>
      </c>
      <c r="F100" s="182" t="s">
        <v>3657</v>
      </c>
      <c r="G100" s="183" t="s">
        <v>629</v>
      </c>
      <c r="H100" s="184">
        <v>30</v>
      </c>
      <c r="I100" s="185"/>
      <c r="J100" s="186">
        <f>ROUND(I100*H100,2)</f>
        <v>0</v>
      </c>
      <c r="K100" s="182" t="s">
        <v>3372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3658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3658</v>
      </c>
      <c r="BM100" s="191" t="s">
        <v>3659</v>
      </c>
    </row>
    <row r="101" s="12" customFormat="1" ht="22.8" customHeight="1">
      <c r="A101" s="12"/>
      <c r="B101" s="166"/>
      <c r="C101" s="12"/>
      <c r="D101" s="167" t="s">
        <v>71</v>
      </c>
      <c r="E101" s="177" t="s">
        <v>1867</v>
      </c>
      <c r="F101" s="177" t="s">
        <v>1868</v>
      </c>
      <c r="G101" s="12"/>
      <c r="H101" s="12"/>
      <c r="I101" s="169"/>
      <c r="J101" s="178">
        <f>BK101</f>
        <v>0</v>
      </c>
      <c r="K101" s="12"/>
      <c r="L101" s="166"/>
      <c r="M101" s="171"/>
      <c r="N101" s="172"/>
      <c r="O101" s="172"/>
      <c r="P101" s="173">
        <f>SUM(P102:P112)</f>
        <v>0</v>
      </c>
      <c r="Q101" s="172"/>
      <c r="R101" s="173">
        <f>SUM(R102:R112)</f>
        <v>0.36786799999999997</v>
      </c>
      <c r="S101" s="172"/>
      <c r="T101" s="174">
        <f>SUM(T102:T112)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76</v>
      </c>
      <c r="AT101" s="175" t="s">
        <v>71</v>
      </c>
      <c r="AU101" s="175" t="s">
        <v>79</v>
      </c>
      <c r="AY101" s="167" t="s">
        <v>458</v>
      </c>
      <c r="BK101" s="176">
        <f>SUM(BK102:BK112)</f>
        <v>0</v>
      </c>
    </row>
    <row r="102" s="2" customFormat="1" ht="44.25" customHeight="1">
      <c r="A102" s="41"/>
      <c r="B102" s="179"/>
      <c r="C102" s="180" t="s">
        <v>131</v>
      </c>
      <c r="D102" s="180" t="s">
        <v>462</v>
      </c>
      <c r="E102" s="181" t="s">
        <v>3345</v>
      </c>
      <c r="F102" s="182" t="s">
        <v>3660</v>
      </c>
      <c r="G102" s="183" t="s">
        <v>694</v>
      </c>
      <c r="H102" s="184">
        <v>49.399999999999999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0.00022000000000000001</v>
      </c>
      <c r="R102" s="189">
        <f>Q102*H102</f>
        <v>0.010868000000000001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567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567</v>
      </c>
      <c r="BM102" s="191" t="s">
        <v>3661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3348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3662</v>
      </c>
      <c r="G104" s="13"/>
      <c r="H104" s="202">
        <v>38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13" customFormat="1">
      <c r="A105" s="13"/>
      <c r="B105" s="198"/>
      <c r="C105" s="13"/>
      <c r="D105" s="199" t="s">
        <v>469</v>
      </c>
      <c r="E105" s="13"/>
      <c r="F105" s="201" t="s">
        <v>3663</v>
      </c>
      <c r="G105" s="13"/>
      <c r="H105" s="202">
        <v>49.399999999999999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469</v>
      </c>
      <c r="AU105" s="200" t="s">
        <v>76</v>
      </c>
      <c r="AV105" s="13" t="s">
        <v>76</v>
      </c>
      <c r="AW105" s="13" t="s">
        <v>4</v>
      </c>
      <c r="AX105" s="13" t="s">
        <v>79</v>
      </c>
      <c r="AY105" s="200" t="s">
        <v>458</v>
      </c>
    </row>
    <row r="106" s="2" customFormat="1" ht="24.15" customHeight="1">
      <c r="A106" s="41"/>
      <c r="B106" s="179"/>
      <c r="C106" s="223" t="s">
        <v>529</v>
      </c>
      <c r="D106" s="223" t="s">
        <v>562</v>
      </c>
      <c r="E106" s="224" t="s">
        <v>3664</v>
      </c>
      <c r="F106" s="225" t="s">
        <v>3665</v>
      </c>
      <c r="G106" s="226" t="s">
        <v>140</v>
      </c>
      <c r="H106" s="227">
        <v>33.799999999999997</v>
      </c>
      <c r="I106" s="228"/>
      <c r="J106" s="229">
        <f>ROUND(I106*H106,2)</f>
        <v>0</v>
      </c>
      <c r="K106" s="225" t="s">
        <v>465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0.0089999999999999993</v>
      </c>
      <c r="R106" s="189">
        <f>Q106*H106</f>
        <v>0.30419999999999997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667</v>
      </c>
      <c r="AT106" s="191" t="s">
        <v>562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567</v>
      </c>
      <c r="BM106" s="191" t="s">
        <v>3666</v>
      </c>
    </row>
    <row r="107" s="13" customFormat="1">
      <c r="A107" s="13"/>
      <c r="B107" s="198"/>
      <c r="C107" s="13"/>
      <c r="D107" s="199" t="s">
        <v>469</v>
      </c>
      <c r="E107" s="200" t="s">
        <v>3</v>
      </c>
      <c r="F107" s="201" t="s">
        <v>3667</v>
      </c>
      <c r="G107" s="13"/>
      <c r="H107" s="202">
        <v>26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469</v>
      </c>
      <c r="AU107" s="200" t="s">
        <v>76</v>
      </c>
      <c r="AV107" s="13" t="s">
        <v>76</v>
      </c>
      <c r="AW107" s="13" t="s">
        <v>33</v>
      </c>
      <c r="AX107" s="13" t="s">
        <v>79</v>
      </c>
      <c r="AY107" s="200" t="s">
        <v>458</v>
      </c>
    </row>
    <row r="108" s="13" customFormat="1">
      <c r="A108" s="13"/>
      <c r="B108" s="198"/>
      <c r="C108" s="13"/>
      <c r="D108" s="199" t="s">
        <v>469</v>
      </c>
      <c r="E108" s="13"/>
      <c r="F108" s="201" t="s">
        <v>3668</v>
      </c>
      <c r="G108" s="13"/>
      <c r="H108" s="202">
        <v>33.799999999999997</v>
      </c>
      <c r="I108" s="203"/>
      <c r="J108" s="13"/>
      <c r="K108" s="13"/>
      <c r="L108" s="198"/>
      <c r="M108" s="204"/>
      <c r="N108" s="205"/>
      <c r="O108" s="205"/>
      <c r="P108" s="205"/>
      <c r="Q108" s="205"/>
      <c r="R108" s="205"/>
      <c r="S108" s="205"/>
      <c r="T108" s="20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00" t="s">
        <v>469</v>
      </c>
      <c r="AU108" s="200" t="s">
        <v>76</v>
      </c>
      <c r="AV108" s="13" t="s">
        <v>76</v>
      </c>
      <c r="AW108" s="13" t="s">
        <v>4</v>
      </c>
      <c r="AX108" s="13" t="s">
        <v>79</v>
      </c>
      <c r="AY108" s="200" t="s">
        <v>458</v>
      </c>
    </row>
    <row r="109" s="2" customFormat="1" ht="33" customHeight="1">
      <c r="A109" s="41"/>
      <c r="B109" s="179"/>
      <c r="C109" s="223" t="s">
        <v>460</v>
      </c>
      <c r="D109" s="223" t="s">
        <v>562</v>
      </c>
      <c r="E109" s="224" t="s">
        <v>3669</v>
      </c>
      <c r="F109" s="225" t="s">
        <v>3670</v>
      </c>
      <c r="G109" s="226" t="s">
        <v>140</v>
      </c>
      <c r="H109" s="227">
        <v>15.6</v>
      </c>
      <c r="I109" s="228"/>
      <c r="J109" s="229">
        <f>ROUND(I109*H109,2)</f>
        <v>0</v>
      </c>
      <c r="K109" s="225" t="s">
        <v>465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0.0030000000000000001</v>
      </c>
      <c r="R109" s="189">
        <f>Q109*H109</f>
        <v>0.046800000000000001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667</v>
      </c>
      <c r="AT109" s="191" t="s">
        <v>562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567</v>
      </c>
      <c r="BM109" s="191" t="s">
        <v>3671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3672</v>
      </c>
      <c r="G110" s="13"/>
      <c r="H110" s="202">
        <v>12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13" customFormat="1">
      <c r="A111" s="13"/>
      <c r="B111" s="198"/>
      <c r="C111" s="13"/>
      <c r="D111" s="199" t="s">
        <v>469</v>
      </c>
      <c r="E111" s="13"/>
      <c r="F111" s="201" t="s">
        <v>3673</v>
      </c>
      <c r="G111" s="13"/>
      <c r="H111" s="202">
        <v>15.6</v>
      </c>
      <c r="I111" s="203"/>
      <c r="J111" s="13"/>
      <c r="K111" s="13"/>
      <c r="L111" s="198"/>
      <c r="M111" s="204"/>
      <c r="N111" s="205"/>
      <c r="O111" s="205"/>
      <c r="P111" s="205"/>
      <c r="Q111" s="205"/>
      <c r="R111" s="205"/>
      <c r="S111" s="205"/>
      <c r="T111" s="20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00" t="s">
        <v>469</v>
      </c>
      <c r="AU111" s="200" t="s">
        <v>76</v>
      </c>
      <c r="AV111" s="13" t="s">
        <v>76</v>
      </c>
      <c r="AW111" s="13" t="s">
        <v>4</v>
      </c>
      <c r="AX111" s="13" t="s">
        <v>79</v>
      </c>
      <c r="AY111" s="200" t="s">
        <v>458</v>
      </c>
    </row>
    <row r="112" s="2" customFormat="1" ht="16.5" customHeight="1">
      <c r="A112" s="41"/>
      <c r="B112" s="179"/>
      <c r="C112" s="223" t="s">
        <v>9</v>
      </c>
      <c r="D112" s="223" t="s">
        <v>562</v>
      </c>
      <c r="E112" s="224" t="s">
        <v>3674</v>
      </c>
      <c r="F112" s="225" t="s">
        <v>3675</v>
      </c>
      <c r="G112" s="226" t="s">
        <v>136</v>
      </c>
      <c r="H112" s="227">
        <v>30</v>
      </c>
      <c r="I112" s="228"/>
      <c r="J112" s="229">
        <f>ROUND(I112*H112,2)</f>
        <v>0</v>
      </c>
      <c r="K112" s="225" t="s">
        <v>3372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0.00020000000000000001</v>
      </c>
      <c r="R112" s="189">
        <f>Q112*H112</f>
        <v>0.0060000000000000001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667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567</v>
      </c>
      <c r="BM112" s="191" t="s">
        <v>3676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3677</v>
      </c>
      <c r="F113" s="177" t="s">
        <v>3678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SUM(P114:P117)</f>
        <v>0</v>
      </c>
      <c r="Q113" s="172"/>
      <c r="R113" s="173">
        <f>SUM(R114:R117)</f>
        <v>0</v>
      </c>
      <c r="S113" s="172"/>
      <c r="T113" s="174">
        <f>SUM(T114:T117)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76</v>
      </c>
      <c r="AT113" s="175" t="s">
        <v>71</v>
      </c>
      <c r="AU113" s="175" t="s">
        <v>79</v>
      </c>
      <c r="AY113" s="167" t="s">
        <v>458</v>
      </c>
      <c r="BK113" s="176">
        <f>SUM(BK114:BK117)</f>
        <v>0</v>
      </c>
    </row>
    <row r="114" s="2" customFormat="1" ht="44.25" customHeight="1">
      <c r="A114" s="41"/>
      <c r="B114" s="179"/>
      <c r="C114" s="180" t="s">
        <v>519</v>
      </c>
      <c r="D114" s="180" t="s">
        <v>462</v>
      </c>
      <c r="E114" s="181" t="s">
        <v>3679</v>
      </c>
      <c r="F114" s="182" t="s">
        <v>3680</v>
      </c>
      <c r="G114" s="183" t="s">
        <v>3681</v>
      </c>
      <c r="H114" s="255"/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567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567</v>
      </c>
      <c r="BM114" s="191" t="s">
        <v>3682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3683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2" customFormat="1" ht="49.05" customHeight="1">
      <c r="A116" s="41"/>
      <c r="B116" s="179"/>
      <c r="C116" s="180" t="s">
        <v>555</v>
      </c>
      <c r="D116" s="180" t="s">
        <v>462</v>
      </c>
      <c r="E116" s="181" t="s">
        <v>3684</v>
      </c>
      <c r="F116" s="182" t="s">
        <v>3685</v>
      </c>
      <c r="G116" s="183" t="s">
        <v>3681</v>
      </c>
      <c r="H116" s="255"/>
      <c r="I116" s="185"/>
      <c r="J116" s="186">
        <f>ROUND(I116*H116,2)</f>
        <v>0</v>
      </c>
      <c r="K116" s="182" t="s">
        <v>465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567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567</v>
      </c>
      <c r="BM116" s="191" t="s">
        <v>3686</v>
      </c>
    </row>
    <row r="117" s="2" customFormat="1">
      <c r="A117" s="41"/>
      <c r="B117" s="42"/>
      <c r="C117" s="41"/>
      <c r="D117" s="193" t="s">
        <v>467</v>
      </c>
      <c r="E117" s="41"/>
      <c r="F117" s="194" t="s">
        <v>3687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467</v>
      </c>
      <c r="AU117" s="22" t="s">
        <v>76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3688</v>
      </c>
      <c r="F118" s="177" t="s">
        <v>3689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SUM(P119:P191)</f>
        <v>0</v>
      </c>
      <c r="Q118" s="172"/>
      <c r="R118" s="173">
        <f>SUM(R119:R191)</f>
        <v>5.8549679999999995</v>
      </c>
      <c r="S118" s="172"/>
      <c r="T118" s="174">
        <f>SUM(T119:T191)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76</v>
      </c>
      <c r="AT118" s="175" t="s">
        <v>71</v>
      </c>
      <c r="AU118" s="175" t="s">
        <v>79</v>
      </c>
      <c r="AY118" s="167" t="s">
        <v>458</v>
      </c>
      <c r="BK118" s="176">
        <f>SUM(BK119:BK191)</f>
        <v>0</v>
      </c>
    </row>
    <row r="119" s="2" customFormat="1" ht="37.8" customHeight="1">
      <c r="A119" s="41"/>
      <c r="B119" s="179"/>
      <c r="C119" s="180" t="s">
        <v>531</v>
      </c>
      <c r="D119" s="180" t="s">
        <v>462</v>
      </c>
      <c r="E119" s="181" t="s">
        <v>3690</v>
      </c>
      <c r="F119" s="182" t="s">
        <v>3691</v>
      </c>
      <c r="G119" s="183" t="s">
        <v>629</v>
      </c>
      <c r="H119" s="184">
        <v>1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567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567</v>
      </c>
      <c r="BM119" s="191" t="s">
        <v>3692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3693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2" customFormat="1" ht="66.75" customHeight="1">
      <c r="A121" s="41"/>
      <c r="B121" s="179"/>
      <c r="C121" s="223" t="s">
        <v>567</v>
      </c>
      <c r="D121" s="223" t="s">
        <v>562</v>
      </c>
      <c r="E121" s="224" t="s">
        <v>3694</v>
      </c>
      <c r="F121" s="225" t="s">
        <v>3695</v>
      </c>
      <c r="G121" s="226" t="s">
        <v>629</v>
      </c>
      <c r="H121" s="227">
        <v>1</v>
      </c>
      <c r="I121" s="228"/>
      <c r="J121" s="229">
        <f>ROUND(I121*H121,2)</f>
        <v>0</v>
      </c>
      <c r="K121" s="225" t="s">
        <v>3372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0.185</v>
      </c>
      <c r="R121" s="189">
        <f>Q121*H121</f>
        <v>0.185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667</v>
      </c>
      <c r="AT121" s="191" t="s">
        <v>562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567</v>
      </c>
      <c r="BM121" s="191" t="s">
        <v>3696</v>
      </c>
    </row>
    <row r="122" s="13" customFormat="1">
      <c r="A122" s="13"/>
      <c r="B122" s="198"/>
      <c r="C122" s="13"/>
      <c r="D122" s="199" t="s">
        <v>469</v>
      </c>
      <c r="E122" s="200" t="s">
        <v>3</v>
      </c>
      <c r="F122" s="201" t="s">
        <v>79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469</v>
      </c>
      <c r="AU122" s="200" t="s">
        <v>76</v>
      </c>
      <c r="AV122" s="13" t="s">
        <v>76</v>
      </c>
      <c r="AW122" s="13" t="s">
        <v>33</v>
      </c>
      <c r="AX122" s="13" t="s">
        <v>79</v>
      </c>
      <c r="AY122" s="200" t="s">
        <v>458</v>
      </c>
    </row>
    <row r="123" s="2" customFormat="1" ht="24.15" customHeight="1">
      <c r="A123" s="41"/>
      <c r="B123" s="179"/>
      <c r="C123" s="180" t="s">
        <v>574</v>
      </c>
      <c r="D123" s="180" t="s">
        <v>462</v>
      </c>
      <c r="E123" s="181" t="s">
        <v>3697</v>
      </c>
      <c r="F123" s="182" t="s">
        <v>3698</v>
      </c>
      <c r="G123" s="183" t="s">
        <v>629</v>
      </c>
      <c r="H123" s="184">
        <v>6</v>
      </c>
      <c r="I123" s="185"/>
      <c r="J123" s="186">
        <f>ROUND(I123*H123,2)</f>
        <v>0</v>
      </c>
      <c r="K123" s="182" t="s">
        <v>3372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3658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3658</v>
      </c>
      <c r="BM123" s="191" t="s">
        <v>3699</v>
      </c>
    </row>
    <row r="124" s="2" customFormat="1" ht="24.15" customHeight="1">
      <c r="A124" s="41"/>
      <c r="B124" s="179"/>
      <c r="C124" s="223" t="s">
        <v>581</v>
      </c>
      <c r="D124" s="223" t="s">
        <v>562</v>
      </c>
      <c r="E124" s="224" t="s">
        <v>3700</v>
      </c>
      <c r="F124" s="225" t="s">
        <v>3701</v>
      </c>
      <c r="G124" s="226" t="s">
        <v>629</v>
      </c>
      <c r="H124" s="227">
        <v>6</v>
      </c>
      <c r="I124" s="228"/>
      <c r="J124" s="229">
        <f>ROUND(I124*H124,2)</f>
        <v>0</v>
      </c>
      <c r="K124" s="225" t="s">
        <v>3372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0.00020000000000000001</v>
      </c>
      <c r="R124" s="189">
        <f>Q124*H124</f>
        <v>0.0012000000000000001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3658</v>
      </c>
      <c r="AT124" s="191" t="s">
        <v>562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3658</v>
      </c>
      <c r="BM124" s="191" t="s">
        <v>3702</v>
      </c>
    </row>
    <row r="125" s="13" customFormat="1">
      <c r="A125" s="13"/>
      <c r="B125" s="198"/>
      <c r="C125" s="13"/>
      <c r="D125" s="199" t="s">
        <v>469</v>
      </c>
      <c r="E125" s="200" t="s">
        <v>3</v>
      </c>
      <c r="F125" s="201" t="s">
        <v>3703</v>
      </c>
      <c r="G125" s="13"/>
      <c r="H125" s="202">
        <v>6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33</v>
      </c>
      <c r="AX125" s="13" t="s">
        <v>79</v>
      </c>
      <c r="AY125" s="200" t="s">
        <v>458</v>
      </c>
    </row>
    <row r="126" s="2" customFormat="1" ht="24.15" customHeight="1">
      <c r="A126" s="41"/>
      <c r="B126" s="179"/>
      <c r="C126" s="180" t="s">
        <v>588</v>
      </c>
      <c r="D126" s="180" t="s">
        <v>462</v>
      </c>
      <c r="E126" s="181" t="s">
        <v>3704</v>
      </c>
      <c r="F126" s="182" t="s">
        <v>3705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567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3706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3707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2" customFormat="1" ht="33" customHeight="1">
      <c r="A128" s="41"/>
      <c r="B128" s="179"/>
      <c r="C128" s="223" t="s">
        <v>593</v>
      </c>
      <c r="D128" s="223" t="s">
        <v>562</v>
      </c>
      <c r="E128" s="224" t="s">
        <v>3708</v>
      </c>
      <c r="F128" s="225" t="s">
        <v>3709</v>
      </c>
      <c r="G128" s="226" t="s">
        <v>629</v>
      </c>
      <c r="H128" s="227">
        <v>1</v>
      </c>
      <c r="I128" s="228"/>
      <c r="J128" s="229">
        <f>ROUND(I128*H128,2)</f>
        <v>0</v>
      </c>
      <c r="K128" s="225" t="s">
        <v>3372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0.050000000000000003</v>
      </c>
      <c r="R128" s="189">
        <f>Q128*H128</f>
        <v>0.050000000000000003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667</v>
      </c>
      <c r="AT128" s="191" t="s">
        <v>562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567</v>
      </c>
      <c r="BM128" s="191" t="s">
        <v>3710</v>
      </c>
    </row>
    <row r="129" s="13" customFormat="1">
      <c r="A129" s="13"/>
      <c r="B129" s="198"/>
      <c r="C129" s="13"/>
      <c r="D129" s="199" t="s">
        <v>469</v>
      </c>
      <c r="E129" s="200" t="s">
        <v>3</v>
      </c>
      <c r="F129" s="201" t="s">
        <v>3711</v>
      </c>
      <c r="G129" s="13"/>
      <c r="H129" s="202">
        <v>1</v>
      </c>
      <c r="I129" s="203"/>
      <c r="J129" s="13"/>
      <c r="K129" s="13"/>
      <c r="L129" s="198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0" t="s">
        <v>469</v>
      </c>
      <c r="AU129" s="200" t="s">
        <v>76</v>
      </c>
      <c r="AV129" s="13" t="s">
        <v>76</v>
      </c>
      <c r="AW129" s="13" t="s">
        <v>33</v>
      </c>
      <c r="AX129" s="13" t="s">
        <v>79</v>
      </c>
      <c r="AY129" s="200" t="s">
        <v>458</v>
      </c>
    </row>
    <row r="130" s="2" customFormat="1" ht="24.15" customHeight="1">
      <c r="A130" s="41"/>
      <c r="B130" s="179"/>
      <c r="C130" s="223" t="s">
        <v>8</v>
      </c>
      <c r="D130" s="223" t="s">
        <v>562</v>
      </c>
      <c r="E130" s="224" t="s">
        <v>3712</v>
      </c>
      <c r="F130" s="225" t="s">
        <v>3713</v>
      </c>
      <c r="G130" s="226" t="s">
        <v>694</v>
      </c>
      <c r="H130" s="227">
        <v>14.4</v>
      </c>
      <c r="I130" s="228"/>
      <c r="J130" s="229">
        <f>ROUND(I130*H130,2)</f>
        <v>0</v>
      </c>
      <c r="K130" s="225" t="s">
        <v>3372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3658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3658</v>
      </c>
      <c r="BM130" s="191" t="s">
        <v>3714</v>
      </c>
    </row>
    <row r="131" s="13" customFormat="1">
      <c r="A131" s="13"/>
      <c r="B131" s="198"/>
      <c r="C131" s="13"/>
      <c r="D131" s="199" t="s">
        <v>469</v>
      </c>
      <c r="E131" s="200" t="s">
        <v>3</v>
      </c>
      <c r="F131" s="201" t="s">
        <v>3672</v>
      </c>
      <c r="G131" s="13"/>
      <c r="H131" s="202">
        <v>12</v>
      </c>
      <c r="I131" s="203"/>
      <c r="J131" s="13"/>
      <c r="K131" s="13"/>
      <c r="L131" s="198"/>
      <c r="M131" s="204"/>
      <c r="N131" s="205"/>
      <c r="O131" s="205"/>
      <c r="P131" s="205"/>
      <c r="Q131" s="205"/>
      <c r="R131" s="205"/>
      <c r="S131" s="205"/>
      <c r="T131" s="20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0" t="s">
        <v>469</v>
      </c>
      <c r="AU131" s="200" t="s">
        <v>76</v>
      </c>
      <c r="AV131" s="13" t="s">
        <v>76</v>
      </c>
      <c r="AW131" s="13" t="s">
        <v>33</v>
      </c>
      <c r="AX131" s="13" t="s">
        <v>79</v>
      </c>
      <c r="AY131" s="200" t="s">
        <v>458</v>
      </c>
    </row>
    <row r="132" s="13" customFormat="1">
      <c r="A132" s="13"/>
      <c r="B132" s="198"/>
      <c r="C132" s="13"/>
      <c r="D132" s="199" t="s">
        <v>469</v>
      </c>
      <c r="E132" s="13"/>
      <c r="F132" s="201" t="s">
        <v>3715</v>
      </c>
      <c r="G132" s="13"/>
      <c r="H132" s="202">
        <v>14.4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76</v>
      </c>
      <c r="AV132" s="13" t="s">
        <v>76</v>
      </c>
      <c r="AW132" s="13" t="s">
        <v>4</v>
      </c>
      <c r="AX132" s="13" t="s">
        <v>79</v>
      </c>
      <c r="AY132" s="200" t="s">
        <v>458</v>
      </c>
    </row>
    <row r="133" s="2" customFormat="1" ht="33" customHeight="1">
      <c r="A133" s="41"/>
      <c r="B133" s="179"/>
      <c r="C133" s="180" t="s">
        <v>86</v>
      </c>
      <c r="D133" s="180" t="s">
        <v>462</v>
      </c>
      <c r="E133" s="181" t="s">
        <v>3716</v>
      </c>
      <c r="F133" s="182" t="s">
        <v>3717</v>
      </c>
      <c r="G133" s="183" t="s">
        <v>629</v>
      </c>
      <c r="H133" s="184">
        <v>1</v>
      </c>
      <c r="I133" s="185"/>
      <c r="J133" s="186">
        <f>ROUND(I133*H133,2)</f>
        <v>0</v>
      </c>
      <c r="K133" s="182" t="s">
        <v>3372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3658</v>
      </c>
      <c r="AT133" s="191" t="s">
        <v>462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3658</v>
      </c>
      <c r="BM133" s="191" t="s">
        <v>3718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79</v>
      </c>
      <c r="G134" s="13"/>
      <c r="H134" s="202">
        <v>1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76</v>
      </c>
      <c r="AV134" s="13" t="s">
        <v>76</v>
      </c>
      <c r="AW134" s="13" t="s">
        <v>33</v>
      </c>
      <c r="AX134" s="13" t="s">
        <v>79</v>
      </c>
      <c r="AY134" s="200" t="s">
        <v>458</v>
      </c>
    </row>
    <row r="135" s="2" customFormat="1" ht="21.75" customHeight="1">
      <c r="A135" s="41"/>
      <c r="B135" s="179"/>
      <c r="C135" s="180" t="s">
        <v>89</v>
      </c>
      <c r="D135" s="180" t="s">
        <v>462</v>
      </c>
      <c r="E135" s="181" t="s">
        <v>3719</v>
      </c>
      <c r="F135" s="182" t="s">
        <v>3720</v>
      </c>
      <c r="G135" s="183" t="s">
        <v>629</v>
      </c>
      <c r="H135" s="184">
        <v>26</v>
      </c>
      <c r="I135" s="185"/>
      <c r="J135" s="186">
        <f>ROUND(I135*H135,2)</f>
        <v>0</v>
      </c>
      <c r="K135" s="182" t="s">
        <v>3372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567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567</v>
      </c>
      <c r="BM135" s="191" t="s">
        <v>3721</v>
      </c>
    </row>
    <row r="136" s="2" customFormat="1" ht="21.75" customHeight="1">
      <c r="A136" s="41"/>
      <c r="B136" s="179"/>
      <c r="C136" s="223" t="s">
        <v>92</v>
      </c>
      <c r="D136" s="223" t="s">
        <v>562</v>
      </c>
      <c r="E136" s="224" t="s">
        <v>3722</v>
      </c>
      <c r="F136" s="225" t="s">
        <v>3723</v>
      </c>
      <c r="G136" s="226" t="s">
        <v>629</v>
      </c>
      <c r="H136" s="227">
        <v>26</v>
      </c>
      <c r="I136" s="228"/>
      <c r="J136" s="229">
        <f>ROUND(I136*H136,2)</f>
        <v>0</v>
      </c>
      <c r="K136" s="225" t="s">
        <v>465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0.00050000000000000001</v>
      </c>
      <c r="R136" s="189">
        <f>Q136*H136</f>
        <v>0.013000000000000001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667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3724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3667</v>
      </c>
      <c r="G137" s="13"/>
      <c r="H137" s="202">
        <v>26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76</v>
      </c>
      <c r="AV137" s="13" t="s">
        <v>76</v>
      </c>
      <c r="AW137" s="13" t="s">
        <v>33</v>
      </c>
      <c r="AX137" s="13" t="s">
        <v>79</v>
      </c>
      <c r="AY137" s="200" t="s">
        <v>458</v>
      </c>
    </row>
    <row r="138" s="2" customFormat="1" ht="33" customHeight="1">
      <c r="A138" s="41"/>
      <c r="B138" s="179"/>
      <c r="C138" s="180" t="s">
        <v>95</v>
      </c>
      <c r="D138" s="180" t="s">
        <v>462</v>
      </c>
      <c r="E138" s="181" t="s">
        <v>3725</v>
      </c>
      <c r="F138" s="182" t="s">
        <v>3726</v>
      </c>
      <c r="G138" s="183" t="s">
        <v>629</v>
      </c>
      <c r="H138" s="184">
        <v>29</v>
      </c>
      <c r="I138" s="185"/>
      <c r="J138" s="186">
        <f>ROUND(I138*H138,2)</f>
        <v>0</v>
      </c>
      <c r="K138" s="182" t="s">
        <v>465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567</v>
      </c>
      <c r="AT138" s="191" t="s">
        <v>462</v>
      </c>
      <c r="AU138" s="191" t="s">
        <v>76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567</v>
      </c>
      <c r="BM138" s="191" t="s">
        <v>3727</v>
      </c>
    </row>
    <row r="139" s="2" customFormat="1">
      <c r="A139" s="41"/>
      <c r="B139" s="42"/>
      <c r="C139" s="41"/>
      <c r="D139" s="193" t="s">
        <v>467</v>
      </c>
      <c r="E139" s="41"/>
      <c r="F139" s="194" t="s">
        <v>3728</v>
      </c>
      <c r="G139" s="41"/>
      <c r="H139" s="41"/>
      <c r="I139" s="195"/>
      <c r="J139" s="41"/>
      <c r="K139" s="41"/>
      <c r="L139" s="42"/>
      <c r="M139" s="196"/>
      <c r="N139" s="197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2" t="s">
        <v>467</v>
      </c>
      <c r="AU139" s="22" t="s">
        <v>76</v>
      </c>
    </row>
    <row r="140" s="2" customFormat="1" ht="24.15" customHeight="1">
      <c r="A140" s="41"/>
      <c r="B140" s="179"/>
      <c r="C140" s="223" t="s">
        <v>98</v>
      </c>
      <c r="D140" s="223" t="s">
        <v>562</v>
      </c>
      <c r="E140" s="224" t="s">
        <v>3729</v>
      </c>
      <c r="F140" s="225" t="s">
        <v>3730</v>
      </c>
      <c r="G140" s="226" t="s">
        <v>629</v>
      </c>
      <c r="H140" s="227">
        <v>29</v>
      </c>
      <c r="I140" s="228"/>
      <c r="J140" s="229">
        <f>ROUND(I140*H140,2)</f>
        <v>0</v>
      </c>
      <c r="K140" s="225" t="s">
        <v>3372</v>
      </c>
      <c r="L140" s="230"/>
      <c r="M140" s="231" t="s">
        <v>3</v>
      </c>
      <c r="N140" s="232" t="s">
        <v>43</v>
      </c>
      <c r="O140" s="75"/>
      <c r="P140" s="189">
        <f>O140*H140</f>
        <v>0</v>
      </c>
      <c r="Q140" s="189">
        <v>0.00020000000000000001</v>
      </c>
      <c r="R140" s="189">
        <f>Q140*H140</f>
        <v>0.0058000000000000005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667</v>
      </c>
      <c r="AT140" s="191" t="s">
        <v>562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567</v>
      </c>
      <c r="BM140" s="191" t="s">
        <v>3731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3732</v>
      </c>
      <c r="G141" s="13"/>
      <c r="H141" s="202">
        <v>29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2" customFormat="1" ht="24.15" customHeight="1">
      <c r="A142" s="41"/>
      <c r="B142" s="179"/>
      <c r="C142" s="180" t="s">
        <v>638</v>
      </c>
      <c r="D142" s="180" t="s">
        <v>462</v>
      </c>
      <c r="E142" s="181" t="s">
        <v>3733</v>
      </c>
      <c r="F142" s="182" t="s">
        <v>3734</v>
      </c>
      <c r="G142" s="183" t="s">
        <v>629</v>
      </c>
      <c r="H142" s="184">
        <v>47</v>
      </c>
      <c r="I142" s="185"/>
      <c r="J142" s="186">
        <f>ROUND(I142*H142,2)</f>
        <v>0</v>
      </c>
      <c r="K142" s="182" t="s">
        <v>3372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0.01336</v>
      </c>
      <c r="R142" s="189">
        <f>Q142*H142</f>
        <v>0.62792000000000003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567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567</v>
      </c>
      <c r="BM142" s="191" t="s">
        <v>3735</v>
      </c>
    </row>
    <row r="143" s="13" customFormat="1">
      <c r="A143" s="13"/>
      <c r="B143" s="198"/>
      <c r="C143" s="13"/>
      <c r="D143" s="199" t="s">
        <v>469</v>
      </c>
      <c r="E143" s="200" t="s">
        <v>3</v>
      </c>
      <c r="F143" s="201" t="s">
        <v>753</v>
      </c>
      <c r="G143" s="13"/>
      <c r="H143" s="202">
        <v>47</v>
      </c>
      <c r="I143" s="203"/>
      <c r="J143" s="13"/>
      <c r="K143" s="13"/>
      <c r="L143" s="198"/>
      <c r="M143" s="204"/>
      <c r="N143" s="205"/>
      <c r="O143" s="205"/>
      <c r="P143" s="205"/>
      <c r="Q143" s="205"/>
      <c r="R143" s="205"/>
      <c r="S143" s="205"/>
      <c r="T143" s="20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0" t="s">
        <v>469</v>
      </c>
      <c r="AU143" s="200" t="s">
        <v>76</v>
      </c>
      <c r="AV143" s="13" t="s">
        <v>76</v>
      </c>
      <c r="AW143" s="13" t="s">
        <v>33</v>
      </c>
      <c r="AX143" s="13" t="s">
        <v>79</v>
      </c>
      <c r="AY143" s="200" t="s">
        <v>458</v>
      </c>
    </row>
    <row r="144" s="2" customFormat="1" ht="24.15" customHeight="1">
      <c r="A144" s="41"/>
      <c r="B144" s="179"/>
      <c r="C144" s="180" t="s">
        <v>644</v>
      </c>
      <c r="D144" s="180" t="s">
        <v>462</v>
      </c>
      <c r="E144" s="181" t="s">
        <v>3736</v>
      </c>
      <c r="F144" s="182" t="s">
        <v>3737</v>
      </c>
      <c r="G144" s="183" t="s">
        <v>629</v>
      </c>
      <c r="H144" s="184">
        <v>7</v>
      </c>
      <c r="I144" s="185"/>
      <c r="J144" s="186">
        <f>ROUND(I144*H144,2)</f>
        <v>0</v>
      </c>
      <c r="K144" s="182" t="s">
        <v>3372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0.01336</v>
      </c>
      <c r="R144" s="189">
        <f>Q144*H144</f>
        <v>0.093520000000000006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567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567</v>
      </c>
      <c r="BM144" s="191" t="s">
        <v>3738</v>
      </c>
    </row>
    <row r="145" s="13" customFormat="1">
      <c r="A145" s="13"/>
      <c r="B145" s="198"/>
      <c r="C145" s="13"/>
      <c r="D145" s="199" t="s">
        <v>469</v>
      </c>
      <c r="E145" s="200" t="s">
        <v>3</v>
      </c>
      <c r="F145" s="201" t="s">
        <v>503</v>
      </c>
      <c r="G145" s="13"/>
      <c r="H145" s="202">
        <v>7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33</v>
      </c>
      <c r="AX145" s="13" t="s">
        <v>79</v>
      </c>
      <c r="AY145" s="200" t="s">
        <v>458</v>
      </c>
    </row>
    <row r="146" s="2" customFormat="1" ht="24.15" customHeight="1">
      <c r="A146" s="41"/>
      <c r="B146" s="179"/>
      <c r="C146" s="180" t="s">
        <v>649</v>
      </c>
      <c r="D146" s="180" t="s">
        <v>462</v>
      </c>
      <c r="E146" s="181" t="s">
        <v>3739</v>
      </c>
      <c r="F146" s="182" t="s">
        <v>3740</v>
      </c>
      <c r="G146" s="183" t="s">
        <v>629</v>
      </c>
      <c r="H146" s="184">
        <v>2</v>
      </c>
      <c r="I146" s="185"/>
      <c r="J146" s="186">
        <f>ROUND(I146*H146,2)</f>
        <v>0</v>
      </c>
      <c r="K146" s="182" t="s">
        <v>3372</v>
      </c>
      <c r="L146" s="42"/>
      <c r="M146" s="187" t="s">
        <v>3</v>
      </c>
      <c r="N146" s="188" t="s">
        <v>43</v>
      </c>
      <c r="O146" s="75"/>
      <c r="P146" s="189">
        <f>O146*H146</f>
        <v>0</v>
      </c>
      <c r="Q146" s="189">
        <v>0.01336</v>
      </c>
      <c r="R146" s="189">
        <f>Q146*H146</f>
        <v>0.026720000000000001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567</v>
      </c>
      <c r="AT146" s="191" t="s">
        <v>462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567</v>
      </c>
      <c r="BM146" s="191" t="s">
        <v>3741</v>
      </c>
    </row>
    <row r="147" s="13" customFormat="1">
      <c r="A147" s="13"/>
      <c r="B147" s="198"/>
      <c r="C147" s="13"/>
      <c r="D147" s="199" t="s">
        <v>469</v>
      </c>
      <c r="E147" s="200" t="s">
        <v>3</v>
      </c>
      <c r="F147" s="201" t="s">
        <v>76</v>
      </c>
      <c r="G147" s="13"/>
      <c r="H147" s="202">
        <v>2</v>
      </c>
      <c r="I147" s="203"/>
      <c r="J147" s="13"/>
      <c r="K147" s="13"/>
      <c r="L147" s="198"/>
      <c r="M147" s="204"/>
      <c r="N147" s="205"/>
      <c r="O147" s="205"/>
      <c r="P147" s="205"/>
      <c r="Q147" s="205"/>
      <c r="R147" s="205"/>
      <c r="S147" s="205"/>
      <c r="T147" s="20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0" t="s">
        <v>469</v>
      </c>
      <c r="AU147" s="200" t="s">
        <v>76</v>
      </c>
      <c r="AV147" s="13" t="s">
        <v>76</v>
      </c>
      <c r="AW147" s="13" t="s">
        <v>33</v>
      </c>
      <c r="AX147" s="13" t="s">
        <v>79</v>
      </c>
      <c r="AY147" s="200" t="s">
        <v>458</v>
      </c>
    </row>
    <row r="148" s="2" customFormat="1" ht="16.5" customHeight="1">
      <c r="A148" s="41"/>
      <c r="B148" s="179"/>
      <c r="C148" s="180" t="s">
        <v>656</v>
      </c>
      <c r="D148" s="180" t="s">
        <v>462</v>
      </c>
      <c r="E148" s="181" t="s">
        <v>3742</v>
      </c>
      <c r="F148" s="182" t="s">
        <v>3743</v>
      </c>
      <c r="G148" s="183" t="s">
        <v>629</v>
      </c>
      <c r="H148" s="184">
        <v>28</v>
      </c>
      <c r="I148" s="185"/>
      <c r="J148" s="186">
        <f>ROUND(I148*H148,2)</f>
        <v>0</v>
      </c>
      <c r="K148" s="182" t="s">
        <v>3372</v>
      </c>
      <c r="L148" s="42"/>
      <c r="M148" s="187" t="s">
        <v>3</v>
      </c>
      <c r="N148" s="188" t="s">
        <v>43</v>
      </c>
      <c r="O148" s="75"/>
      <c r="P148" s="189">
        <f>O148*H148</f>
        <v>0</v>
      </c>
      <c r="Q148" s="189">
        <v>0.01336</v>
      </c>
      <c r="R148" s="189">
        <f>Q148*H148</f>
        <v>0.37408000000000002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567</v>
      </c>
      <c r="AT148" s="191" t="s">
        <v>462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567</v>
      </c>
      <c r="BM148" s="191" t="s">
        <v>3744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644</v>
      </c>
      <c r="G149" s="13"/>
      <c r="H149" s="202">
        <v>28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2" customFormat="1" ht="24.15" customHeight="1">
      <c r="A150" s="41"/>
      <c r="B150" s="179"/>
      <c r="C150" s="180" t="s">
        <v>662</v>
      </c>
      <c r="D150" s="180" t="s">
        <v>462</v>
      </c>
      <c r="E150" s="181" t="s">
        <v>3745</v>
      </c>
      <c r="F150" s="182" t="s">
        <v>3746</v>
      </c>
      <c r="G150" s="183" t="s">
        <v>629</v>
      </c>
      <c r="H150" s="184">
        <v>4</v>
      </c>
      <c r="I150" s="185"/>
      <c r="J150" s="186">
        <f>ROUND(I150*H150,2)</f>
        <v>0</v>
      </c>
      <c r="K150" s="182" t="s">
        <v>465</v>
      </c>
      <c r="L150" s="42"/>
      <c r="M150" s="187" t="s">
        <v>3</v>
      </c>
      <c r="N150" s="188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567</v>
      </c>
      <c r="AT150" s="191" t="s">
        <v>462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567</v>
      </c>
      <c r="BM150" s="191" t="s">
        <v>3747</v>
      </c>
    </row>
    <row r="151" s="2" customFormat="1">
      <c r="A151" s="41"/>
      <c r="B151" s="42"/>
      <c r="C151" s="41"/>
      <c r="D151" s="193" t="s">
        <v>467</v>
      </c>
      <c r="E151" s="41"/>
      <c r="F151" s="194" t="s">
        <v>3748</v>
      </c>
      <c r="G151" s="41"/>
      <c r="H151" s="41"/>
      <c r="I151" s="195"/>
      <c r="J151" s="41"/>
      <c r="K151" s="41"/>
      <c r="L151" s="42"/>
      <c r="M151" s="196"/>
      <c r="N151" s="197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2" t="s">
        <v>467</v>
      </c>
      <c r="AU151" s="22" t="s">
        <v>76</v>
      </c>
    </row>
    <row r="152" s="13" customFormat="1">
      <c r="A152" s="13"/>
      <c r="B152" s="198"/>
      <c r="C152" s="13"/>
      <c r="D152" s="199" t="s">
        <v>469</v>
      </c>
      <c r="E152" s="200" t="s">
        <v>3</v>
      </c>
      <c r="F152" s="201" t="s">
        <v>104</v>
      </c>
      <c r="G152" s="13"/>
      <c r="H152" s="202">
        <v>4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33</v>
      </c>
      <c r="AX152" s="13" t="s">
        <v>79</v>
      </c>
      <c r="AY152" s="200" t="s">
        <v>458</v>
      </c>
    </row>
    <row r="153" s="2" customFormat="1" ht="16.5" customHeight="1">
      <c r="A153" s="41"/>
      <c r="B153" s="179"/>
      <c r="C153" s="223" t="s">
        <v>667</v>
      </c>
      <c r="D153" s="223" t="s">
        <v>562</v>
      </c>
      <c r="E153" s="224" t="s">
        <v>3749</v>
      </c>
      <c r="F153" s="225" t="s">
        <v>3750</v>
      </c>
      <c r="G153" s="226" t="s">
        <v>629</v>
      </c>
      <c r="H153" s="227">
        <v>4</v>
      </c>
      <c r="I153" s="228"/>
      <c r="J153" s="229">
        <f>ROUND(I153*H153,2)</f>
        <v>0</v>
      </c>
      <c r="K153" s="225" t="s">
        <v>3372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0.0032799999999999999</v>
      </c>
      <c r="R153" s="189">
        <f>Q153*H153</f>
        <v>0.01312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667</v>
      </c>
      <c r="AT153" s="191" t="s">
        <v>562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567</v>
      </c>
      <c r="BM153" s="191" t="s">
        <v>3751</v>
      </c>
    </row>
    <row r="154" s="13" customFormat="1">
      <c r="A154" s="13"/>
      <c r="B154" s="198"/>
      <c r="C154" s="13"/>
      <c r="D154" s="199" t="s">
        <v>469</v>
      </c>
      <c r="E154" s="200" t="s">
        <v>3</v>
      </c>
      <c r="F154" s="201" t="s">
        <v>3752</v>
      </c>
      <c r="G154" s="13"/>
      <c r="H154" s="202">
        <v>4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76</v>
      </c>
      <c r="AV154" s="13" t="s">
        <v>76</v>
      </c>
      <c r="AW154" s="13" t="s">
        <v>33</v>
      </c>
      <c r="AX154" s="13" t="s">
        <v>79</v>
      </c>
      <c r="AY154" s="200" t="s">
        <v>458</v>
      </c>
    </row>
    <row r="155" s="2" customFormat="1" ht="24.15" customHeight="1">
      <c r="A155" s="41"/>
      <c r="B155" s="179"/>
      <c r="C155" s="180" t="s">
        <v>672</v>
      </c>
      <c r="D155" s="180" t="s">
        <v>462</v>
      </c>
      <c r="E155" s="181" t="s">
        <v>3753</v>
      </c>
      <c r="F155" s="182" t="s">
        <v>3754</v>
      </c>
      <c r="G155" s="183" t="s">
        <v>629</v>
      </c>
      <c r="H155" s="184">
        <v>6</v>
      </c>
      <c r="I155" s="185"/>
      <c r="J155" s="186">
        <f>ROUND(I155*H155,2)</f>
        <v>0</v>
      </c>
      <c r="K155" s="182" t="s">
        <v>3372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567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567</v>
      </c>
      <c r="BM155" s="191" t="s">
        <v>3755</v>
      </c>
    </row>
    <row r="156" s="2" customFormat="1" ht="24.15" customHeight="1">
      <c r="A156" s="41"/>
      <c r="B156" s="179"/>
      <c r="C156" s="223" t="s">
        <v>678</v>
      </c>
      <c r="D156" s="223" t="s">
        <v>562</v>
      </c>
      <c r="E156" s="224" t="s">
        <v>3756</v>
      </c>
      <c r="F156" s="225" t="s">
        <v>3757</v>
      </c>
      <c r="G156" s="226" t="s">
        <v>629</v>
      </c>
      <c r="H156" s="227">
        <v>6</v>
      </c>
      <c r="I156" s="228"/>
      <c r="J156" s="229">
        <f>ROUND(I156*H156,2)</f>
        <v>0</v>
      </c>
      <c r="K156" s="225" t="s">
        <v>3372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0.0032799999999999999</v>
      </c>
      <c r="R156" s="189">
        <f>Q156*H156</f>
        <v>0.01968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667</v>
      </c>
      <c r="AT156" s="191" t="s">
        <v>562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567</v>
      </c>
      <c r="BM156" s="191" t="s">
        <v>3758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3703</v>
      </c>
      <c r="G157" s="13"/>
      <c r="H157" s="202">
        <v>6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2" customFormat="1" ht="37.8" customHeight="1">
      <c r="A158" s="41"/>
      <c r="B158" s="179"/>
      <c r="C158" s="180" t="s">
        <v>683</v>
      </c>
      <c r="D158" s="180" t="s">
        <v>462</v>
      </c>
      <c r="E158" s="181" t="s">
        <v>3759</v>
      </c>
      <c r="F158" s="182" t="s">
        <v>3760</v>
      </c>
      <c r="G158" s="183" t="s">
        <v>629</v>
      </c>
      <c r="H158" s="184">
        <v>2</v>
      </c>
      <c r="I158" s="185"/>
      <c r="J158" s="186">
        <f>ROUND(I158*H158,2)</f>
        <v>0</v>
      </c>
      <c r="K158" s="182" t="s">
        <v>465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567</v>
      </c>
      <c r="AT158" s="191" t="s">
        <v>462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567</v>
      </c>
      <c r="BM158" s="191" t="s">
        <v>3761</v>
      </c>
    </row>
    <row r="159" s="2" customFormat="1">
      <c r="A159" s="41"/>
      <c r="B159" s="42"/>
      <c r="C159" s="41"/>
      <c r="D159" s="193" t="s">
        <v>467</v>
      </c>
      <c r="E159" s="41"/>
      <c r="F159" s="194" t="s">
        <v>3762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467</v>
      </c>
      <c r="AU159" s="22" t="s">
        <v>76</v>
      </c>
    </row>
    <row r="160" s="2" customFormat="1" ht="24.15" customHeight="1">
      <c r="A160" s="41"/>
      <c r="B160" s="179"/>
      <c r="C160" s="223" t="s">
        <v>691</v>
      </c>
      <c r="D160" s="223" t="s">
        <v>562</v>
      </c>
      <c r="E160" s="224" t="s">
        <v>3763</v>
      </c>
      <c r="F160" s="225" t="s">
        <v>3764</v>
      </c>
      <c r="G160" s="226" t="s">
        <v>629</v>
      </c>
      <c r="H160" s="227">
        <v>2</v>
      </c>
      <c r="I160" s="228"/>
      <c r="J160" s="229">
        <f>ROUND(I160*H160,2)</f>
        <v>0</v>
      </c>
      <c r="K160" s="225" t="s">
        <v>465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0.0047999999999999996</v>
      </c>
      <c r="R160" s="189">
        <f>Q160*H160</f>
        <v>0.0095999999999999992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667</v>
      </c>
      <c r="AT160" s="191" t="s">
        <v>562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567</v>
      </c>
      <c r="BM160" s="191" t="s">
        <v>3765</v>
      </c>
    </row>
    <row r="161" s="13" customFormat="1">
      <c r="A161" s="13"/>
      <c r="B161" s="198"/>
      <c r="C161" s="13"/>
      <c r="D161" s="199" t="s">
        <v>469</v>
      </c>
      <c r="E161" s="200" t="s">
        <v>3</v>
      </c>
      <c r="F161" s="201" t="s">
        <v>76</v>
      </c>
      <c r="G161" s="13"/>
      <c r="H161" s="202">
        <v>2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469</v>
      </c>
      <c r="AU161" s="200" t="s">
        <v>76</v>
      </c>
      <c r="AV161" s="13" t="s">
        <v>76</v>
      </c>
      <c r="AW161" s="13" t="s">
        <v>33</v>
      </c>
      <c r="AX161" s="13" t="s">
        <v>79</v>
      </c>
      <c r="AY161" s="200" t="s">
        <v>458</v>
      </c>
    </row>
    <row r="162" s="2" customFormat="1" ht="24.15" customHeight="1">
      <c r="A162" s="41"/>
      <c r="B162" s="179"/>
      <c r="C162" s="180" t="s">
        <v>699</v>
      </c>
      <c r="D162" s="180" t="s">
        <v>462</v>
      </c>
      <c r="E162" s="181" t="s">
        <v>3766</v>
      </c>
      <c r="F162" s="182" t="s">
        <v>3767</v>
      </c>
      <c r="G162" s="183" t="s">
        <v>629</v>
      </c>
      <c r="H162" s="184">
        <v>4</v>
      </c>
      <c r="I162" s="185"/>
      <c r="J162" s="186">
        <f>ROUND(I162*H162,2)</f>
        <v>0</v>
      </c>
      <c r="K162" s="182" t="s">
        <v>465</v>
      </c>
      <c r="L162" s="42"/>
      <c r="M162" s="187" t="s">
        <v>3</v>
      </c>
      <c r="N162" s="188" t="s">
        <v>43</v>
      </c>
      <c r="O162" s="75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567</v>
      </c>
      <c r="AT162" s="191" t="s">
        <v>462</v>
      </c>
      <c r="AU162" s="191" t="s">
        <v>76</v>
      </c>
      <c r="AY162" s="22" t="s">
        <v>458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79</v>
      </c>
      <c r="BK162" s="192">
        <f>ROUND(I162*H162,2)</f>
        <v>0</v>
      </c>
      <c r="BL162" s="22" t="s">
        <v>567</v>
      </c>
      <c r="BM162" s="191" t="s">
        <v>3768</v>
      </c>
    </row>
    <row r="163" s="2" customFormat="1">
      <c r="A163" s="41"/>
      <c r="B163" s="42"/>
      <c r="C163" s="41"/>
      <c r="D163" s="193" t="s">
        <v>467</v>
      </c>
      <c r="E163" s="41"/>
      <c r="F163" s="194" t="s">
        <v>3769</v>
      </c>
      <c r="G163" s="41"/>
      <c r="H163" s="41"/>
      <c r="I163" s="195"/>
      <c r="J163" s="41"/>
      <c r="K163" s="41"/>
      <c r="L163" s="42"/>
      <c r="M163" s="196"/>
      <c r="N163" s="197"/>
      <c r="O163" s="75"/>
      <c r="P163" s="75"/>
      <c r="Q163" s="75"/>
      <c r="R163" s="75"/>
      <c r="S163" s="75"/>
      <c r="T163" s="76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2" t="s">
        <v>467</v>
      </c>
      <c r="AU163" s="22" t="s">
        <v>76</v>
      </c>
    </row>
    <row r="164" s="2" customFormat="1" ht="24.15" customHeight="1">
      <c r="A164" s="41"/>
      <c r="B164" s="179"/>
      <c r="C164" s="223" t="s">
        <v>705</v>
      </c>
      <c r="D164" s="223" t="s">
        <v>562</v>
      </c>
      <c r="E164" s="224" t="s">
        <v>3770</v>
      </c>
      <c r="F164" s="225" t="s">
        <v>3771</v>
      </c>
      <c r="G164" s="226" t="s">
        <v>629</v>
      </c>
      <c r="H164" s="227">
        <v>4</v>
      </c>
      <c r="I164" s="228"/>
      <c r="J164" s="229">
        <f>ROUND(I164*H164,2)</f>
        <v>0</v>
      </c>
      <c r="K164" s="225" t="s">
        <v>3372</v>
      </c>
      <c r="L164" s="230"/>
      <c r="M164" s="231" t="s">
        <v>3</v>
      </c>
      <c r="N164" s="232" t="s">
        <v>43</v>
      </c>
      <c r="O164" s="75"/>
      <c r="P164" s="189">
        <f>O164*H164</f>
        <v>0</v>
      </c>
      <c r="Q164" s="189">
        <v>0.0053</v>
      </c>
      <c r="R164" s="189">
        <f>Q164*H164</f>
        <v>0.0212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667</v>
      </c>
      <c r="AT164" s="191" t="s">
        <v>562</v>
      </c>
      <c r="AU164" s="191" t="s">
        <v>76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567</v>
      </c>
      <c r="BM164" s="191" t="s">
        <v>3772</v>
      </c>
    </row>
    <row r="165" s="13" customFormat="1">
      <c r="A165" s="13"/>
      <c r="B165" s="198"/>
      <c r="C165" s="13"/>
      <c r="D165" s="199" t="s">
        <v>469</v>
      </c>
      <c r="E165" s="200" t="s">
        <v>3</v>
      </c>
      <c r="F165" s="201" t="s">
        <v>3752</v>
      </c>
      <c r="G165" s="13"/>
      <c r="H165" s="202">
        <v>4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469</v>
      </c>
      <c r="AU165" s="200" t="s">
        <v>76</v>
      </c>
      <c r="AV165" s="13" t="s">
        <v>76</v>
      </c>
      <c r="AW165" s="13" t="s">
        <v>33</v>
      </c>
      <c r="AX165" s="13" t="s">
        <v>79</v>
      </c>
      <c r="AY165" s="200" t="s">
        <v>458</v>
      </c>
    </row>
    <row r="166" s="2" customFormat="1" ht="37.8" customHeight="1">
      <c r="A166" s="41"/>
      <c r="B166" s="179"/>
      <c r="C166" s="180" t="s">
        <v>711</v>
      </c>
      <c r="D166" s="180" t="s">
        <v>462</v>
      </c>
      <c r="E166" s="181" t="s">
        <v>3773</v>
      </c>
      <c r="F166" s="182" t="s">
        <v>3774</v>
      </c>
      <c r="G166" s="183" t="s">
        <v>629</v>
      </c>
      <c r="H166" s="184">
        <v>12</v>
      </c>
      <c r="I166" s="185"/>
      <c r="J166" s="186">
        <f>ROUND(I166*H166,2)</f>
        <v>0</v>
      </c>
      <c r="K166" s="182" t="s">
        <v>465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567</v>
      </c>
      <c r="AT166" s="191" t="s">
        <v>462</v>
      </c>
      <c r="AU166" s="191" t="s">
        <v>76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567</v>
      </c>
      <c r="BM166" s="191" t="s">
        <v>3775</v>
      </c>
    </row>
    <row r="167" s="2" customFormat="1">
      <c r="A167" s="41"/>
      <c r="B167" s="42"/>
      <c r="C167" s="41"/>
      <c r="D167" s="193" t="s">
        <v>467</v>
      </c>
      <c r="E167" s="41"/>
      <c r="F167" s="194" t="s">
        <v>3776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467</v>
      </c>
      <c r="AU167" s="22" t="s">
        <v>76</v>
      </c>
    </row>
    <row r="168" s="2" customFormat="1" ht="24.15" customHeight="1">
      <c r="A168" s="41"/>
      <c r="B168" s="179"/>
      <c r="C168" s="223" t="s">
        <v>716</v>
      </c>
      <c r="D168" s="223" t="s">
        <v>562</v>
      </c>
      <c r="E168" s="224" t="s">
        <v>3777</v>
      </c>
      <c r="F168" s="225" t="s">
        <v>3778</v>
      </c>
      <c r="G168" s="226" t="s">
        <v>629</v>
      </c>
      <c r="H168" s="227">
        <v>12</v>
      </c>
      <c r="I168" s="228"/>
      <c r="J168" s="229">
        <f>ROUND(I168*H168,2)</f>
        <v>0</v>
      </c>
      <c r="K168" s="225" t="s">
        <v>3372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0.00059999999999999995</v>
      </c>
      <c r="R168" s="189">
        <f>Q168*H168</f>
        <v>0.0071999999999999998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667</v>
      </c>
      <c r="AT168" s="191" t="s">
        <v>562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567</v>
      </c>
      <c r="BM168" s="191" t="s">
        <v>3779</v>
      </c>
    </row>
    <row r="169" s="13" customFormat="1">
      <c r="A169" s="13"/>
      <c r="B169" s="198"/>
      <c r="C169" s="13"/>
      <c r="D169" s="199" t="s">
        <v>469</v>
      </c>
      <c r="E169" s="200" t="s">
        <v>3</v>
      </c>
      <c r="F169" s="201" t="s">
        <v>3672</v>
      </c>
      <c r="G169" s="13"/>
      <c r="H169" s="202">
        <v>12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76</v>
      </c>
      <c r="AV169" s="13" t="s">
        <v>76</v>
      </c>
      <c r="AW169" s="13" t="s">
        <v>33</v>
      </c>
      <c r="AX169" s="13" t="s">
        <v>79</v>
      </c>
      <c r="AY169" s="200" t="s">
        <v>458</v>
      </c>
    </row>
    <row r="170" s="2" customFormat="1" ht="37.8" customHeight="1">
      <c r="A170" s="41"/>
      <c r="B170" s="179"/>
      <c r="C170" s="180" t="s">
        <v>723</v>
      </c>
      <c r="D170" s="180" t="s">
        <v>462</v>
      </c>
      <c r="E170" s="181" t="s">
        <v>3780</v>
      </c>
      <c r="F170" s="182" t="s">
        <v>3774</v>
      </c>
      <c r="G170" s="183" t="s">
        <v>629</v>
      </c>
      <c r="H170" s="184">
        <v>3</v>
      </c>
      <c r="I170" s="185"/>
      <c r="J170" s="186">
        <f>ROUND(I170*H170,2)</f>
        <v>0</v>
      </c>
      <c r="K170" s="182" t="s">
        <v>465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567</v>
      </c>
      <c r="AT170" s="191" t="s">
        <v>462</v>
      </c>
      <c r="AU170" s="191" t="s">
        <v>76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567</v>
      </c>
      <c r="BM170" s="191" t="s">
        <v>3781</v>
      </c>
    </row>
    <row r="171" s="2" customFormat="1">
      <c r="A171" s="41"/>
      <c r="B171" s="42"/>
      <c r="C171" s="41"/>
      <c r="D171" s="193" t="s">
        <v>467</v>
      </c>
      <c r="E171" s="41"/>
      <c r="F171" s="194" t="s">
        <v>3782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467</v>
      </c>
      <c r="AU171" s="22" t="s">
        <v>76</v>
      </c>
    </row>
    <row r="172" s="2" customFormat="1" ht="16.5" customHeight="1">
      <c r="A172" s="41"/>
      <c r="B172" s="179"/>
      <c r="C172" s="223" t="s">
        <v>728</v>
      </c>
      <c r="D172" s="223" t="s">
        <v>562</v>
      </c>
      <c r="E172" s="224" t="s">
        <v>3783</v>
      </c>
      <c r="F172" s="225" t="s">
        <v>3784</v>
      </c>
      <c r="G172" s="226" t="s">
        <v>629</v>
      </c>
      <c r="H172" s="227">
        <v>3</v>
      </c>
      <c r="I172" s="228"/>
      <c r="J172" s="229">
        <f>ROUND(I172*H172,2)</f>
        <v>0</v>
      </c>
      <c r="K172" s="225" t="s">
        <v>3372</v>
      </c>
      <c r="L172" s="230"/>
      <c r="M172" s="231" t="s">
        <v>3</v>
      </c>
      <c r="N172" s="232" t="s">
        <v>43</v>
      </c>
      <c r="O172" s="75"/>
      <c r="P172" s="189">
        <f>O172*H172</f>
        <v>0</v>
      </c>
      <c r="Q172" s="189">
        <v>0.00059999999999999995</v>
      </c>
      <c r="R172" s="189">
        <f>Q172*H172</f>
        <v>0.0018</v>
      </c>
      <c r="S172" s="189">
        <v>0</v>
      </c>
      <c r="T172" s="19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191" t="s">
        <v>667</v>
      </c>
      <c r="AT172" s="191" t="s">
        <v>562</v>
      </c>
      <c r="AU172" s="191" t="s">
        <v>76</v>
      </c>
      <c r="AY172" s="22" t="s">
        <v>458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22" t="s">
        <v>79</v>
      </c>
      <c r="BK172" s="192">
        <f>ROUND(I172*H172,2)</f>
        <v>0</v>
      </c>
      <c r="BL172" s="22" t="s">
        <v>567</v>
      </c>
      <c r="BM172" s="191" t="s">
        <v>3785</v>
      </c>
    </row>
    <row r="173" s="13" customFormat="1">
      <c r="A173" s="13"/>
      <c r="B173" s="198"/>
      <c r="C173" s="13"/>
      <c r="D173" s="199" t="s">
        <v>469</v>
      </c>
      <c r="E173" s="200" t="s">
        <v>3</v>
      </c>
      <c r="F173" s="201" t="s">
        <v>3786</v>
      </c>
      <c r="G173" s="13"/>
      <c r="H173" s="202">
        <v>3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76</v>
      </c>
      <c r="AV173" s="13" t="s">
        <v>76</v>
      </c>
      <c r="AW173" s="13" t="s">
        <v>33</v>
      </c>
      <c r="AX173" s="13" t="s">
        <v>79</v>
      </c>
      <c r="AY173" s="200" t="s">
        <v>458</v>
      </c>
    </row>
    <row r="174" s="2" customFormat="1" ht="37.8" customHeight="1">
      <c r="A174" s="41"/>
      <c r="B174" s="179"/>
      <c r="C174" s="180" t="s">
        <v>734</v>
      </c>
      <c r="D174" s="180" t="s">
        <v>462</v>
      </c>
      <c r="E174" s="181" t="s">
        <v>3787</v>
      </c>
      <c r="F174" s="182" t="s">
        <v>3788</v>
      </c>
      <c r="G174" s="183" t="s">
        <v>140</v>
      </c>
      <c r="H174" s="184">
        <v>49.399999999999999</v>
      </c>
      <c r="I174" s="185"/>
      <c r="J174" s="186">
        <f>ROUND(I174*H174,2)</f>
        <v>0</v>
      </c>
      <c r="K174" s="182" t="s">
        <v>3372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0.01336</v>
      </c>
      <c r="R174" s="189">
        <f>Q174*H174</f>
        <v>0.65998400000000002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3658</v>
      </c>
      <c r="AT174" s="191" t="s">
        <v>462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3658</v>
      </c>
      <c r="BM174" s="191" t="s">
        <v>3789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3790</v>
      </c>
      <c r="G175" s="13"/>
      <c r="H175" s="202">
        <v>38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76</v>
      </c>
      <c r="AV175" s="13" t="s">
        <v>76</v>
      </c>
      <c r="AW175" s="13" t="s">
        <v>33</v>
      </c>
      <c r="AX175" s="13" t="s">
        <v>79</v>
      </c>
      <c r="AY175" s="200" t="s">
        <v>458</v>
      </c>
    </row>
    <row r="176" s="13" customFormat="1">
      <c r="A176" s="13"/>
      <c r="B176" s="198"/>
      <c r="C176" s="13"/>
      <c r="D176" s="199" t="s">
        <v>469</v>
      </c>
      <c r="E176" s="13"/>
      <c r="F176" s="201" t="s">
        <v>3663</v>
      </c>
      <c r="G176" s="13"/>
      <c r="H176" s="202">
        <v>49.399999999999999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76</v>
      </c>
      <c r="AV176" s="13" t="s">
        <v>76</v>
      </c>
      <c r="AW176" s="13" t="s">
        <v>4</v>
      </c>
      <c r="AX176" s="13" t="s">
        <v>79</v>
      </c>
      <c r="AY176" s="200" t="s">
        <v>458</v>
      </c>
    </row>
    <row r="177" s="2" customFormat="1" ht="37.8" customHeight="1">
      <c r="A177" s="41"/>
      <c r="B177" s="179"/>
      <c r="C177" s="180" t="s">
        <v>737</v>
      </c>
      <c r="D177" s="180" t="s">
        <v>462</v>
      </c>
      <c r="E177" s="181" t="s">
        <v>3791</v>
      </c>
      <c r="F177" s="182" t="s">
        <v>3792</v>
      </c>
      <c r="G177" s="183" t="s">
        <v>694</v>
      </c>
      <c r="H177" s="184">
        <v>67.599999999999994</v>
      </c>
      <c r="I177" s="185"/>
      <c r="J177" s="186">
        <f>ROUND(I177*H177,2)</f>
        <v>0</v>
      </c>
      <c r="K177" s="182" t="s">
        <v>465</v>
      </c>
      <c r="L177" s="42"/>
      <c r="M177" s="187" t="s">
        <v>3</v>
      </c>
      <c r="N177" s="188" t="s">
        <v>43</v>
      </c>
      <c r="O177" s="75"/>
      <c r="P177" s="189">
        <f>O177*H177</f>
        <v>0</v>
      </c>
      <c r="Q177" s="189">
        <v>0.0034399999999999999</v>
      </c>
      <c r="R177" s="189">
        <f>Q177*H177</f>
        <v>0.23254399999999997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567</v>
      </c>
      <c r="AT177" s="191" t="s">
        <v>462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567</v>
      </c>
      <c r="BM177" s="191" t="s">
        <v>3793</v>
      </c>
    </row>
    <row r="178" s="2" customFormat="1">
      <c r="A178" s="41"/>
      <c r="B178" s="42"/>
      <c r="C178" s="41"/>
      <c r="D178" s="193" t="s">
        <v>467</v>
      </c>
      <c r="E178" s="41"/>
      <c r="F178" s="194" t="s">
        <v>3794</v>
      </c>
      <c r="G178" s="41"/>
      <c r="H178" s="41"/>
      <c r="I178" s="195"/>
      <c r="J178" s="41"/>
      <c r="K178" s="41"/>
      <c r="L178" s="42"/>
      <c r="M178" s="196"/>
      <c r="N178" s="197"/>
      <c r="O178" s="75"/>
      <c r="P178" s="75"/>
      <c r="Q178" s="75"/>
      <c r="R178" s="75"/>
      <c r="S178" s="75"/>
      <c r="T178" s="76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2" t="s">
        <v>467</v>
      </c>
      <c r="AU178" s="22" t="s">
        <v>76</v>
      </c>
    </row>
    <row r="179" s="13" customFormat="1">
      <c r="A179" s="13"/>
      <c r="B179" s="198"/>
      <c r="C179" s="13"/>
      <c r="D179" s="199" t="s">
        <v>469</v>
      </c>
      <c r="E179" s="200" t="s">
        <v>3</v>
      </c>
      <c r="F179" s="201" t="s">
        <v>3795</v>
      </c>
      <c r="G179" s="13"/>
      <c r="H179" s="202">
        <v>52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469</v>
      </c>
      <c r="AU179" s="200" t="s">
        <v>76</v>
      </c>
      <c r="AV179" s="13" t="s">
        <v>76</v>
      </c>
      <c r="AW179" s="13" t="s">
        <v>33</v>
      </c>
      <c r="AX179" s="13" t="s">
        <v>72</v>
      </c>
      <c r="AY179" s="200" t="s">
        <v>458</v>
      </c>
    </row>
    <row r="180" s="15" customFormat="1">
      <c r="A180" s="15"/>
      <c r="B180" s="215"/>
      <c r="C180" s="15"/>
      <c r="D180" s="199" t="s">
        <v>469</v>
      </c>
      <c r="E180" s="216" t="s">
        <v>3</v>
      </c>
      <c r="F180" s="217" t="s">
        <v>497</v>
      </c>
      <c r="G180" s="15"/>
      <c r="H180" s="218">
        <v>52</v>
      </c>
      <c r="I180" s="219"/>
      <c r="J180" s="15"/>
      <c r="K180" s="15"/>
      <c r="L180" s="215"/>
      <c r="M180" s="220"/>
      <c r="N180" s="221"/>
      <c r="O180" s="221"/>
      <c r="P180" s="221"/>
      <c r="Q180" s="221"/>
      <c r="R180" s="221"/>
      <c r="S180" s="221"/>
      <c r="T180" s="222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16" t="s">
        <v>469</v>
      </c>
      <c r="AU180" s="216" t="s">
        <v>76</v>
      </c>
      <c r="AV180" s="15" t="s">
        <v>104</v>
      </c>
      <c r="AW180" s="15" t="s">
        <v>33</v>
      </c>
      <c r="AX180" s="15" t="s">
        <v>79</v>
      </c>
      <c r="AY180" s="216" t="s">
        <v>458</v>
      </c>
    </row>
    <row r="181" s="13" customFormat="1">
      <c r="A181" s="13"/>
      <c r="B181" s="198"/>
      <c r="C181" s="13"/>
      <c r="D181" s="199" t="s">
        <v>469</v>
      </c>
      <c r="E181" s="13"/>
      <c r="F181" s="201" t="s">
        <v>3796</v>
      </c>
      <c r="G181" s="13"/>
      <c r="H181" s="202">
        <v>67.599999999999994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469</v>
      </c>
      <c r="AU181" s="200" t="s">
        <v>76</v>
      </c>
      <c r="AV181" s="13" t="s">
        <v>76</v>
      </c>
      <c r="AW181" s="13" t="s">
        <v>4</v>
      </c>
      <c r="AX181" s="13" t="s">
        <v>79</v>
      </c>
      <c r="AY181" s="200" t="s">
        <v>458</v>
      </c>
    </row>
    <row r="182" s="2" customFormat="1" ht="55.5" customHeight="1">
      <c r="A182" s="41"/>
      <c r="B182" s="179"/>
      <c r="C182" s="180" t="s">
        <v>743</v>
      </c>
      <c r="D182" s="180" t="s">
        <v>462</v>
      </c>
      <c r="E182" s="181" t="s">
        <v>3797</v>
      </c>
      <c r="F182" s="182" t="s">
        <v>3798</v>
      </c>
      <c r="G182" s="183" t="s">
        <v>694</v>
      </c>
      <c r="H182" s="184">
        <v>260</v>
      </c>
      <c r="I182" s="185"/>
      <c r="J182" s="186">
        <f>ROUND(I182*H182,2)</f>
        <v>0</v>
      </c>
      <c r="K182" s="182" t="s">
        <v>3372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0.01336</v>
      </c>
      <c r="R182" s="189">
        <f>Q182*H182</f>
        <v>3.4736000000000002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567</v>
      </c>
      <c r="AT182" s="191" t="s">
        <v>462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567</v>
      </c>
      <c r="BM182" s="191" t="s">
        <v>3799</v>
      </c>
    </row>
    <row r="183" s="13" customFormat="1">
      <c r="A183" s="13"/>
      <c r="B183" s="198"/>
      <c r="C183" s="13"/>
      <c r="D183" s="199" t="s">
        <v>469</v>
      </c>
      <c r="E183" s="200" t="s">
        <v>3</v>
      </c>
      <c r="F183" s="201" t="s">
        <v>3800</v>
      </c>
      <c r="G183" s="13"/>
      <c r="H183" s="202">
        <v>200</v>
      </c>
      <c r="I183" s="203"/>
      <c r="J183" s="13"/>
      <c r="K183" s="13"/>
      <c r="L183" s="198"/>
      <c r="M183" s="204"/>
      <c r="N183" s="205"/>
      <c r="O183" s="205"/>
      <c r="P183" s="205"/>
      <c r="Q183" s="205"/>
      <c r="R183" s="205"/>
      <c r="S183" s="205"/>
      <c r="T183" s="20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0" t="s">
        <v>469</v>
      </c>
      <c r="AU183" s="200" t="s">
        <v>76</v>
      </c>
      <c r="AV183" s="13" t="s">
        <v>76</v>
      </c>
      <c r="AW183" s="13" t="s">
        <v>33</v>
      </c>
      <c r="AX183" s="13" t="s">
        <v>79</v>
      </c>
      <c r="AY183" s="200" t="s">
        <v>458</v>
      </c>
    </row>
    <row r="184" s="13" customFormat="1">
      <c r="A184" s="13"/>
      <c r="B184" s="198"/>
      <c r="C184" s="13"/>
      <c r="D184" s="199" t="s">
        <v>469</v>
      </c>
      <c r="E184" s="13"/>
      <c r="F184" s="201" t="s">
        <v>3801</v>
      </c>
      <c r="G184" s="13"/>
      <c r="H184" s="202">
        <v>260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76</v>
      </c>
      <c r="AV184" s="13" t="s">
        <v>76</v>
      </c>
      <c r="AW184" s="13" t="s">
        <v>4</v>
      </c>
      <c r="AX184" s="13" t="s">
        <v>79</v>
      </c>
      <c r="AY184" s="200" t="s">
        <v>458</v>
      </c>
    </row>
    <row r="185" s="2" customFormat="1" ht="37.8" customHeight="1">
      <c r="A185" s="41"/>
      <c r="B185" s="179"/>
      <c r="C185" s="180" t="s">
        <v>748</v>
      </c>
      <c r="D185" s="180" t="s">
        <v>462</v>
      </c>
      <c r="E185" s="181" t="s">
        <v>3802</v>
      </c>
      <c r="F185" s="182" t="s">
        <v>3803</v>
      </c>
      <c r="G185" s="183" t="s">
        <v>694</v>
      </c>
      <c r="H185" s="184">
        <v>41.600000000000001</v>
      </c>
      <c r="I185" s="185"/>
      <c r="J185" s="186">
        <f>ROUND(I185*H185,2)</f>
        <v>0</v>
      </c>
      <c r="K185" s="182" t="s">
        <v>465</v>
      </c>
      <c r="L185" s="42"/>
      <c r="M185" s="187" t="s">
        <v>3</v>
      </c>
      <c r="N185" s="188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567</v>
      </c>
      <c r="AT185" s="191" t="s">
        <v>462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567</v>
      </c>
      <c r="BM185" s="191" t="s">
        <v>3804</v>
      </c>
    </row>
    <row r="186" s="2" customFormat="1">
      <c r="A186" s="41"/>
      <c r="B186" s="42"/>
      <c r="C186" s="41"/>
      <c r="D186" s="193" t="s">
        <v>467</v>
      </c>
      <c r="E186" s="41"/>
      <c r="F186" s="194" t="s">
        <v>3805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467</v>
      </c>
      <c r="AU186" s="22" t="s">
        <v>76</v>
      </c>
    </row>
    <row r="187" s="13" customFormat="1">
      <c r="A187" s="13"/>
      <c r="B187" s="198"/>
      <c r="C187" s="13"/>
      <c r="D187" s="199" t="s">
        <v>469</v>
      </c>
      <c r="E187" s="200" t="s">
        <v>3</v>
      </c>
      <c r="F187" s="201" t="s">
        <v>3806</v>
      </c>
      <c r="G187" s="13"/>
      <c r="H187" s="202">
        <v>32</v>
      </c>
      <c r="I187" s="203"/>
      <c r="J187" s="13"/>
      <c r="K187" s="13"/>
      <c r="L187" s="198"/>
      <c r="M187" s="204"/>
      <c r="N187" s="205"/>
      <c r="O187" s="205"/>
      <c r="P187" s="205"/>
      <c r="Q187" s="205"/>
      <c r="R187" s="205"/>
      <c r="S187" s="205"/>
      <c r="T187" s="20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0" t="s">
        <v>469</v>
      </c>
      <c r="AU187" s="200" t="s">
        <v>76</v>
      </c>
      <c r="AV187" s="13" t="s">
        <v>76</v>
      </c>
      <c r="AW187" s="13" t="s">
        <v>33</v>
      </c>
      <c r="AX187" s="13" t="s">
        <v>72</v>
      </c>
      <c r="AY187" s="200" t="s">
        <v>458</v>
      </c>
    </row>
    <row r="188" s="15" customFormat="1">
      <c r="A188" s="15"/>
      <c r="B188" s="215"/>
      <c r="C188" s="15"/>
      <c r="D188" s="199" t="s">
        <v>469</v>
      </c>
      <c r="E188" s="216" t="s">
        <v>3</v>
      </c>
      <c r="F188" s="217" t="s">
        <v>497</v>
      </c>
      <c r="G188" s="15"/>
      <c r="H188" s="218">
        <v>32</v>
      </c>
      <c r="I188" s="219"/>
      <c r="J188" s="15"/>
      <c r="K188" s="15"/>
      <c r="L188" s="215"/>
      <c r="M188" s="220"/>
      <c r="N188" s="221"/>
      <c r="O188" s="221"/>
      <c r="P188" s="221"/>
      <c r="Q188" s="221"/>
      <c r="R188" s="221"/>
      <c r="S188" s="221"/>
      <c r="T188" s="22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6" t="s">
        <v>469</v>
      </c>
      <c r="AU188" s="216" t="s">
        <v>76</v>
      </c>
      <c r="AV188" s="15" t="s">
        <v>104</v>
      </c>
      <c r="AW188" s="15" t="s">
        <v>33</v>
      </c>
      <c r="AX188" s="15" t="s">
        <v>79</v>
      </c>
      <c r="AY188" s="216" t="s">
        <v>458</v>
      </c>
    </row>
    <row r="189" s="13" customFormat="1">
      <c r="A189" s="13"/>
      <c r="B189" s="198"/>
      <c r="C189" s="13"/>
      <c r="D189" s="199" t="s">
        <v>469</v>
      </c>
      <c r="E189" s="13"/>
      <c r="F189" s="201" t="s">
        <v>3807</v>
      </c>
      <c r="G189" s="13"/>
      <c r="H189" s="202">
        <v>41.600000000000001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76</v>
      </c>
      <c r="AV189" s="13" t="s">
        <v>76</v>
      </c>
      <c r="AW189" s="13" t="s">
        <v>4</v>
      </c>
      <c r="AX189" s="13" t="s">
        <v>79</v>
      </c>
      <c r="AY189" s="200" t="s">
        <v>458</v>
      </c>
    </row>
    <row r="190" s="2" customFormat="1" ht="24.15" customHeight="1">
      <c r="A190" s="41"/>
      <c r="B190" s="179"/>
      <c r="C190" s="223" t="s">
        <v>753</v>
      </c>
      <c r="D190" s="223" t="s">
        <v>562</v>
      </c>
      <c r="E190" s="224" t="s">
        <v>3808</v>
      </c>
      <c r="F190" s="225" t="s">
        <v>3809</v>
      </c>
      <c r="G190" s="226" t="s">
        <v>629</v>
      </c>
      <c r="H190" s="227">
        <v>5</v>
      </c>
      <c r="I190" s="228"/>
      <c r="J190" s="229">
        <f>ROUND(I190*H190,2)</f>
        <v>0</v>
      </c>
      <c r="K190" s="225" t="s">
        <v>465</v>
      </c>
      <c r="L190" s="230"/>
      <c r="M190" s="231" t="s">
        <v>3</v>
      </c>
      <c r="N190" s="232" t="s">
        <v>43</v>
      </c>
      <c r="O190" s="75"/>
      <c r="P190" s="189">
        <f>O190*H190</f>
        <v>0</v>
      </c>
      <c r="Q190" s="189">
        <v>0.0077999999999999996</v>
      </c>
      <c r="R190" s="189">
        <f>Q190*H190</f>
        <v>0.039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667</v>
      </c>
      <c r="AT190" s="191" t="s">
        <v>562</v>
      </c>
      <c r="AU190" s="191" t="s">
        <v>76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567</v>
      </c>
      <c r="BM190" s="191" t="s">
        <v>3810</v>
      </c>
    </row>
    <row r="191" s="13" customFormat="1">
      <c r="A191" s="13"/>
      <c r="B191" s="198"/>
      <c r="C191" s="13"/>
      <c r="D191" s="199" t="s">
        <v>469</v>
      </c>
      <c r="E191" s="200" t="s">
        <v>3</v>
      </c>
      <c r="F191" s="201" t="s">
        <v>487</v>
      </c>
      <c r="G191" s="13"/>
      <c r="H191" s="202">
        <v>5</v>
      </c>
      <c r="I191" s="203"/>
      <c r="J191" s="13"/>
      <c r="K191" s="13"/>
      <c r="L191" s="198"/>
      <c r="M191" s="256"/>
      <c r="N191" s="257"/>
      <c r="O191" s="257"/>
      <c r="P191" s="257"/>
      <c r="Q191" s="257"/>
      <c r="R191" s="257"/>
      <c r="S191" s="257"/>
      <c r="T191" s="25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469</v>
      </c>
      <c r="AU191" s="200" t="s">
        <v>76</v>
      </c>
      <c r="AV191" s="13" t="s">
        <v>76</v>
      </c>
      <c r="AW191" s="13" t="s">
        <v>33</v>
      </c>
      <c r="AX191" s="13" t="s">
        <v>79</v>
      </c>
      <c r="AY191" s="200" t="s">
        <v>458</v>
      </c>
    </row>
    <row r="192" s="2" customFormat="1" ht="6.96" customHeight="1">
      <c r="A192" s="41"/>
      <c r="B192" s="58"/>
      <c r="C192" s="59"/>
      <c r="D192" s="59"/>
      <c r="E192" s="59"/>
      <c r="F192" s="59"/>
      <c r="G192" s="59"/>
      <c r="H192" s="59"/>
      <c r="I192" s="59"/>
      <c r="J192" s="59"/>
      <c r="K192" s="59"/>
      <c r="L192" s="42"/>
      <c r="M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</row>
  </sheetData>
  <autoFilter ref="C89:K19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3" r:id="rId1" display="https://podminky.urs.cz/item/CS_URS_2024_02/713411121"/>
    <hyperlink ref="F115" r:id="rId2" display="https://podminky.urs.cz/item/CS_URS_2024_02/998751201"/>
    <hyperlink ref="F117" r:id="rId3" display="https://podminky.urs.cz/item/CS_URS_2024_02/998751291"/>
    <hyperlink ref="F120" r:id="rId4" display="https://podminky.urs.cz/item/CS_URS_2024_02/751611115"/>
    <hyperlink ref="F127" r:id="rId5" display="https://podminky.urs.cz/item/CS_URS_2024_02/751721111"/>
    <hyperlink ref="F139" r:id="rId6" display="https://podminky.urs.cz/item/CS_URS_2024_02/751322111"/>
    <hyperlink ref="F151" r:id="rId7" display="https://podminky.urs.cz/item/CS_URS_2024_02/751344121"/>
    <hyperlink ref="F159" r:id="rId8" display="https://podminky.urs.cz/item/CS_URS_2024_02/751398051"/>
    <hyperlink ref="F163" r:id="rId9" display="https://podminky.urs.cz/item/CS_URS_2024_02/751514612"/>
    <hyperlink ref="F167" r:id="rId10" display="https://podminky.urs.cz/item/CS_URS_2024_02/751514662.1"/>
    <hyperlink ref="F171" r:id="rId11" display="https://podminky.urs.cz/item/CS_URS_2024_02/751514662"/>
    <hyperlink ref="F178" r:id="rId12" display="https://podminky.urs.cz/item/CS_URS_2024_02/751510042"/>
    <hyperlink ref="F186" r:id="rId13" display="https://podminky.urs.cz/item/CS_URS_2024_02/751537146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4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3811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3812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ROUND(J96,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ROUND((SUM(BE96:BE548)),  2)</f>
        <v>0</v>
      </c>
      <c r="G35" s="41"/>
      <c r="H35" s="41"/>
      <c r="I35" s="136">
        <v>0.20999999999999999</v>
      </c>
      <c r="J35" s="135">
        <f>ROUND(((SUM(BE96:BE548))*I35),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ROUND((SUM(BF96:BF548)),  2)</f>
        <v>0</v>
      </c>
      <c r="G36" s="41"/>
      <c r="H36" s="41"/>
      <c r="I36" s="136">
        <v>0.12</v>
      </c>
      <c r="J36" s="135">
        <f>ROUND(((SUM(BF96:BF548))*I36),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ROUND((SUM(BG96:BG548)),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ROUND((SUM(BH96:BH548)),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ROUND((SUM(BI96:BI548)),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23 - ZDRAVOTNĚ TECHNICKÉ INSTALACE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J96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3813</v>
      </c>
      <c r="E64" s="148"/>
      <c r="F64" s="148"/>
      <c r="G64" s="148"/>
      <c r="H64" s="148"/>
      <c r="I64" s="148"/>
      <c r="J64" s="149">
        <f>J97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317</v>
      </c>
      <c r="E65" s="153"/>
      <c r="F65" s="153"/>
      <c r="G65" s="153"/>
      <c r="H65" s="153"/>
      <c r="I65" s="153"/>
      <c r="J65" s="154">
        <f>J98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381</v>
      </c>
      <c r="E66" s="153"/>
      <c r="F66" s="153"/>
      <c r="G66" s="153"/>
      <c r="H66" s="153"/>
      <c r="I66" s="153"/>
      <c r="J66" s="154">
        <f>J126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46"/>
      <c r="C67" s="9"/>
      <c r="D67" s="147" t="s">
        <v>407</v>
      </c>
      <c r="E67" s="148"/>
      <c r="F67" s="148"/>
      <c r="G67" s="148"/>
      <c r="H67" s="148"/>
      <c r="I67" s="148"/>
      <c r="J67" s="149">
        <f>J130</f>
        <v>0</v>
      </c>
      <c r="K67" s="9"/>
      <c r="L67" s="14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51"/>
      <c r="C68" s="10"/>
      <c r="D68" s="152" t="s">
        <v>3814</v>
      </c>
      <c r="E68" s="153"/>
      <c r="F68" s="153"/>
      <c r="G68" s="153"/>
      <c r="H68" s="153"/>
      <c r="I68" s="153"/>
      <c r="J68" s="154">
        <f>J131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3815</v>
      </c>
      <c r="E69" s="153"/>
      <c r="F69" s="153"/>
      <c r="G69" s="153"/>
      <c r="H69" s="153"/>
      <c r="I69" s="153"/>
      <c r="J69" s="154">
        <f>J250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3816</v>
      </c>
      <c r="E70" s="153"/>
      <c r="F70" s="153"/>
      <c r="G70" s="153"/>
      <c r="H70" s="153"/>
      <c r="I70" s="153"/>
      <c r="J70" s="154">
        <f>J420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3817</v>
      </c>
      <c r="E71" s="153"/>
      <c r="F71" s="153"/>
      <c r="G71" s="153"/>
      <c r="H71" s="153"/>
      <c r="I71" s="153"/>
      <c r="J71" s="154">
        <f>J424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3818</v>
      </c>
      <c r="E72" s="153"/>
      <c r="F72" s="153"/>
      <c r="G72" s="153"/>
      <c r="H72" s="153"/>
      <c r="I72" s="153"/>
      <c r="J72" s="154">
        <f>J521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3340</v>
      </c>
      <c r="E73" s="153"/>
      <c r="F73" s="153"/>
      <c r="G73" s="153"/>
      <c r="H73" s="153"/>
      <c r="I73" s="153"/>
      <c r="J73" s="154">
        <f>J541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3342</v>
      </c>
      <c r="E74" s="153"/>
      <c r="F74" s="153"/>
      <c r="G74" s="153"/>
      <c r="H74" s="153"/>
      <c r="I74" s="153"/>
      <c r="J74" s="154">
        <f>J545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443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17</v>
      </c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1"/>
      <c r="D84" s="41"/>
      <c r="E84" s="127" t="str">
        <f>E7</f>
        <v>Obecní dům Rudíkov smlouva č. 2 - SO02, 3,4,5,6,7,8,9,11,13,14</v>
      </c>
      <c r="F84" s="35"/>
      <c r="G84" s="35"/>
      <c r="H84" s="35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5"/>
      <c r="C85" s="35" t="s">
        <v>155</v>
      </c>
      <c r="L85" s="25"/>
    </row>
    <row r="86" s="2" customFormat="1" ht="16.5" customHeight="1">
      <c r="A86" s="41"/>
      <c r="B86" s="42"/>
      <c r="C86" s="41"/>
      <c r="D86" s="41"/>
      <c r="E86" s="127" t="s">
        <v>159</v>
      </c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3335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65" t="str">
        <f>E11</f>
        <v>23 - ZDRAVOTNĚ TECHNICKÉ INSTALACE</v>
      </c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1"/>
      <c r="E90" s="41"/>
      <c r="F90" s="30" t="str">
        <f>F14</f>
        <v>RUDÍKOV, P.Č. 2250/4, 2261, ST. 63, 2208/9,</v>
      </c>
      <c r="G90" s="41"/>
      <c r="H90" s="41"/>
      <c r="I90" s="35" t="s">
        <v>23</v>
      </c>
      <c r="J90" s="67" t="str">
        <f>IF(J14="","",J14)</f>
        <v>10. 1. 2024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1"/>
      <c r="E92" s="41"/>
      <c r="F92" s="30" t="str">
        <f>E17</f>
        <v xml:space="preserve"> </v>
      </c>
      <c r="G92" s="41"/>
      <c r="H92" s="41"/>
      <c r="I92" s="35" t="s">
        <v>31</v>
      </c>
      <c r="J92" s="39" t="str">
        <f>E23</f>
        <v>Ondřej Zikán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1"/>
      <c r="E93" s="41"/>
      <c r="F93" s="30" t="str">
        <f>IF(E20="","",E20)</f>
        <v>Vyplň údaj</v>
      </c>
      <c r="G93" s="41"/>
      <c r="H93" s="41"/>
      <c r="I93" s="35" t="s">
        <v>34</v>
      </c>
      <c r="J93" s="39" t="str">
        <f>E26</f>
        <v>Ondřej Zikán</v>
      </c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56"/>
      <c r="B95" s="157"/>
      <c r="C95" s="158" t="s">
        <v>444</v>
      </c>
      <c r="D95" s="159" t="s">
        <v>57</v>
      </c>
      <c r="E95" s="159" t="s">
        <v>53</v>
      </c>
      <c r="F95" s="159" t="s">
        <v>54</v>
      </c>
      <c r="G95" s="159" t="s">
        <v>445</v>
      </c>
      <c r="H95" s="159" t="s">
        <v>446</v>
      </c>
      <c r="I95" s="159" t="s">
        <v>447</v>
      </c>
      <c r="J95" s="159" t="s">
        <v>303</v>
      </c>
      <c r="K95" s="160" t="s">
        <v>448</v>
      </c>
      <c r="L95" s="161"/>
      <c r="M95" s="83" t="s">
        <v>3</v>
      </c>
      <c r="N95" s="84" t="s">
        <v>42</v>
      </c>
      <c r="O95" s="84" t="s">
        <v>449</v>
      </c>
      <c r="P95" s="84" t="s">
        <v>450</v>
      </c>
      <c r="Q95" s="84" t="s">
        <v>451</v>
      </c>
      <c r="R95" s="84" t="s">
        <v>452</v>
      </c>
      <c r="S95" s="84" t="s">
        <v>453</v>
      </c>
      <c r="T95" s="85" t="s">
        <v>454</v>
      </c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</row>
    <row r="96" s="2" customFormat="1" ht="22.8" customHeight="1">
      <c r="A96" s="41"/>
      <c r="B96" s="42"/>
      <c r="C96" s="90" t="s">
        <v>455</v>
      </c>
      <c r="D96" s="41"/>
      <c r="E96" s="41"/>
      <c r="F96" s="41"/>
      <c r="G96" s="41"/>
      <c r="H96" s="41"/>
      <c r="I96" s="41"/>
      <c r="J96" s="162">
        <f>BK96</f>
        <v>0</v>
      </c>
      <c r="K96" s="41"/>
      <c r="L96" s="42"/>
      <c r="M96" s="86"/>
      <c r="N96" s="71"/>
      <c r="O96" s="87"/>
      <c r="P96" s="163">
        <f>P97+P130</f>
        <v>0</v>
      </c>
      <c r="Q96" s="87"/>
      <c r="R96" s="163">
        <f>R97+R130</f>
        <v>91.179743000000002</v>
      </c>
      <c r="S96" s="87"/>
      <c r="T96" s="164">
        <f>T97+T130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71</v>
      </c>
      <c r="AU96" s="22" t="s">
        <v>309</v>
      </c>
      <c r="BK96" s="165">
        <f>BK97+BK130</f>
        <v>0</v>
      </c>
    </row>
    <row r="97" s="12" customFormat="1" ht="25.92" customHeight="1">
      <c r="A97" s="12"/>
      <c r="B97" s="166"/>
      <c r="C97" s="12"/>
      <c r="D97" s="167" t="s">
        <v>71</v>
      </c>
      <c r="E97" s="168" t="s">
        <v>456</v>
      </c>
      <c r="F97" s="168" t="s">
        <v>456</v>
      </c>
      <c r="G97" s="12"/>
      <c r="H97" s="12"/>
      <c r="I97" s="169"/>
      <c r="J97" s="170">
        <f>BK97</f>
        <v>0</v>
      </c>
      <c r="K97" s="12"/>
      <c r="L97" s="166"/>
      <c r="M97" s="171"/>
      <c r="N97" s="172"/>
      <c r="O97" s="172"/>
      <c r="P97" s="173">
        <f>P98+P126</f>
        <v>0</v>
      </c>
      <c r="Q97" s="172"/>
      <c r="R97" s="173">
        <f>R98+R126</f>
        <v>88.086647999999997</v>
      </c>
      <c r="S97" s="172"/>
      <c r="T97" s="174">
        <f>T98+T126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67" t="s">
        <v>79</v>
      </c>
      <c r="AT97" s="175" t="s">
        <v>71</v>
      </c>
      <c r="AU97" s="175" t="s">
        <v>72</v>
      </c>
      <c r="AY97" s="167" t="s">
        <v>458</v>
      </c>
      <c r="BK97" s="176">
        <f>BK98+BK126</f>
        <v>0</v>
      </c>
    </row>
    <row r="98" s="12" customFormat="1" ht="22.8" customHeight="1">
      <c r="A98" s="12"/>
      <c r="B98" s="166"/>
      <c r="C98" s="12"/>
      <c r="D98" s="167" t="s">
        <v>71</v>
      </c>
      <c r="E98" s="177" t="s">
        <v>79</v>
      </c>
      <c r="F98" s="177" t="s">
        <v>459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SUM(P99:P125)</f>
        <v>0</v>
      </c>
      <c r="Q98" s="172"/>
      <c r="R98" s="173">
        <f>SUM(R99:R125)</f>
        <v>88.086647999999997</v>
      </c>
      <c r="S98" s="172"/>
      <c r="T98" s="174">
        <f>SUM(T99:T125)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79</v>
      </c>
      <c r="AT98" s="175" t="s">
        <v>71</v>
      </c>
      <c r="AU98" s="175" t="s">
        <v>79</v>
      </c>
      <c r="AY98" s="167" t="s">
        <v>458</v>
      </c>
      <c r="BK98" s="176">
        <f>SUM(BK99:BK125)</f>
        <v>0</v>
      </c>
    </row>
    <row r="99" s="2" customFormat="1" ht="44.25" customHeight="1">
      <c r="A99" s="41"/>
      <c r="B99" s="179"/>
      <c r="C99" s="180" t="s">
        <v>79</v>
      </c>
      <c r="D99" s="180" t="s">
        <v>462</v>
      </c>
      <c r="E99" s="181" t="s">
        <v>3819</v>
      </c>
      <c r="F99" s="182" t="s">
        <v>3820</v>
      </c>
      <c r="G99" s="183" t="s">
        <v>472</v>
      </c>
      <c r="H99" s="184">
        <v>48.880000000000003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3821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3822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3" customFormat="1">
      <c r="A101" s="13"/>
      <c r="B101" s="198"/>
      <c r="C101" s="13"/>
      <c r="D101" s="199" t="s">
        <v>469</v>
      </c>
      <c r="E101" s="200" t="s">
        <v>3</v>
      </c>
      <c r="F101" s="201" t="s">
        <v>3823</v>
      </c>
      <c r="G101" s="13"/>
      <c r="H101" s="202">
        <v>48.880000000000003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469</v>
      </c>
      <c r="AU101" s="200" t="s">
        <v>76</v>
      </c>
      <c r="AV101" s="13" t="s">
        <v>76</v>
      </c>
      <c r="AW101" s="13" t="s">
        <v>33</v>
      </c>
      <c r="AX101" s="13" t="s">
        <v>79</v>
      </c>
      <c r="AY101" s="200" t="s">
        <v>458</v>
      </c>
    </row>
    <row r="102" s="2" customFormat="1" ht="37.8" customHeight="1">
      <c r="A102" s="41"/>
      <c r="B102" s="179"/>
      <c r="C102" s="180" t="s">
        <v>76</v>
      </c>
      <c r="D102" s="180" t="s">
        <v>462</v>
      </c>
      <c r="E102" s="181" t="s">
        <v>3824</v>
      </c>
      <c r="F102" s="182" t="s">
        <v>3825</v>
      </c>
      <c r="G102" s="183" t="s">
        <v>140</v>
      </c>
      <c r="H102" s="184">
        <v>122.2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0.00084000000000000003</v>
      </c>
      <c r="R102" s="189">
        <f>Q102*H102</f>
        <v>0.102648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3826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3827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3828</v>
      </c>
      <c r="G104" s="13"/>
      <c r="H104" s="202">
        <v>122.2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2" customFormat="1" ht="44.25" customHeight="1">
      <c r="A105" s="41"/>
      <c r="B105" s="179"/>
      <c r="C105" s="180" t="s">
        <v>101</v>
      </c>
      <c r="D105" s="180" t="s">
        <v>462</v>
      </c>
      <c r="E105" s="181" t="s">
        <v>3829</v>
      </c>
      <c r="F105" s="182" t="s">
        <v>3830</v>
      </c>
      <c r="G105" s="183" t="s">
        <v>140</v>
      </c>
      <c r="H105" s="184">
        <v>122.2</v>
      </c>
      <c r="I105" s="185"/>
      <c r="J105" s="186">
        <f>ROUND(I105*H105,2)</f>
        <v>0</v>
      </c>
      <c r="K105" s="182" t="s">
        <v>465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104</v>
      </c>
      <c r="AT105" s="191" t="s">
        <v>462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104</v>
      </c>
      <c r="BM105" s="191" t="s">
        <v>3831</v>
      </c>
    </row>
    <row r="106" s="2" customFormat="1">
      <c r="A106" s="41"/>
      <c r="B106" s="42"/>
      <c r="C106" s="41"/>
      <c r="D106" s="193" t="s">
        <v>467</v>
      </c>
      <c r="E106" s="41"/>
      <c r="F106" s="194" t="s">
        <v>3832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467</v>
      </c>
      <c r="AU106" s="22" t="s">
        <v>76</v>
      </c>
    </row>
    <row r="107" s="13" customFormat="1">
      <c r="A107" s="13"/>
      <c r="B107" s="198"/>
      <c r="C107" s="13"/>
      <c r="D107" s="199" t="s">
        <v>469</v>
      </c>
      <c r="E107" s="200" t="s">
        <v>3</v>
      </c>
      <c r="F107" s="201" t="s">
        <v>3833</v>
      </c>
      <c r="G107" s="13"/>
      <c r="H107" s="202">
        <v>122.2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469</v>
      </c>
      <c r="AU107" s="200" t="s">
        <v>76</v>
      </c>
      <c r="AV107" s="13" t="s">
        <v>76</v>
      </c>
      <c r="AW107" s="13" t="s">
        <v>33</v>
      </c>
      <c r="AX107" s="13" t="s">
        <v>79</v>
      </c>
      <c r="AY107" s="200" t="s">
        <v>458</v>
      </c>
    </row>
    <row r="108" s="2" customFormat="1" ht="62.7" customHeight="1">
      <c r="A108" s="41"/>
      <c r="B108" s="179"/>
      <c r="C108" s="180" t="s">
        <v>104</v>
      </c>
      <c r="D108" s="180" t="s">
        <v>462</v>
      </c>
      <c r="E108" s="181" t="s">
        <v>3834</v>
      </c>
      <c r="F108" s="182" t="s">
        <v>3835</v>
      </c>
      <c r="G108" s="183" t="s">
        <v>472</v>
      </c>
      <c r="H108" s="184">
        <v>48.880000000000003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3836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3837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3838</v>
      </c>
      <c r="G110" s="13"/>
      <c r="H110" s="202">
        <v>48.880000000000003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44.25" customHeight="1">
      <c r="A111" s="41"/>
      <c r="B111" s="179"/>
      <c r="C111" s="180" t="s">
        <v>487</v>
      </c>
      <c r="D111" s="180" t="s">
        <v>462</v>
      </c>
      <c r="E111" s="181" t="s">
        <v>3839</v>
      </c>
      <c r="F111" s="182" t="s">
        <v>547</v>
      </c>
      <c r="G111" s="183" t="s">
        <v>548</v>
      </c>
      <c r="H111" s="184">
        <v>87.983999999999995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3840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3841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76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3842</v>
      </c>
      <c r="G113" s="13"/>
      <c r="H113" s="202">
        <v>87.983999999999995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37.8" customHeight="1">
      <c r="A114" s="41"/>
      <c r="B114" s="179"/>
      <c r="C114" s="180" t="s">
        <v>128</v>
      </c>
      <c r="D114" s="180" t="s">
        <v>462</v>
      </c>
      <c r="E114" s="181" t="s">
        <v>3843</v>
      </c>
      <c r="F114" s="182" t="s">
        <v>3844</v>
      </c>
      <c r="G114" s="183" t="s">
        <v>472</v>
      </c>
      <c r="H114" s="184">
        <v>48.880000000000003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3845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3846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3838</v>
      </c>
      <c r="G116" s="13"/>
      <c r="H116" s="202">
        <v>48.880000000000003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44.25" customHeight="1">
      <c r="A117" s="41"/>
      <c r="B117" s="179"/>
      <c r="C117" s="180" t="s">
        <v>503</v>
      </c>
      <c r="D117" s="180" t="s">
        <v>462</v>
      </c>
      <c r="E117" s="181" t="s">
        <v>3847</v>
      </c>
      <c r="F117" s="182" t="s">
        <v>3848</v>
      </c>
      <c r="G117" s="183" t="s">
        <v>472</v>
      </c>
      <c r="H117" s="184">
        <v>16.719999999999999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3849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3850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76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3851</v>
      </c>
      <c r="G119" s="13"/>
      <c r="H119" s="202">
        <v>16.719999999999999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76</v>
      </c>
      <c r="AV119" s="13" t="s">
        <v>76</v>
      </c>
      <c r="AW119" s="13" t="s">
        <v>33</v>
      </c>
      <c r="AX119" s="13" t="s">
        <v>72</v>
      </c>
      <c r="AY119" s="200" t="s">
        <v>458</v>
      </c>
    </row>
    <row r="120" s="15" customFormat="1">
      <c r="A120" s="15"/>
      <c r="B120" s="215"/>
      <c r="C120" s="15"/>
      <c r="D120" s="199" t="s">
        <v>469</v>
      </c>
      <c r="E120" s="216" t="s">
        <v>3</v>
      </c>
      <c r="F120" s="217" t="s">
        <v>497</v>
      </c>
      <c r="G120" s="15"/>
      <c r="H120" s="218">
        <v>16.719999999999999</v>
      </c>
      <c r="I120" s="219"/>
      <c r="J120" s="15"/>
      <c r="K120" s="15"/>
      <c r="L120" s="215"/>
      <c r="M120" s="220"/>
      <c r="N120" s="221"/>
      <c r="O120" s="221"/>
      <c r="P120" s="221"/>
      <c r="Q120" s="221"/>
      <c r="R120" s="221"/>
      <c r="S120" s="221"/>
      <c r="T120" s="22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16" t="s">
        <v>469</v>
      </c>
      <c r="AU120" s="216" t="s">
        <v>76</v>
      </c>
      <c r="AV120" s="15" t="s">
        <v>104</v>
      </c>
      <c r="AW120" s="15" t="s">
        <v>33</v>
      </c>
      <c r="AX120" s="15" t="s">
        <v>79</v>
      </c>
      <c r="AY120" s="216" t="s">
        <v>458</v>
      </c>
    </row>
    <row r="121" s="2" customFormat="1" ht="66.75" customHeight="1">
      <c r="A121" s="41"/>
      <c r="B121" s="179"/>
      <c r="C121" s="180" t="s">
        <v>521</v>
      </c>
      <c r="D121" s="180" t="s">
        <v>462</v>
      </c>
      <c r="E121" s="181" t="s">
        <v>717</v>
      </c>
      <c r="F121" s="182" t="s">
        <v>718</v>
      </c>
      <c r="G121" s="183" t="s">
        <v>472</v>
      </c>
      <c r="H121" s="184">
        <v>26.800000000000001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3852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720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3853</v>
      </c>
      <c r="G123" s="13"/>
      <c r="H123" s="202">
        <v>26.800000000000001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2" customFormat="1" ht="16.5" customHeight="1">
      <c r="A124" s="41"/>
      <c r="B124" s="179"/>
      <c r="C124" s="223" t="s">
        <v>131</v>
      </c>
      <c r="D124" s="223" t="s">
        <v>562</v>
      </c>
      <c r="E124" s="224" t="s">
        <v>3854</v>
      </c>
      <c r="F124" s="225" t="s">
        <v>3855</v>
      </c>
      <c r="G124" s="226" t="s">
        <v>548</v>
      </c>
      <c r="H124" s="227">
        <v>87.983999999999995</v>
      </c>
      <c r="I124" s="228"/>
      <c r="J124" s="229">
        <f>ROUND(I124*H124,2)</f>
        <v>0</v>
      </c>
      <c r="K124" s="225" t="s">
        <v>3372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1</v>
      </c>
      <c r="R124" s="189">
        <f>Q124*H124</f>
        <v>87.983999999999995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521</v>
      </c>
      <c r="AT124" s="191" t="s">
        <v>562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3856</v>
      </c>
    </row>
    <row r="125" s="13" customFormat="1">
      <c r="A125" s="13"/>
      <c r="B125" s="198"/>
      <c r="C125" s="13"/>
      <c r="D125" s="199" t="s">
        <v>469</v>
      </c>
      <c r="E125" s="200" t="s">
        <v>3</v>
      </c>
      <c r="F125" s="201" t="s">
        <v>3857</v>
      </c>
      <c r="G125" s="13"/>
      <c r="H125" s="202">
        <v>87.983999999999995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33</v>
      </c>
      <c r="AX125" s="13" t="s">
        <v>79</v>
      </c>
      <c r="AY125" s="200" t="s">
        <v>458</v>
      </c>
    </row>
    <row r="126" s="12" customFormat="1" ht="22.8" customHeight="1">
      <c r="A126" s="12"/>
      <c r="B126" s="166"/>
      <c r="C126" s="12"/>
      <c r="D126" s="167" t="s">
        <v>71</v>
      </c>
      <c r="E126" s="177" t="s">
        <v>104</v>
      </c>
      <c r="F126" s="177" t="s">
        <v>1025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SUM(P127:P129)</f>
        <v>0</v>
      </c>
      <c r="Q126" s="172"/>
      <c r="R126" s="173">
        <f>SUM(R127:R129)</f>
        <v>0</v>
      </c>
      <c r="S126" s="172"/>
      <c r="T126" s="174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79</v>
      </c>
      <c r="AT126" s="175" t="s">
        <v>71</v>
      </c>
      <c r="AU126" s="175" t="s">
        <v>79</v>
      </c>
      <c r="AY126" s="167" t="s">
        <v>458</v>
      </c>
      <c r="BK126" s="176">
        <f>SUM(BK127:BK129)</f>
        <v>0</v>
      </c>
    </row>
    <row r="127" s="2" customFormat="1" ht="24.15" customHeight="1">
      <c r="A127" s="41"/>
      <c r="B127" s="179"/>
      <c r="C127" s="180" t="s">
        <v>529</v>
      </c>
      <c r="D127" s="180" t="s">
        <v>462</v>
      </c>
      <c r="E127" s="181" t="s">
        <v>3858</v>
      </c>
      <c r="F127" s="182" t="s">
        <v>3859</v>
      </c>
      <c r="G127" s="183" t="s">
        <v>472</v>
      </c>
      <c r="H127" s="184">
        <v>5.3600000000000003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3860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3861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13" customFormat="1">
      <c r="A129" s="13"/>
      <c r="B129" s="198"/>
      <c r="C129" s="13"/>
      <c r="D129" s="199" t="s">
        <v>469</v>
      </c>
      <c r="E129" s="200" t="s">
        <v>3</v>
      </c>
      <c r="F129" s="201" t="s">
        <v>3862</v>
      </c>
      <c r="G129" s="13"/>
      <c r="H129" s="202">
        <v>5.3600000000000003</v>
      </c>
      <c r="I129" s="203"/>
      <c r="J129" s="13"/>
      <c r="K129" s="13"/>
      <c r="L129" s="198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0" t="s">
        <v>469</v>
      </c>
      <c r="AU129" s="200" t="s">
        <v>76</v>
      </c>
      <c r="AV129" s="13" t="s">
        <v>76</v>
      </c>
      <c r="AW129" s="13" t="s">
        <v>33</v>
      </c>
      <c r="AX129" s="13" t="s">
        <v>79</v>
      </c>
      <c r="AY129" s="200" t="s">
        <v>458</v>
      </c>
    </row>
    <row r="130" s="12" customFormat="1" ht="25.92" customHeight="1">
      <c r="A130" s="12"/>
      <c r="B130" s="166"/>
      <c r="C130" s="12"/>
      <c r="D130" s="167" t="s">
        <v>71</v>
      </c>
      <c r="E130" s="168" t="s">
        <v>1780</v>
      </c>
      <c r="F130" s="168" t="s">
        <v>1781</v>
      </c>
      <c r="G130" s="12"/>
      <c r="H130" s="12"/>
      <c r="I130" s="169"/>
      <c r="J130" s="170">
        <f>BK130</f>
        <v>0</v>
      </c>
      <c r="K130" s="12"/>
      <c r="L130" s="166"/>
      <c r="M130" s="171"/>
      <c r="N130" s="172"/>
      <c r="O130" s="172"/>
      <c r="P130" s="173">
        <f>P131+P250+P420+P424+P521+P541+P545</f>
        <v>0</v>
      </c>
      <c r="Q130" s="172"/>
      <c r="R130" s="173">
        <f>R131+R250+R420+R424+R521+R541+R545</f>
        <v>3.0930949999999999</v>
      </c>
      <c r="S130" s="172"/>
      <c r="T130" s="174">
        <f>T131+T250+T420+T424+T521+T541+T545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76</v>
      </c>
      <c r="AT130" s="175" t="s">
        <v>71</v>
      </c>
      <c r="AU130" s="175" t="s">
        <v>72</v>
      </c>
      <c r="AY130" s="167" t="s">
        <v>458</v>
      </c>
      <c r="BK130" s="176">
        <f>BK131+BK250+BK420+BK424+BK521+BK541+BK545</f>
        <v>0</v>
      </c>
    </row>
    <row r="131" s="12" customFormat="1" ht="22.8" customHeight="1">
      <c r="A131" s="12"/>
      <c r="B131" s="166"/>
      <c r="C131" s="12"/>
      <c r="D131" s="167" t="s">
        <v>71</v>
      </c>
      <c r="E131" s="177" t="s">
        <v>3863</v>
      </c>
      <c r="F131" s="177" t="s">
        <v>3864</v>
      </c>
      <c r="G131" s="12"/>
      <c r="H131" s="12"/>
      <c r="I131" s="169"/>
      <c r="J131" s="178">
        <f>BK131</f>
        <v>0</v>
      </c>
      <c r="K131" s="12"/>
      <c r="L131" s="166"/>
      <c r="M131" s="171"/>
      <c r="N131" s="172"/>
      <c r="O131" s="172"/>
      <c r="P131" s="173">
        <f>SUM(P132:P249)</f>
        <v>0</v>
      </c>
      <c r="Q131" s="172"/>
      <c r="R131" s="173">
        <f>SUM(R132:R249)</f>
        <v>0.37247200000000008</v>
      </c>
      <c r="S131" s="172"/>
      <c r="T131" s="174">
        <f>SUM(T132:T249)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76</v>
      </c>
      <c r="AT131" s="175" t="s">
        <v>71</v>
      </c>
      <c r="AU131" s="175" t="s">
        <v>79</v>
      </c>
      <c r="AY131" s="167" t="s">
        <v>458</v>
      </c>
      <c r="BK131" s="176">
        <f>SUM(BK132:BK249)</f>
        <v>0</v>
      </c>
    </row>
    <row r="132" s="2" customFormat="1" ht="49.05" customHeight="1">
      <c r="A132" s="41"/>
      <c r="B132" s="179"/>
      <c r="C132" s="180" t="s">
        <v>460</v>
      </c>
      <c r="D132" s="180" t="s">
        <v>462</v>
      </c>
      <c r="E132" s="181" t="s">
        <v>3865</v>
      </c>
      <c r="F132" s="182" t="s">
        <v>3641</v>
      </c>
      <c r="G132" s="183" t="s">
        <v>3642</v>
      </c>
      <c r="H132" s="184">
        <v>52</v>
      </c>
      <c r="I132" s="185"/>
      <c r="J132" s="186">
        <f>ROUND(I132*H132,2)</f>
        <v>0</v>
      </c>
      <c r="K132" s="182" t="s">
        <v>3372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3866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110</v>
      </c>
      <c r="G133" s="13"/>
      <c r="H133" s="202">
        <v>52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76</v>
      </c>
      <c r="AV133" s="13" t="s">
        <v>76</v>
      </c>
      <c r="AW133" s="13" t="s">
        <v>33</v>
      </c>
      <c r="AX133" s="13" t="s">
        <v>79</v>
      </c>
      <c r="AY133" s="200" t="s">
        <v>458</v>
      </c>
    </row>
    <row r="134" s="2" customFormat="1" ht="24.15" customHeight="1">
      <c r="A134" s="41"/>
      <c r="B134" s="179"/>
      <c r="C134" s="180" t="s">
        <v>9</v>
      </c>
      <c r="D134" s="180" t="s">
        <v>462</v>
      </c>
      <c r="E134" s="181" t="s">
        <v>3867</v>
      </c>
      <c r="F134" s="182" t="s">
        <v>3868</v>
      </c>
      <c r="G134" s="183" t="s">
        <v>629</v>
      </c>
      <c r="H134" s="184">
        <v>1</v>
      </c>
      <c r="I134" s="185"/>
      <c r="J134" s="186">
        <f>ROUND(I134*H134,2)</f>
        <v>0</v>
      </c>
      <c r="K134" s="182" t="s">
        <v>3372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567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567</v>
      </c>
      <c r="BM134" s="191" t="s">
        <v>3869</v>
      </c>
    </row>
    <row r="135" s="13" customFormat="1">
      <c r="A135" s="13"/>
      <c r="B135" s="198"/>
      <c r="C135" s="13"/>
      <c r="D135" s="199" t="s">
        <v>469</v>
      </c>
      <c r="E135" s="200" t="s">
        <v>3</v>
      </c>
      <c r="F135" s="201" t="s">
        <v>79</v>
      </c>
      <c r="G135" s="13"/>
      <c r="H135" s="202">
        <v>1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469</v>
      </c>
      <c r="AU135" s="200" t="s">
        <v>76</v>
      </c>
      <c r="AV135" s="13" t="s">
        <v>76</v>
      </c>
      <c r="AW135" s="13" t="s">
        <v>33</v>
      </c>
      <c r="AX135" s="13" t="s">
        <v>79</v>
      </c>
      <c r="AY135" s="200" t="s">
        <v>458</v>
      </c>
    </row>
    <row r="136" s="2" customFormat="1" ht="24.15" customHeight="1">
      <c r="A136" s="41"/>
      <c r="B136" s="179"/>
      <c r="C136" s="180" t="s">
        <v>519</v>
      </c>
      <c r="D136" s="180" t="s">
        <v>462</v>
      </c>
      <c r="E136" s="181" t="s">
        <v>3870</v>
      </c>
      <c r="F136" s="182" t="s">
        <v>3871</v>
      </c>
      <c r="G136" s="183" t="s">
        <v>629</v>
      </c>
      <c r="H136" s="184">
        <v>9</v>
      </c>
      <c r="I136" s="185"/>
      <c r="J136" s="186">
        <f>ROUND(I136*H136,2)</f>
        <v>0</v>
      </c>
      <c r="K136" s="182" t="s">
        <v>3372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567</v>
      </c>
      <c r="AT136" s="191" t="s">
        <v>462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3872</v>
      </c>
    </row>
    <row r="137" s="2" customFormat="1" ht="24.15" customHeight="1">
      <c r="A137" s="41"/>
      <c r="B137" s="179"/>
      <c r="C137" s="180" t="s">
        <v>555</v>
      </c>
      <c r="D137" s="180" t="s">
        <v>462</v>
      </c>
      <c r="E137" s="181" t="s">
        <v>3873</v>
      </c>
      <c r="F137" s="182" t="s">
        <v>3874</v>
      </c>
      <c r="G137" s="183" t="s">
        <v>629</v>
      </c>
      <c r="H137" s="184">
        <v>40</v>
      </c>
      <c r="I137" s="185"/>
      <c r="J137" s="186">
        <f>ROUND(I137*H137,2)</f>
        <v>0</v>
      </c>
      <c r="K137" s="182" t="s">
        <v>3372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567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567</v>
      </c>
      <c r="BM137" s="191" t="s">
        <v>3875</v>
      </c>
    </row>
    <row r="138" s="13" customFormat="1">
      <c r="A138" s="13"/>
      <c r="B138" s="198"/>
      <c r="C138" s="13"/>
      <c r="D138" s="199" t="s">
        <v>469</v>
      </c>
      <c r="E138" s="200" t="s">
        <v>3</v>
      </c>
      <c r="F138" s="201" t="s">
        <v>716</v>
      </c>
      <c r="G138" s="13"/>
      <c r="H138" s="202">
        <v>40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76</v>
      </c>
      <c r="AV138" s="13" t="s">
        <v>76</v>
      </c>
      <c r="AW138" s="13" t="s">
        <v>33</v>
      </c>
      <c r="AX138" s="13" t="s">
        <v>79</v>
      </c>
      <c r="AY138" s="200" t="s">
        <v>458</v>
      </c>
    </row>
    <row r="139" s="2" customFormat="1" ht="21.75" customHeight="1">
      <c r="A139" s="41"/>
      <c r="B139" s="179"/>
      <c r="C139" s="180" t="s">
        <v>531</v>
      </c>
      <c r="D139" s="180" t="s">
        <v>462</v>
      </c>
      <c r="E139" s="181" t="s">
        <v>3876</v>
      </c>
      <c r="F139" s="182" t="s">
        <v>3877</v>
      </c>
      <c r="G139" s="183" t="s">
        <v>694</v>
      </c>
      <c r="H139" s="184">
        <v>35.100000000000001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0.00142</v>
      </c>
      <c r="R139" s="189">
        <f>Q139*H139</f>
        <v>0.049842000000000004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3878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3879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3880</v>
      </c>
      <c r="G141" s="13"/>
      <c r="H141" s="202">
        <v>27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13" customFormat="1">
      <c r="A142" s="13"/>
      <c r="B142" s="198"/>
      <c r="C142" s="13"/>
      <c r="D142" s="199" t="s">
        <v>469</v>
      </c>
      <c r="E142" s="13"/>
      <c r="F142" s="201" t="s">
        <v>3881</v>
      </c>
      <c r="G142" s="13"/>
      <c r="H142" s="202">
        <v>35.100000000000001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76</v>
      </c>
      <c r="AV142" s="13" t="s">
        <v>76</v>
      </c>
      <c r="AW142" s="13" t="s">
        <v>4</v>
      </c>
      <c r="AX142" s="13" t="s">
        <v>79</v>
      </c>
      <c r="AY142" s="200" t="s">
        <v>458</v>
      </c>
    </row>
    <row r="143" s="2" customFormat="1" ht="21.75" customHeight="1">
      <c r="A143" s="41"/>
      <c r="B143" s="179"/>
      <c r="C143" s="180" t="s">
        <v>567</v>
      </c>
      <c r="D143" s="180" t="s">
        <v>462</v>
      </c>
      <c r="E143" s="181" t="s">
        <v>3882</v>
      </c>
      <c r="F143" s="182" t="s">
        <v>3883</v>
      </c>
      <c r="G143" s="183" t="s">
        <v>694</v>
      </c>
      <c r="H143" s="184">
        <v>37.700000000000003</v>
      </c>
      <c r="I143" s="185"/>
      <c r="J143" s="186">
        <f>ROUND(I143*H143,2)</f>
        <v>0</v>
      </c>
      <c r="K143" s="182" t="s">
        <v>465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0.00197</v>
      </c>
      <c r="R143" s="189">
        <f>Q143*H143</f>
        <v>0.074269000000000002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567</v>
      </c>
      <c r="AT143" s="191" t="s">
        <v>462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567</v>
      </c>
      <c r="BM143" s="191" t="s">
        <v>3884</v>
      </c>
    </row>
    <row r="144" s="2" customFormat="1">
      <c r="A144" s="41"/>
      <c r="B144" s="42"/>
      <c r="C144" s="41"/>
      <c r="D144" s="193" t="s">
        <v>467</v>
      </c>
      <c r="E144" s="41"/>
      <c r="F144" s="194" t="s">
        <v>3885</v>
      </c>
      <c r="G144" s="41"/>
      <c r="H144" s="41"/>
      <c r="I144" s="195"/>
      <c r="J144" s="41"/>
      <c r="K144" s="41"/>
      <c r="L144" s="42"/>
      <c r="M144" s="196"/>
      <c r="N144" s="197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2" t="s">
        <v>467</v>
      </c>
      <c r="AU144" s="22" t="s">
        <v>76</v>
      </c>
    </row>
    <row r="145" s="13" customFormat="1">
      <c r="A145" s="13"/>
      <c r="B145" s="198"/>
      <c r="C145" s="13"/>
      <c r="D145" s="199" t="s">
        <v>469</v>
      </c>
      <c r="E145" s="200" t="s">
        <v>3</v>
      </c>
      <c r="F145" s="201" t="s">
        <v>3886</v>
      </c>
      <c r="G145" s="13"/>
      <c r="H145" s="202">
        <v>29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33</v>
      </c>
      <c r="AX145" s="13" t="s">
        <v>79</v>
      </c>
      <c r="AY145" s="200" t="s">
        <v>458</v>
      </c>
    </row>
    <row r="146" s="13" customFormat="1">
      <c r="A146" s="13"/>
      <c r="B146" s="198"/>
      <c r="C146" s="13"/>
      <c r="D146" s="199" t="s">
        <v>469</v>
      </c>
      <c r="E146" s="13"/>
      <c r="F146" s="201" t="s">
        <v>3887</v>
      </c>
      <c r="G146" s="13"/>
      <c r="H146" s="202">
        <v>37.700000000000003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469</v>
      </c>
      <c r="AU146" s="200" t="s">
        <v>76</v>
      </c>
      <c r="AV146" s="13" t="s">
        <v>76</v>
      </c>
      <c r="AW146" s="13" t="s">
        <v>4</v>
      </c>
      <c r="AX146" s="13" t="s">
        <v>79</v>
      </c>
      <c r="AY146" s="200" t="s">
        <v>458</v>
      </c>
    </row>
    <row r="147" s="2" customFormat="1" ht="21.75" customHeight="1">
      <c r="A147" s="41"/>
      <c r="B147" s="179"/>
      <c r="C147" s="180" t="s">
        <v>574</v>
      </c>
      <c r="D147" s="180" t="s">
        <v>462</v>
      </c>
      <c r="E147" s="181" t="s">
        <v>3888</v>
      </c>
      <c r="F147" s="182" t="s">
        <v>3889</v>
      </c>
      <c r="G147" s="183" t="s">
        <v>694</v>
      </c>
      <c r="H147" s="184">
        <v>10.4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0.0030400000000000002</v>
      </c>
      <c r="R147" s="189">
        <f>Q147*H147</f>
        <v>0.031616000000000005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567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567</v>
      </c>
      <c r="BM147" s="191" t="s">
        <v>3890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3891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3892</v>
      </c>
      <c r="G149" s="13"/>
      <c r="H149" s="202">
        <v>8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13" customFormat="1">
      <c r="A150" s="13"/>
      <c r="B150" s="198"/>
      <c r="C150" s="13"/>
      <c r="D150" s="199" t="s">
        <v>469</v>
      </c>
      <c r="E150" s="13"/>
      <c r="F150" s="201" t="s">
        <v>3893</v>
      </c>
      <c r="G150" s="13"/>
      <c r="H150" s="202">
        <v>10.4</v>
      </c>
      <c r="I150" s="203"/>
      <c r="J150" s="13"/>
      <c r="K150" s="13"/>
      <c r="L150" s="198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0" t="s">
        <v>469</v>
      </c>
      <c r="AU150" s="200" t="s">
        <v>76</v>
      </c>
      <c r="AV150" s="13" t="s">
        <v>76</v>
      </c>
      <c r="AW150" s="13" t="s">
        <v>4</v>
      </c>
      <c r="AX150" s="13" t="s">
        <v>79</v>
      </c>
      <c r="AY150" s="200" t="s">
        <v>458</v>
      </c>
    </row>
    <row r="151" s="2" customFormat="1" ht="24.15" customHeight="1">
      <c r="A151" s="41"/>
      <c r="B151" s="179"/>
      <c r="C151" s="180" t="s">
        <v>581</v>
      </c>
      <c r="D151" s="180" t="s">
        <v>462</v>
      </c>
      <c r="E151" s="181" t="s">
        <v>3894</v>
      </c>
      <c r="F151" s="182" t="s">
        <v>3895</v>
      </c>
      <c r="G151" s="183" t="s">
        <v>694</v>
      </c>
      <c r="H151" s="184">
        <v>39</v>
      </c>
      <c r="I151" s="185"/>
      <c r="J151" s="186">
        <f>ROUND(I151*H151,2)</f>
        <v>0</v>
      </c>
      <c r="K151" s="182" t="s">
        <v>465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0.00063000000000000003</v>
      </c>
      <c r="R151" s="189">
        <f>Q151*H151</f>
        <v>0.024570000000000002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567</v>
      </c>
      <c r="AT151" s="191" t="s">
        <v>462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567</v>
      </c>
      <c r="BM151" s="191" t="s">
        <v>3896</v>
      </c>
    </row>
    <row r="152" s="2" customFormat="1">
      <c r="A152" s="41"/>
      <c r="B152" s="42"/>
      <c r="C152" s="41"/>
      <c r="D152" s="193" t="s">
        <v>467</v>
      </c>
      <c r="E152" s="41"/>
      <c r="F152" s="194" t="s">
        <v>3897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467</v>
      </c>
      <c r="AU152" s="22" t="s">
        <v>76</v>
      </c>
    </row>
    <row r="153" s="13" customFormat="1">
      <c r="A153" s="13"/>
      <c r="B153" s="198"/>
      <c r="C153" s="13"/>
      <c r="D153" s="199" t="s">
        <v>469</v>
      </c>
      <c r="E153" s="200" t="s">
        <v>3</v>
      </c>
      <c r="F153" s="201" t="s">
        <v>3898</v>
      </c>
      <c r="G153" s="13"/>
      <c r="H153" s="202">
        <v>30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469</v>
      </c>
      <c r="AU153" s="200" t="s">
        <v>76</v>
      </c>
      <c r="AV153" s="13" t="s">
        <v>76</v>
      </c>
      <c r="AW153" s="13" t="s">
        <v>33</v>
      </c>
      <c r="AX153" s="13" t="s">
        <v>79</v>
      </c>
      <c r="AY153" s="200" t="s">
        <v>458</v>
      </c>
    </row>
    <row r="154" s="13" customFormat="1">
      <c r="A154" s="13"/>
      <c r="B154" s="198"/>
      <c r="C154" s="13"/>
      <c r="D154" s="199" t="s">
        <v>469</v>
      </c>
      <c r="E154" s="13"/>
      <c r="F154" s="201" t="s">
        <v>3899</v>
      </c>
      <c r="G154" s="13"/>
      <c r="H154" s="202">
        <v>39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76</v>
      </c>
      <c r="AV154" s="13" t="s">
        <v>76</v>
      </c>
      <c r="AW154" s="13" t="s">
        <v>4</v>
      </c>
      <c r="AX154" s="13" t="s">
        <v>79</v>
      </c>
      <c r="AY154" s="200" t="s">
        <v>458</v>
      </c>
    </row>
    <row r="155" s="2" customFormat="1" ht="24.15" customHeight="1">
      <c r="A155" s="41"/>
      <c r="B155" s="179"/>
      <c r="C155" s="180" t="s">
        <v>588</v>
      </c>
      <c r="D155" s="180" t="s">
        <v>462</v>
      </c>
      <c r="E155" s="181" t="s">
        <v>3900</v>
      </c>
      <c r="F155" s="182" t="s">
        <v>3901</v>
      </c>
      <c r="G155" s="183" t="s">
        <v>694</v>
      </c>
      <c r="H155" s="184">
        <v>37.700000000000003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0.0020100000000000001</v>
      </c>
      <c r="R155" s="189">
        <f>Q155*H155</f>
        <v>0.075777000000000011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567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567</v>
      </c>
      <c r="BM155" s="191" t="s">
        <v>3902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3903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76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3886</v>
      </c>
      <c r="G157" s="13"/>
      <c r="H157" s="202">
        <v>29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13" customFormat="1">
      <c r="A158" s="13"/>
      <c r="B158" s="198"/>
      <c r="C158" s="13"/>
      <c r="D158" s="199" t="s">
        <v>469</v>
      </c>
      <c r="E158" s="13"/>
      <c r="F158" s="201" t="s">
        <v>3887</v>
      </c>
      <c r="G158" s="13"/>
      <c r="H158" s="202">
        <v>37.700000000000003</v>
      </c>
      <c r="I158" s="203"/>
      <c r="J158" s="13"/>
      <c r="K158" s="13"/>
      <c r="L158" s="198"/>
      <c r="M158" s="204"/>
      <c r="N158" s="205"/>
      <c r="O158" s="205"/>
      <c r="P158" s="205"/>
      <c r="Q158" s="205"/>
      <c r="R158" s="205"/>
      <c r="S158" s="205"/>
      <c r="T158" s="20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0" t="s">
        <v>469</v>
      </c>
      <c r="AU158" s="200" t="s">
        <v>76</v>
      </c>
      <c r="AV158" s="13" t="s">
        <v>76</v>
      </c>
      <c r="AW158" s="13" t="s">
        <v>4</v>
      </c>
      <c r="AX158" s="13" t="s">
        <v>79</v>
      </c>
      <c r="AY158" s="200" t="s">
        <v>458</v>
      </c>
    </row>
    <row r="159" s="2" customFormat="1" ht="21.75" customHeight="1">
      <c r="A159" s="41"/>
      <c r="B159" s="179"/>
      <c r="C159" s="180" t="s">
        <v>593</v>
      </c>
      <c r="D159" s="180" t="s">
        <v>462</v>
      </c>
      <c r="E159" s="181" t="s">
        <v>3904</v>
      </c>
      <c r="F159" s="182" t="s">
        <v>3905</v>
      </c>
      <c r="G159" s="183" t="s">
        <v>694</v>
      </c>
      <c r="H159" s="184">
        <v>3.8999999999999999</v>
      </c>
      <c r="I159" s="185"/>
      <c r="J159" s="186">
        <f>ROUND(I159*H159,2)</f>
        <v>0</v>
      </c>
      <c r="K159" s="182" t="s">
        <v>465</v>
      </c>
      <c r="L159" s="42"/>
      <c r="M159" s="187" t="s">
        <v>3</v>
      </c>
      <c r="N159" s="188" t="s">
        <v>43</v>
      </c>
      <c r="O159" s="75"/>
      <c r="P159" s="189">
        <f>O159*H159</f>
        <v>0</v>
      </c>
      <c r="Q159" s="189">
        <v>0.00040000000000000002</v>
      </c>
      <c r="R159" s="189">
        <f>Q159*H159</f>
        <v>0.00156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567</v>
      </c>
      <c r="AT159" s="191" t="s">
        <v>462</v>
      </c>
      <c r="AU159" s="191" t="s">
        <v>76</v>
      </c>
      <c r="AY159" s="22" t="s">
        <v>458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79</v>
      </c>
      <c r="BK159" s="192">
        <f>ROUND(I159*H159,2)</f>
        <v>0</v>
      </c>
      <c r="BL159" s="22" t="s">
        <v>567</v>
      </c>
      <c r="BM159" s="191" t="s">
        <v>3906</v>
      </c>
    </row>
    <row r="160" s="2" customFormat="1">
      <c r="A160" s="41"/>
      <c r="B160" s="42"/>
      <c r="C160" s="41"/>
      <c r="D160" s="193" t="s">
        <v>467</v>
      </c>
      <c r="E160" s="41"/>
      <c r="F160" s="194" t="s">
        <v>3907</v>
      </c>
      <c r="G160" s="41"/>
      <c r="H160" s="41"/>
      <c r="I160" s="195"/>
      <c r="J160" s="41"/>
      <c r="K160" s="41"/>
      <c r="L160" s="42"/>
      <c r="M160" s="196"/>
      <c r="N160" s="197"/>
      <c r="O160" s="75"/>
      <c r="P160" s="75"/>
      <c r="Q160" s="75"/>
      <c r="R160" s="75"/>
      <c r="S160" s="75"/>
      <c r="T160" s="76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2" t="s">
        <v>467</v>
      </c>
      <c r="AU160" s="22" t="s">
        <v>76</v>
      </c>
    </row>
    <row r="161" s="13" customFormat="1">
      <c r="A161" s="13"/>
      <c r="B161" s="198"/>
      <c r="C161" s="13"/>
      <c r="D161" s="199" t="s">
        <v>469</v>
      </c>
      <c r="E161" s="200" t="s">
        <v>3</v>
      </c>
      <c r="F161" s="201" t="s">
        <v>3908</v>
      </c>
      <c r="G161" s="13"/>
      <c r="H161" s="202">
        <v>3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469</v>
      </c>
      <c r="AU161" s="200" t="s">
        <v>76</v>
      </c>
      <c r="AV161" s="13" t="s">
        <v>76</v>
      </c>
      <c r="AW161" s="13" t="s">
        <v>33</v>
      </c>
      <c r="AX161" s="13" t="s">
        <v>79</v>
      </c>
      <c r="AY161" s="200" t="s">
        <v>458</v>
      </c>
    </row>
    <row r="162" s="13" customFormat="1">
      <c r="A162" s="13"/>
      <c r="B162" s="198"/>
      <c r="C162" s="13"/>
      <c r="D162" s="199" t="s">
        <v>469</v>
      </c>
      <c r="E162" s="13"/>
      <c r="F162" s="201" t="s">
        <v>3909</v>
      </c>
      <c r="G162" s="13"/>
      <c r="H162" s="202">
        <v>3.8999999999999999</v>
      </c>
      <c r="I162" s="203"/>
      <c r="J162" s="13"/>
      <c r="K162" s="13"/>
      <c r="L162" s="198"/>
      <c r="M162" s="204"/>
      <c r="N162" s="205"/>
      <c r="O162" s="205"/>
      <c r="P162" s="205"/>
      <c r="Q162" s="205"/>
      <c r="R162" s="205"/>
      <c r="S162" s="205"/>
      <c r="T162" s="20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0" t="s">
        <v>469</v>
      </c>
      <c r="AU162" s="200" t="s">
        <v>76</v>
      </c>
      <c r="AV162" s="13" t="s">
        <v>76</v>
      </c>
      <c r="AW162" s="13" t="s">
        <v>4</v>
      </c>
      <c r="AX162" s="13" t="s">
        <v>79</v>
      </c>
      <c r="AY162" s="200" t="s">
        <v>458</v>
      </c>
    </row>
    <row r="163" s="2" customFormat="1" ht="21.75" customHeight="1">
      <c r="A163" s="41"/>
      <c r="B163" s="179"/>
      <c r="C163" s="180" t="s">
        <v>8</v>
      </c>
      <c r="D163" s="180" t="s">
        <v>462</v>
      </c>
      <c r="E163" s="181" t="s">
        <v>3910</v>
      </c>
      <c r="F163" s="182" t="s">
        <v>3911</v>
      </c>
      <c r="G163" s="183" t="s">
        <v>694</v>
      </c>
      <c r="H163" s="184">
        <v>13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0.00040999999999999999</v>
      </c>
      <c r="R163" s="189">
        <f>Q163*H163</f>
        <v>0.0053299999999999997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567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567</v>
      </c>
      <c r="BM163" s="191" t="s">
        <v>3912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3913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13" customFormat="1">
      <c r="A165" s="13"/>
      <c r="B165" s="198"/>
      <c r="C165" s="13"/>
      <c r="D165" s="199" t="s">
        <v>469</v>
      </c>
      <c r="E165" s="200" t="s">
        <v>3</v>
      </c>
      <c r="F165" s="201" t="s">
        <v>3914</v>
      </c>
      <c r="G165" s="13"/>
      <c r="H165" s="202">
        <v>10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469</v>
      </c>
      <c r="AU165" s="200" t="s">
        <v>76</v>
      </c>
      <c r="AV165" s="13" t="s">
        <v>76</v>
      </c>
      <c r="AW165" s="13" t="s">
        <v>33</v>
      </c>
      <c r="AX165" s="13" t="s">
        <v>79</v>
      </c>
      <c r="AY165" s="200" t="s">
        <v>458</v>
      </c>
    </row>
    <row r="166" s="13" customFormat="1">
      <c r="A166" s="13"/>
      <c r="B166" s="198"/>
      <c r="C166" s="13"/>
      <c r="D166" s="199" t="s">
        <v>469</v>
      </c>
      <c r="E166" s="13"/>
      <c r="F166" s="201" t="s">
        <v>3915</v>
      </c>
      <c r="G166" s="13"/>
      <c r="H166" s="202">
        <v>13</v>
      </c>
      <c r="I166" s="203"/>
      <c r="J166" s="13"/>
      <c r="K166" s="13"/>
      <c r="L166" s="198"/>
      <c r="M166" s="204"/>
      <c r="N166" s="205"/>
      <c r="O166" s="205"/>
      <c r="P166" s="205"/>
      <c r="Q166" s="205"/>
      <c r="R166" s="205"/>
      <c r="S166" s="205"/>
      <c r="T166" s="20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0" t="s">
        <v>469</v>
      </c>
      <c r="AU166" s="200" t="s">
        <v>76</v>
      </c>
      <c r="AV166" s="13" t="s">
        <v>76</v>
      </c>
      <c r="AW166" s="13" t="s">
        <v>4</v>
      </c>
      <c r="AX166" s="13" t="s">
        <v>79</v>
      </c>
      <c r="AY166" s="200" t="s">
        <v>458</v>
      </c>
    </row>
    <row r="167" s="2" customFormat="1" ht="21.75" customHeight="1">
      <c r="A167" s="41"/>
      <c r="B167" s="179"/>
      <c r="C167" s="180" t="s">
        <v>86</v>
      </c>
      <c r="D167" s="180" t="s">
        <v>462</v>
      </c>
      <c r="E167" s="181" t="s">
        <v>3916</v>
      </c>
      <c r="F167" s="182" t="s">
        <v>3917</v>
      </c>
      <c r="G167" s="183" t="s">
        <v>694</v>
      </c>
      <c r="H167" s="184">
        <v>26</v>
      </c>
      <c r="I167" s="185"/>
      <c r="J167" s="186">
        <f>ROUND(I167*H167,2)</f>
        <v>0</v>
      </c>
      <c r="K167" s="182" t="s">
        <v>3372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0.00040999999999999999</v>
      </c>
      <c r="R167" s="189">
        <f>Q167*H167</f>
        <v>0.010659999999999999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567</v>
      </c>
      <c r="AT167" s="191" t="s">
        <v>462</v>
      </c>
      <c r="AU167" s="191" t="s">
        <v>76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567</v>
      </c>
      <c r="BM167" s="191" t="s">
        <v>3918</v>
      </c>
    </row>
    <row r="168" s="13" customFormat="1">
      <c r="A168" s="13"/>
      <c r="B168" s="198"/>
      <c r="C168" s="13"/>
      <c r="D168" s="199" t="s">
        <v>469</v>
      </c>
      <c r="E168" s="200" t="s">
        <v>3</v>
      </c>
      <c r="F168" s="201" t="s">
        <v>3919</v>
      </c>
      <c r="G168" s="13"/>
      <c r="H168" s="202">
        <v>20</v>
      </c>
      <c r="I168" s="203"/>
      <c r="J168" s="13"/>
      <c r="K168" s="13"/>
      <c r="L168" s="198"/>
      <c r="M168" s="204"/>
      <c r="N168" s="205"/>
      <c r="O168" s="205"/>
      <c r="P168" s="205"/>
      <c r="Q168" s="205"/>
      <c r="R168" s="205"/>
      <c r="S168" s="205"/>
      <c r="T168" s="20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0" t="s">
        <v>469</v>
      </c>
      <c r="AU168" s="200" t="s">
        <v>76</v>
      </c>
      <c r="AV168" s="13" t="s">
        <v>76</v>
      </c>
      <c r="AW168" s="13" t="s">
        <v>33</v>
      </c>
      <c r="AX168" s="13" t="s">
        <v>79</v>
      </c>
      <c r="AY168" s="200" t="s">
        <v>458</v>
      </c>
    </row>
    <row r="169" s="13" customFormat="1">
      <c r="A169" s="13"/>
      <c r="B169" s="198"/>
      <c r="C169" s="13"/>
      <c r="D169" s="199" t="s">
        <v>469</v>
      </c>
      <c r="E169" s="13"/>
      <c r="F169" s="201" t="s">
        <v>3920</v>
      </c>
      <c r="G169" s="13"/>
      <c r="H169" s="202">
        <v>26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76</v>
      </c>
      <c r="AV169" s="13" t="s">
        <v>76</v>
      </c>
      <c r="AW169" s="13" t="s">
        <v>4</v>
      </c>
      <c r="AX169" s="13" t="s">
        <v>79</v>
      </c>
      <c r="AY169" s="200" t="s">
        <v>458</v>
      </c>
    </row>
    <row r="170" s="2" customFormat="1" ht="21.75" customHeight="1">
      <c r="A170" s="41"/>
      <c r="B170" s="179"/>
      <c r="C170" s="180" t="s">
        <v>89</v>
      </c>
      <c r="D170" s="180" t="s">
        <v>462</v>
      </c>
      <c r="E170" s="181" t="s">
        <v>3921</v>
      </c>
      <c r="F170" s="182" t="s">
        <v>3922</v>
      </c>
      <c r="G170" s="183" t="s">
        <v>694</v>
      </c>
      <c r="H170" s="184">
        <v>19.199999999999999</v>
      </c>
      <c r="I170" s="185"/>
      <c r="J170" s="186">
        <f>ROUND(I170*H170,2)</f>
        <v>0</v>
      </c>
      <c r="K170" s="182" t="s">
        <v>465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0.00048000000000000001</v>
      </c>
      <c r="R170" s="189">
        <f>Q170*H170</f>
        <v>0.0092160000000000002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567</v>
      </c>
      <c r="AT170" s="191" t="s">
        <v>462</v>
      </c>
      <c r="AU170" s="191" t="s">
        <v>76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567</v>
      </c>
      <c r="BM170" s="191" t="s">
        <v>3923</v>
      </c>
    </row>
    <row r="171" s="2" customFormat="1">
      <c r="A171" s="41"/>
      <c r="B171" s="42"/>
      <c r="C171" s="41"/>
      <c r="D171" s="193" t="s">
        <v>467</v>
      </c>
      <c r="E171" s="41"/>
      <c r="F171" s="194" t="s">
        <v>3924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467</v>
      </c>
      <c r="AU171" s="22" t="s">
        <v>76</v>
      </c>
    </row>
    <row r="172" s="13" customFormat="1">
      <c r="A172" s="13"/>
      <c r="B172" s="198"/>
      <c r="C172" s="13"/>
      <c r="D172" s="199" t="s">
        <v>469</v>
      </c>
      <c r="E172" s="200" t="s">
        <v>3</v>
      </c>
      <c r="F172" s="201" t="s">
        <v>3925</v>
      </c>
      <c r="G172" s="13"/>
      <c r="H172" s="202">
        <v>16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469</v>
      </c>
      <c r="AU172" s="200" t="s">
        <v>76</v>
      </c>
      <c r="AV172" s="13" t="s">
        <v>76</v>
      </c>
      <c r="AW172" s="13" t="s">
        <v>33</v>
      </c>
      <c r="AX172" s="13" t="s">
        <v>79</v>
      </c>
      <c r="AY172" s="200" t="s">
        <v>458</v>
      </c>
    </row>
    <row r="173" s="13" customFormat="1">
      <c r="A173" s="13"/>
      <c r="B173" s="198"/>
      <c r="C173" s="13"/>
      <c r="D173" s="199" t="s">
        <v>469</v>
      </c>
      <c r="E173" s="13"/>
      <c r="F173" s="201" t="s">
        <v>3926</v>
      </c>
      <c r="G173" s="13"/>
      <c r="H173" s="202">
        <v>19.199999999999999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76</v>
      </c>
      <c r="AV173" s="13" t="s">
        <v>76</v>
      </c>
      <c r="AW173" s="13" t="s">
        <v>4</v>
      </c>
      <c r="AX173" s="13" t="s">
        <v>79</v>
      </c>
      <c r="AY173" s="200" t="s">
        <v>458</v>
      </c>
    </row>
    <row r="174" s="2" customFormat="1" ht="21.75" customHeight="1">
      <c r="A174" s="41"/>
      <c r="B174" s="179"/>
      <c r="C174" s="180" t="s">
        <v>92</v>
      </c>
      <c r="D174" s="180" t="s">
        <v>462</v>
      </c>
      <c r="E174" s="181" t="s">
        <v>3927</v>
      </c>
      <c r="F174" s="182" t="s">
        <v>3928</v>
      </c>
      <c r="G174" s="183" t="s">
        <v>694</v>
      </c>
      <c r="H174" s="184">
        <v>23.399999999999999</v>
      </c>
      <c r="I174" s="185"/>
      <c r="J174" s="186">
        <f>ROUND(I174*H174,2)</f>
        <v>0</v>
      </c>
      <c r="K174" s="182" t="s">
        <v>465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0.00071000000000000002</v>
      </c>
      <c r="R174" s="189">
        <f>Q174*H174</f>
        <v>0.016614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567</v>
      </c>
      <c r="AT174" s="191" t="s">
        <v>462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567</v>
      </c>
      <c r="BM174" s="191" t="s">
        <v>3929</v>
      </c>
    </row>
    <row r="175" s="2" customFormat="1">
      <c r="A175" s="41"/>
      <c r="B175" s="42"/>
      <c r="C175" s="41"/>
      <c r="D175" s="193" t="s">
        <v>467</v>
      </c>
      <c r="E175" s="41"/>
      <c r="F175" s="194" t="s">
        <v>3930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467</v>
      </c>
      <c r="AU175" s="22" t="s">
        <v>76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3931</v>
      </c>
      <c r="G176" s="13"/>
      <c r="H176" s="202">
        <v>18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76</v>
      </c>
      <c r="AV176" s="13" t="s">
        <v>76</v>
      </c>
      <c r="AW176" s="13" t="s">
        <v>33</v>
      </c>
      <c r="AX176" s="13" t="s">
        <v>79</v>
      </c>
      <c r="AY176" s="200" t="s">
        <v>458</v>
      </c>
    </row>
    <row r="177" s="13" customFormat="1">
      <c r="A177" s="13"/>
      <c r="B177" s="198"/>
      <c r="C177" s="13"/>
      <c r="D177" s="199" t="s">
        <v>469</v>
      </c>
      <c r="E177" s="13"/>
      <c r="F177" s="201" t="s">
        <v>3932</v>
      </c>
      <c r="G177" s="13"/>
      <c r="H177" s="202">
        <v>23.399999999999999</v>
      </c>
      <c r="I177" s="203"/>
      <c r="J177" s="13"/>
      <c r="K177" s="13"/>
      <c r="L177" s="198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0" t="s">
        <v>469</v>
      </c>
      <c r="AU177" s="200" t="s">
        <v>76</v>
      </c>
      <c r="AV177" s="13" t="s">
        <v>76</v>
      </c>
      <c r="AW177" s="13" t="s">
        <v>4</v>
      </c>
      <c r="AX177" s="13" t="s">
        <v>79</v>
      </c>
      <c r="AY177" s="200" t="s">
        <v>458</v>
      </c>
    </row>
    <row r="178" s="2" customFormat="1" ht="21.75" customHeight="1">
      <c r="A178" s="41"/>
      <c r="B178" s="179"/>
      <c r="C178" s="180" t="s">
        <v>95</v>
      </c>
      <c r="D178" s="180" t="s">
        <v>462</v>
      </c>
      <c r="E178" s="181" t="s">
        <v>3933</v>
      </c>
      <c r="F178" s="182" t="s">
        <v>3934</v>
      </c>
      <c r="G178" s="183" t="s">
        <v>694</v>
      </c>
      <c r="H178" s="184">
        <v>24.699999999999999</v>
      </c>
      <c r="I178" s="185"/>
      <c r="J178" s="186">
        <f>ROUND(I178*H178,2)</f>
        <v>0</v>
      </c>
      <c r="K178" s="182" t="s">
        <v>465</v>
      </c>
      <c r="L178" s="42"/>
      <c r="M178" s="187" t="s">
        <v>3</v>
      </c>
      <c r="N178" s="188" t="s">
        <v>43</v>
      </c>
      <c r="O178" s="75"/>
      <c r="P178" s="189">
        <f>O178*H178</f>
        <v>0</v>
      </c>
      <c r="Q178" s="189">
        <v>0.0022399999999999998</v>
      </c>
      <c r="R178" s="189">
        <f>Q178*H178</f>
        <v>0.055327999999999995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567</v>
      </c>
      <c r="AT178" s="191" t="s">
        <v>462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567</v>
      </c>
      <c r="BM178" s="191" t="s">
        <v>3935</v>
      </c>
    </row>
    <row r="179" s="2" customFormat="1">
      <c r="A179" s="41"/>
      <c r="B179" s="42"/>
      <c r="C179" s="41"/>
      <c r="D179" s="193" t="s">
        <v>467</v>
      </c>
      <c r="E179" s="41"/>
      <c r="F179" s="194" t="s">
        <v>3936</v>
      </c>
      <c r="G179" s="41"/>
      <c r="H179" s="41"/>
      <c r="I179" s="195"/>
      <c r="J179" s="41"/>
      <c r="K179" s="41"/>
      <c r="L179" s="42"/>
      <c r="M179" s="196"/>
      <c r="N179" s="197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2" t="s">
        <v>467</v>
      </c>
      <c r="AU179" s="22" t="s">
        <v>76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3937</v>
      </c>
      <c r="G180" s="13"/>
      <c r="H180" s="202">
        <v>19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76</v>
      </c>
      <c r="AV180" s="13" t="s">
        <v>76</v>
      </c>
      <c r="AW180" s="13" t="s">
        <v>33</v>
      </c>
      <c r="AX180" s="13" t="s">
        <v>79</v>
      </c>
      <c r="AY180" s="200" t="s">
        <v>458</v>
      </c>
    </row>
    <row r="181" s="13" customFormat="1">
      <c r="A181" s="13"/>
      <c r="B181" s="198"/>
      <c r="C181" s="13"/>
      <c r="D181" s="199" t="s">
        <v>469</v>
      </c>
      <c r="E181" s="13"/>
      <c r="F181" s="201" t="s">
        <v>3938</v>
      </c>
      <c r="G181" s="13"/>
      <c r="H181" s="202">
        <v>24.699999999999999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469</v>
      </c>
      <c r="AU181" s="200" t="s">
        <v>76</v>
      </c>
      <c r="AV181" s="13" t="s">
        <v>76</v>
      </c>
      <c r="AW181" s="13" t="s">
        <v>4</v>
      </c>
      <c r="AX181" s="13" t="s">
        <v>79</v>
      </c>
      <c r="AY181" s="200" t="s">
        <v>458</v>
      </c>
    </row>
    <row r="182" s="2" customFormat="1" ht="24.15" customHeight="1">
      <c r="A182" s="41"/>
      <c r="B182" s="179"/>
      <c r="C182" s="180" t="s">
        <v>98</v>
      </c>
      <c r="D182" s="180" t="s">
        <v>462</v>
      </c>
      <c r="E182" s="181" t="s">
        <v>3939</v>
      </c>
      <c r="F182" s="182" t="s">
        <v>3940</v>
      </c>
      <c r="G182" s="183" t="s">
        <v>629</v>
      </c>
      <c r="H182" s="184">
        <v>3</v>
      </c>
      <c r="I182" s="185"/>
      <c r="J182" s="186">
        <f>ROUND(I182*H182,2)</f>
        <v>0</v>
      </c>
      <c r="K182" s="182" t="s">
        <v>465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567</v>
      </c>
      <c r="AT182" s="191" t="s">
        <v>462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567</v>
      </c>
      <c r="BM182" s="191" t="s">
        <v>3941</v>
      </c>
    </row>
    <row r="183" s="2" customFormat="1">
      <c r="A183" s="41"/>
      <c r="B183" s="42"/>
      <c r="C183" s="41"/>
      <c r="D183" s="193" t="s">
        <v>467</v>
      </c>
      <c r="E183" s="41"/>
      <c r="F183" s="194" t="s">
        <v>3942</v>
      </c>
      <c r="G183" s="41"/>
      <c r="H183" s="41"/>
      <c r="I183" s="195"/>
      <c r="J183" s="41"/>
      <c r="K183" s="41"/>
      <c r="L183" s="42"/>
      <c r="M183" s="196"/>
      <c r="N183" s="197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2" t="s">
        <v>467</v>
      </c>
      <c r="AU183" s="22" t="s">
        <v>76</v>
      </c>
    </row>
    <row r="184" s="13" customFormat="1">
      <c r="A184" s="13"/>
      <c r="B184" s="198"/>
      <c r="C184" s="13"/>
      <c r="D184" s="199" t="s">
        <v>469</v>
      </c>
      <c r="E184" s="200" t="s">
        <v>3</v>
      </c>
      <c r="F184" s="201" t="s">
        <v>3943</v>
      </c>
      <c r="G184" s="13"/>
      <c r="H184" s="202">
        <v>3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76</v>
      </c>
      <c r="AV184" s="13" t="s">
        <v>76</v>
      </c>
      <c r="AW184" s="13" t="s">
        <v>33</v>
      </c>
      <c r="AX184" s="13" t="s">
        <v>72</v>
      </c>
      <c r="AY184" s="200" t="s">
        <v>458</v>
      </c>
    </row>
    <row r="185" s="15" customFormat="1">
      <c r="A185" s="15"/>
      <c r="B185" s="215"/>
      <c r="C185" s="15"/>
      <c r="D185" s="199" t="s">
        <v>469</v>
      </c>
      <c r="E185" s="216" t="s">
        <v>3</v>
      </c>
      <c r="F185" s="217" t="s">
        <v>497</v>
      </c>
      <c r="G185" s="15"/>
      <c r="H185" s="218">
        <v>3</v>
      </c>
      <c r="I185" s="219"/>
      <c r="J185" s="15"/>
      <c r="K185" s="15"/>
      <c r="L185" s="215"/>
      <c r="M185" s="220"/>
      <c r="N185" s="221"/>
      <c r="O185" s="221"/>
      <c r="P185" s="221"/>
      <c r="Q185" s="221"/>
      <c r="R185" s="221"/>
      <c r="S185" s="221"/>
      <c r="T185" s="22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6" t="s">
        <v>469</v>
      </c>
      <c r="AU185" s="216" t="s">
        <v>76</v>
      </c>
      <c r="AV185" s="15" t="s">
        <v>104</v>
      </c>
      <c r="AW185" s="15" t="s">
        <v>33</v>
      </c>
      <c r="AX185" s="15" t="s">
        <v>79</v>
      </c>
      <c r="AY185" s="216" t="s">
        <v>458</v>
      </c>
    </row>
    <row r="186" s="2" customFormat="1" ht="24.15" customHeight="1">
      <c r="A186" s="41"/>
      <c r="B186" s="179"/>
      <c r="C186" s="180" t="s">
        <v>638</v>
      </c>
      <c r="D186" s="180" t="s">
        <v>462</v>
      </c>
      <c r="E186" s="181" t="s">
        <v>3944</v>
      </c>
      <c r="F186" s="182" t="s">
        <v>3945</v>
      </c>
      <c r="G186" s="183" t="s">
        <v>629</v>
      </c>
      <c r="H186" s="184">
        <v>15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567</v>
      </c>
      <c r="AT186" s="191" t="s">
        <v>462</v>
      </c>
      <c r="AU186" s="191" t="s">
        <v>76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567</v>
      </c>
      <c r="BM186" s="191" t="s">
        <v>3946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3947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76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3948</v>
      </c>
      <c r="G188" s="13"/>
      <c r="H188" s="202">
        <v>2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76</v>
      </c>
      <c r="AV188" s="13" t="s">
        <v>76</v>
      </c>
      <c r="AW188" s="13" t="s">
        <v>33</v>
      </c>
      <c r="AX188" s="13" t="s">
        <v>72</v>
      </c>
      <c r="AY188" s="200" t="s">
        <v>458</v>
      </c>
    </row>
    <row r="189" s="13" customFormat="1">
      <c r="A189" s="13"/>
      <c r="B189" s="198"/>
      <c r="C189" s="13"/>
      <c r="D189" s="199" t="s">
        <v>469</v>
      </c>
      <c r="E189" s="200" t="s">
        <v>3</v>
      </c>
      <c r="F189" s="201" t="s">
        <v>3949</v>
      </c>
      <c r="G189" s="13"/>
      <c r="H189" s="202">
        <v>8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76</v>
      </c>
      <c r="AV189" s="13" t="s">
        <v>76</v>
      </c>
      <c r="AW189" s="13" t="s">
        <v>33</v>
      </c>
      <c r="AX189" s="13" t="s">
        <v>72</v>
      </c>
      <c r="AY189" s="200" t="s">
        <v>458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3950</v>
      </c>
      <c r="G190" s="13"/>
      <c r="H190" s="202">
        <v>5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76</v>
      </c>
      <c r="AV190" s="13" t="s">
        <v>76</v>
      </c>
      <c r="AW190" s="13" t="s">
        <v>33</v>
      </c>
      <c r="AX190" s="13" t="s">
        <v>72</v>
      </c>
      <c r="AY190" s="200" t="s">
        <v>458</v>
      </c>
    </row>
    <row r="191" s="15" customFormat="1">
      <c r="A191" s="15"/>
      <c r="B191" s="215"/>
      <c r="C191" s="15"/>
      <c r="D191" s="199" t="s">
        <v>469</v>
      </c>
      <c r="E191" s="216" t="s">
        <v>3</v>
      </c>
      <c r="F191" s="217" t="s">
        <v>497</v>
      </c>
      <c r="G191" s="15"/>
      <c r="H191" s="218">
        <v>15</v>
      </c>
      <c r="I191" s="219"/>
      <c r="J191" s="15"/>
      <c r="K191" s="15"/>
      <c r="L191" s="215"/>
      <c r="M191" s="220"/>
      <c r="N191" s="221"/>
      <c r="O191" s="221"/>
      <c r="P191" s="221"/>
      <c r="Q191" s="221"/>
      <c r="R191" s="221"/>
      <c r="S191" s="221"/>
      <c r="T191" s="22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16" t="s">
        <v>469</v>
      </c>
      <c r="AU191" s="216" t="s">
        <v>76</v>
      </c>
      <c r="AV191" s="15" t="s">
        <v>104</v>
      </c>
      <c r="AW191" s="15" t="s">
        <v>33</v>
      </c>
      <c r="AX191" s="15" t="s">
        <v>79</v>
      </c>
      <c r="AY191" s="216" t="s">
        <v>458</v>
      </c>
    </row>
    <row r="192" s="2" customFormat="1" ht="24.15" customHeight="1">
      <c r="A192" s="41"/>
      <c r="B192" s="179"/>
      <c r="C192" s="180" t="s">
        <v>644</v>
      </c>
      <c r="D192" s="180" t="s">
        <v>462</v>
      </c>
      <c r="E192" s="181" t="s">
        <v>3951</v>
      </c>
      <c r="F192" s="182" t="s">
        <v>3952</v>
      </c>
      <c r="G192" s="183" t="s">
        <v>629</v>
      </c>
      <c r="H192" s="184">
        <v>20</v>
      </c>
      <c r="I192" s="185"/>
      <c r="J192" s="186">
        <f>ROUND(I192*H192,2)</f>
        <v>0</v>
      </c>
      <c r="K192" s="182" t="s">
        <v>465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567</v>
      </c>
      <c r="AT192" s="191" t="s">
        <v>462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567</v>
      </c>
      <c r="BM192" s="191" t="s">
        <v>3953</v>
      </c>
    </row>
    <row r="193" s="2" customFormat="1">
      <c r="A193" s="41"/>
      <c r="B193" s="42"/>
      <c r="C193" s="41"/>
      <c r="D193" s="193" t="s">
        <v>467</v>
      </c>
      <c r="E193" s="41"/>
      <c r="F193" s="194" t="s">
        <v>3954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467</v>
      </c>
      <c r="AU193" s="22" t="s">
        <v>76</v>
      </c>
    </row>
    <row r="194" s="13" customFormat="1">
      <c r="A194" s="13"/>
      <c r="B194" s="198"/>
      <c r="C194" s="13"/>
      <c r="D194" s="199" t="s">
        <v>469</v>
      </c>
      <c r="E194" s="200" t="s">
        <v>3</v>
      </c>
      <c r="F194" s="201" t="s">
        <v>3955</v>
      </c>
      <c r="G194" s="13"/>
      <c r="H194" s="202">
        <v>13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469</v>
      </c>
      <c r="AU194" s="200" t="s">
        <v>76</v>
      </c>
      <c r="AV194" s="13" t="s">
        <v>76</v>
      </c>
      <c r="AW194" s="13" t="s">
        <v>33</v>
      </c>
      <c r="AX194" s="13" t="s">
        <v>72</v>
      </c>
      <c r="AY194" s="200" t="s">
        <v>458</v>
      </c>
    </row>
    <row r="195" s="13" customFormat="1">
      <c r="A195" s="13"/>
      <c r="B195" s="198"/>
      <c r="C195" s="13"/>
      <c r="D195" s="199" t="s">
        <v>469</v>
      </c>
      <c r="E195" s="200" t="s">
        <v>3</v>
      </c>
      <c r="F195" s="201" t="s">
        <v>3956</v>
      </c>
      <c r="G195" s="13"/>
      <c r="H195" s="202">
        <v>3</v>
      </c>
      <c r="I195" s="203"/>
      <c r="J195" s="13"/>
      <c r="K195" s="13"/>
      <c r="L195" s="198"/>
      <c r="M195" s="204"/>
      <c r="N195" s="205"/>
      <c r="O195" s="205"/>
      <c r="P195" s="205"/>
      <c r="Q195" s="205"/>
      <c r="R195" s="205"/>
      <c r="S195" s="205"/>
      <c r="T195" s="20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0" t="s">
        <v>469</v>
      </c>
      <c r="AU195" s="200" t="s">
        <v>76</v>
      </c>
      <c r="AV195" s="13" t="s">
        <v>76</v>
      </c>
      <c r="AW195" s="13" t="s">
        <v>33</v>
      </c>
      <c r="AX195" s="13" t="s">
        <v>72</v>
      </c>
      <c r="AY195" s="200" t="s">
        <v>458</v>
      </c>
    </row>
    <row r="196" s="13" customFormat="1">
      <c r="A196" s="13"/>
      <c r="B196" s="198"/>
      <c r="C196" s="13"/>
      <c r="D196" s="199" t="s">
        <v>469</v>
      </c>
      <c r="E196" s="200" t="s">
        <v>3</v>
      </c>
      <c r="F196" s="201" t="s">
        <v>3957</v>
      </c>
      <c r="G196" s="13"/>
      <c r="H196" s="202">
        <v>4</v>
      </c>
      <c r="I196" s="203"/>
      <c r="J196" s="13"/>
      <c r="K196" s="13"/>
      <c r="L196" s="198"/>
      <c r="M196" s="204"/>
      <c r="N196" s="205"/>
      <c r="O196" s="205"/>
      <c r="P196" s="205"/>
      <c r="Q196" s="205"/>
      <c r="R196" s="205"/>
      <c r="S196" s="205"/>
      <c r="T196" s="20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0" t="s">
        <v>469</v>
      </c>
      <c r="AU196" s="200" t="s">
        <v>76</v>
      </c>
      <c r="AV196" s="13" t="s">
        <v>76</v>
      </c>
      <c r="AW196" s="13" t="s">
        <v>33</v>
      </c>
      <c r="AX196" s="13" t="s">
        <v>72</v>
      </c>
      <c r="AY196" s="200" t="s">
        <v>458</v>
      </c>
    </row>
    <row r="197" s="15" customFormat="1">
      <c r="A197" s="15"/>
      <c r="B197" s="215"/>
      <c r="C197" s="15"/>
      <c r="D197" s="199" t="s">
        <v>469</v>
      </c>
      <c r="E197" s="216" t="s">
        <v>3</v>
      </c>
      <c r="F197" s="217" t="s">
        <v>497</v>
      </c>
      <c r="G197" s="15"/>
      <c r="H197" s="218">
        <v>20</v>
      </c>
      <c r="I197" s="219"/>
      <c r="J197" s="15"/>
      <c r="K197" s="15"/>
      <c r="L197" s="215"/>
      <c r="M197" s="220"/>
      <c r="N197" s="221"/>
      <c r="O197" s="221"/>
      <c r="P197" s="221"/>
      <c r="Q197" s="221"/>
      <c r="R197" s="221"/>
      <c r="S197" s="221"/>
      <c r="T197" s="22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16" t="s">
        <v>469</v>
      </c>
      <c r="AU197" s="216" t="s">
        <v>76</v>
      </c>
      <c r="AV197" s="15" t="s">
        <v>104</v>
      </c>
      <c r="AW197" s="15" t="s">
        <v>33</v>
      </c>
      <c r="AX197" s="15" t="s">
        <v>79</v>
      </c>
      <c r="AY197" s="216" t="s">
        <v>458</v>
      </c>
    </row>
    <row r="198" s="2" customFormat="1" ht="24.15" customHeight="1">
      <c r="A198" s="41"/>
      <c r="B198" s="179"/>
      <c r="C198" s="180" t="s">
        <v>649</v>
      </c>
      <c r="D198" s="180" t="s">
        <v>462</v>
      </c>
      <c r="E198" s="181" t="s">
        <v>3958</v>
      </c>
      <c r="F198" s="182" t="s">
        <v>3959</v>
      </c>
      <c r="G198" s="183" t="s">
        <v>629</v>
      </c>
      <c r="H198" s="184">
        <v>1</v>
      </c>
      <c r="I198" s="185"/>
      <c r="J198" s="186">
        <f>ROUND(I198*H198,2)</f>
        <v>0</v>
      </c>
      <c r="K198" s="182" t="s">
        <v>465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567</v>
      </c>
      <c r="AT198" s="191" t="s">
        <v>462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567</v>
      </c>
      <c r="BM198" s="191" t="s">
        <v>3960</v>
      </c>
    </row>
    <row r="199" s="2" customFormat="1">
      <c r="A199" s="41"/>
      <c r="B199" s="42"/>
      <c r="C199" s="41"/>
      <c r="D199" s="193" t="s">
        <v>467</v>
      </c>
      <c r="E199" s="41"/>
      <c r="F199" s="194" t="s">
        <v>3961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467</v>
      </c>
      <c r="AU199" s="22" t="s">
        <v>76</v>
      </c>
    </row>
    <row r="200" s="13" customFormat="1">
      <c r="A200" s="13"/>
      <c r="B200" s="198"/>
      <c r="C200" s="13"/>
      <c r="D200" s="199" t="s">
        <v>469</v>
      </c>
      <c r="E200" s="200" t="s">
        <v>3</v>
      </c>
      <c r="F200" s="201" t="s">
        <v>3962</v>
      </c>
      <c r="G200" s="13"/>
      <c r="H200" s="202">
        <v>1</v>
      </c>
      <c r="I200" s="203"/>
      <c r="J200" s="13"/>
      <c r="K200" s="13"/>
      <c r="L200" s="198"/>
      <c r="M200" s="204"/>
      <c r="N200" s="205"/>
      <c r="O200" s="205"/>
      <c r="P200" s="205"/>
      <c r="Q200" s="205"/>
      <c r="R200" s="205"/>
      <c r="S200" s="205"/>
      <c r="T200" s="20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0" t="s">
        <v>469</v>
      </c>
      <c r="AU200" s="200" t="s">
        <v>76</v>
      </c>
      <c r="AV200" s="13" t="s">
        <v>76</v>
      </c>
      <c r="AW200" s="13" t="s">
        <v>33</v>
      </c>
      <c r="AX200" s="13" t="s">
        <v>79</v>
      </c>
      <c r="AY200" s="200" t="s">
        <v>458</v>
      </c>
    </row>
    <row r="201" s="2" customFormat="1" ht="24.15" customHeight="1">
      <c r="A201" s="41"/>
      <c r="B201" s="179"/>
      <c r="C201" s="180" t="s">
        <v>656</v>
      </c>
      <c r="D201" s="180" t="s">
        <v>462</v>
      </c>
      <c r="E201" s="181" t="s">
        <v>3963</v>
      </c>
      <c r="F201" s="182" t="s">
        <v>3964</v>
      </c>
      <c r="G201" s="183" t="s">
        <v>629</v>
      </c>
      <c r="H201" s="184">
        <v>12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567</v>
      </c>
      <c r="AT201" s="191" t="s">
        <v>462</v>
      </c>
      <c r="AU201" s="191" t="s">
        <v>76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567</v>
      </c>
      <c r="BM201" s="191" t="s">
        <v>3965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3966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76</v>
      </c>
    </row>
    <row r="203" s="13" customFormat="1">
      <c r="A203" s="13"/>
      <c r="B203" s="198"/>
      <c r="C203" s="13"/>
      <c r="D203" s="199" t="s">
        <v>469</v>
      </c>
      <c r="E203" s="200" t="s">
        <v>3</v>
      </c>
      <c r="F203" s="201" t="s">
        <v>3967</v>
      </c>
      <c r="G203" s="13"/>
      <c r="H203" s="202">
        <v>2</v>
      </c>
      <c r="I203" s="203"/>
      <c r="J203" s="13"/>
      <c r="K203" s="13"/>
      <c r="L203" s="198"/>
      <c r="M203" s="204"/>
      <c r="N203" s="205"/>
      <c r="O203" s="205"/>
      <c r="P203" s="205"/>
      <c r="Q203" s="205"/>
      <c r="R203" s="205"/>
      <c r="S203" s="205"/>
      <c r="T203" s="20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0" t="s">
        <v>469</v>
      </c>
      <c r="AU203" s="200" t="s">
        <v>76</v>
      </c>
      <c r="AV203" s="13" t="s">
        <v>76</v>
      </c>
      <c r="AW203" s="13" t="s">
        <v>33</v>
      </c>
      <c r="AX203" s="13" t="s">
        <v>72</v>
      </c>
      <c r="AY203" s="200" t="s">
        <v>458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3968</v>
      </c>
      <c r="G204" s="13"/>
      <c r="H204" s="202">
        <v>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76</v>
      </c>
      <c r="AV204" s="13" t="s">
        <v>76</v>
      </c>
      <c r="AW204" s="13" t="s">
        <v>33</v>
      </c>
      <c r="AX204" s="13" t="s">
        <v>72</v>
      </c>
      <c r="AY204" s="200" t="s">
        <v>458</v>
      </c>
    </row>
    <row r="205" s="13" customFormat="1">
      <c r="A205" s="13"/>
      <c r="B205" s="198"/>
      <c r="C205" s="13"/>
      <c r="D205" s="199" t="s">
        <v>469</v>
      </c>
      <c r="E205" s="200" t="s">
        <v>3</v>
      </c>
      <c r="F205" s="201" t="s">
        <v>3969</v>
      </c>
      <c r="G205" s="13"/>
      <c r="H205" s="202">
        <v>2</v>
      </c>
      <c r="I205" s="203"/>
      <c r="J205" s="13"/>
      <c r="K205" s="13"/>
      <c r="L205" s="198"/>
      <c r="M205" s="204"/>
      <c r="N205" s="205"/>
      <c r="O205" s="205"/>
      <c r="P205" s="205"/>
      <c r="Q205" s="205"/>
      <c r="R205" s="205"/>
      <c r="S205" s="205"/>
      <c r="T205" s="20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0" t="s">
        <v>469</v>
      </c>
      <c r="AU205" s="200" t="s">
        <v>76</v>
      </c>
      <c r="AV205" s="13" t="s">
        <v>76</v>
      </c>
      <c r="AW205" s="13" t="s">
        <v>33</v>
      </c>
      <c r="AX205" s="13" t="s">
        <v>72</v>
      </c>
      <c r="AY205" s="200" t="s">
        <v>458</v>
      </c>
    </row>
    <row r="206" s="13" customFormat="1">
      <c r="A206" s="13"/>
      <c r="B206" s="198"/>
      <c r="C206" s="13"/>
      <c r="D206" s="199" t="s">
        <v>469</v>
      </c>
      <c r="E206" s="200" t="s">
        <v>3</v>
      </c>
      <c r="F206" s="201" t="s">
        <v>3970</v>
      </c>
      <c r="G206" s="13"/>
      <c r="H206" s="202">
        <v>3</v>
      </c>
      <c r="I206" s="203"/>
      <c r="J206" s="13"/>
      <c r="K206" s="13"/>
      <c r="L206" s="198"/>
      <c r="M206" s="204"/>
      <c r="N206" s="205"/>
      <c r="O206" s="205"/>
      <c r="P206" s="205"/>
      <c r="Q206" s="205"/>
      <c r="R206" s="205"/>
      <c r="S206" s="205"/>
      <c r="T206" s="20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0" t="s">
        <v>469</v>
      </c>
      <c r="AU206" s="200" t="s">
        <v>76</v>
      </c>
      <c r="AV206" s="13" t="s">
        <v>76</v>
      </c>
      <c r="AW206" s="13" t="s">
        <v>33</v>
      </c>
      <c r="AX206" s="13" t="s">
        <v>72</v>
      </c>
      <c r="AY206" s="200" t="s">
        <v>458</v>
      </c>
    </row>
    <row r="207" s="15" customFormat="1">
      <c r="A207" s="15"/>
      <c r="B207" s="215"/>
      <c r="C207" s="15"/>
      <c r="D207" s="199" t="s">
        <v>469</v>
      </c>
      <c r="E207" s="216" t="s">
        <v>3</v>
      </c>
      <c r="F207" s="217" t="s">
        <v>497</v>
      </c>
      <c r="G207" s="15"/>
      <c r="H207" s="218">
        <v>12</v>
      </c>
      <c r="I207" s="219"/>
      <c r="J207" s="15"/>
      <c r="K207" s="15"/>
      <c r="L207" s="215"/>
      <c r="M207" s="220"/>
      <c r="N207" s="221"/>
      <c r="O207" s="221"/>
      <c r="P207" s="221"/>
      <c r="Q207" s="221"/>
      <c r="R207" s="221"/>
      <c r="S207" s="221"/>
      <c r="T207" s="222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6" t="s">
        <v>469</v>
      </c>
      <c r="AU207" s="216" t="s">
        <v>76</v>
      </c>
      <c r="AV207" s="15" t="s">
        <v>104</v>
      </c>
      <c r="AW207" s="15" t="s">
        <v>33</v>
      </c>
      <c r="AX207" s="15" t="s">
        <v>79</v>
      </c>
      <c r="AY207" s="216" t="s">
        <v>458</v>
      </c>
    </row>
    <row r="208" s="2" customFormat="1" ht="24.15" customHeight="1">
      <c r="A208" s="41"/>
      <c r="B208" s="179"/>
      <c r="C208" s="180" t="s">
        <v>662</v>
      </c>
      <c r="D208" s="180" t="s">
        <v>462</v>
      </c>
      <c r="E208" s="181" t="s">
        <v>3971</v>
      </c>
      <c r="F208" s="182" t="s">
        <v>3972</v>
      </c>
      <c r="G208" s="183" t="s">
        <v>629</v>
      </c>
      <c r="H208" s="184">
        <v>2</v>
      </c>
      <c r="I208" s="185"/>
      <c r="J208" s="186">
        <f>ROUND(I208*H208,2)</f>
        <v>0</v>
      </c>
      <c r="K208" s="182" t="s">
        <v>465</v>
      </c>
      <c r="L208" s="42"/>
      <c r="M208" s="187" t="s">
        <v>3</v>
      </c>
      <c r="N208" s="188" t="s">
        <v>43</v>
      </c>
      <c r="O208" s="75"/>
      <c r="P208" s="189">
        <f>O208*H208</f>
        <v>0</v>
      </c>
      <c r="Q208" s="189">
        <v>0.0010100000000000001</v>
      </c>
      <c r="R208" s="189">
        <f>Q208*H208</f>
        <v>0.0020200000000000001</v>
      </c>
      <c r="S208" s="189">
        <v>0</v>
      </c>
      <c r="T208" s="190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91" t="s">
        <v>567</v>
      </c>
      <c r="AT208" s="191" t="s">
        <v>462</v>
      </c>
      <c r="AU208" s="191" t="s">
        <v>76</v>
      </c>
      <c r="AY208" s="22" t="s">
        <v>458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22" t="s">
        <v>79</v>
      </c>
      <c r="BK208" s="192">
        <f>ROUND(I208*H208,2)</f>
        <v>0</v>
      </c>
      <c r="BL208" s="22" t="s">
        <v>567</v>
      </c>
      <c r="BM208" s="191" t="s">
        <v>3973</v>
      </c>
    </row>
    <row r="209" s="2" customFormat="1">
      <c r="A209" s="41"/>
      <c r="B209" s="42"/>
      <c r="C209" s="41"/>
      <c r="D209" s="193" t="s">
        <v>467</v>
      </c>
      <c r="E209" s="41"/>
      <c r="F209" s="194" t="s">
        <v>3974</v>
      </c>
      <c r="G209" s="41"/>
      <c r="H209" s="41"/>
      <c r="I209" s="195"/>
      <c r="J209" s="41"/>
      <c r="K209" s="41"/>
      <c r="L209" s="42"/>
      <c r="M209" s="196"/>
      <c r="N209" s="197"/>
      <c r="O209" s="75"/>
      <c r="P209" s="75"/>
      <c r="Q209" s="75"/>
      <c r="R209" s="75"/>
      <c r="S209" s="75"/>
      <c r="T209" s="7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2" t="s">
        <v>467</v>
      </c>
      <c r="AU209" s="22" t="s">
        <v>76</v>
      </c>
    </row>
    <row r="210" s="13" customFormat="1">
      <c r="A210" s="13"/>
      <c r="B210" s="198"/>
      <c r="C210" s="13"/>
      <c r="D210" s="199" t="s">
        <v>469</v>
      </c>
      <c r="E210" s="200" t="s">
        <v>3</v>
      </c>
      <c r="F210" s="201" t="s">
        <v>3975</v>
      </c>
      <c r="G210" s="13"/>
      <c r="H210" s="202">
        <v>2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469</v>
      </c>
      <c r="AU210" s="200" t="s">
        <v>76</v>
      </c>
      <c r="AV210" s="13" t="s">
        <v>76</v>
      </c>
      <c r="AW210" s="13" t="s">
        <v>33</v>
      </c>
      <c r="AX210" s="13" t="s">
        <v>72</v>
      </c>
      <c r="AY210" s="200" t="s">
        <v>458</v>
      </c>
    </row>
    <row r="211" s="15" customFormat="1">
      <c r="A211" s="15"/>
      <c r="B211" s="215"/>
      <c r="C211" s="15"/>
      <c r="D211" s="199" t="s">
        <v>469</v>
      </c>
      <c r="E211" s="216" t="s">
        <v>3</v>
      </c>
      <c r="F211" s="217" t="s">
        <v>497</v>
      </c>
      <c r="G211" s="15"/>
      <c r="H211" s="218">
        <v>2</v>
      </c>
      <c r="I211" s="219"/>
      <c r="J211" s="15"/>
      <c r="K211" s="15"/>
      <c r="L211" s="215"/>
      <c r="M211" s="220"/>
      <c r="N211" s="221"/>
      <c r="O211" s="221"/>
      <c r="P211" s="221"/>
      <c r="Q211" s="221"/>
      <c r="R211" s="221"/>
      <c r="S211" s="221"/>
      <c r="T211" s="22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16" t="s">
        <v>469</v>
      </c>
      <c r="AU211" s="216" t="s">
        <v>76</v>
      </c>
      <c r="AV211" s="15" t="s">
        <v>104</v>
      </c>
      <c r="AW211" s="15" t="s">
        <v>33</v>
      </c>
      <c r="AX211" s="15" t="s">
        <v>79</v>
      </c>
      <c r="AY211" s="216" t="s">
        <v>458</v>
      </c>
    </row>
    <row r="212" s="2" customFormat="1" ht="24.15" customHeight="1">
      <c r="A212" s="41"/>
      <c r="B212" s="179"/>
      <c r="C212" s="180" t="s">
        <v>667</v>
      </c>
      <c r="D212" s="180" t="s">
        <v>462</v>
      </c>
      <c r="E212" s="181" t="s">
        <v>3976</v>
      </c>
      <c r="F212" s="182" t="s">
        <v>3977</v>
      </c>
      <c r="G212" s="183" t="s">
        <v>629</v>
      </c>
      <c r="H212" s="184">
        <v>2</v>
      </c>
      <c r="I212" s="185"/>
      <c r="J212" s="186">
        <f>ROUND(I212*H212,2)</f>
        <v>0</v>
      </c>
      <c r="K212" s="182" t="s">
        <v>465</v>
      </c>
      <c r="L212" s="42"/>
      <c r="M212" s="187" t="s">
        <v>3</v>
      </c>
      <c r="N212" s="188" t="s">
        <v>43</v>
      </c>
      <c r="O212" s="75"/>
      <c r="P212" s="189">
        <f>O212*H212</f>
        <v>0</v>
      </c>
      <c r="Q212" s="189">
        <v>0.0038999999999999998</v>
      </c>
      <c r="R212" s="189">
        <f>Q212*H212</f>
        <v>0.0077999999999999996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567</v>
      </c>
      <c r="AT212" s="191" t="s">
        <v>462</v>
      </c>
      <c r="AU212" s="191" t="s">
        <v>76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567</v>
      </c>
      <c r="BM212" s="191" t="s">
        <v>3978</v>
      </c>
    </row>
    <row r="213" s="2" customFormat="1">
      <c r="A213" s="41"/>
      <c r="B213" s="42"/>
      <c r="C213" s="41"/>
      <c r="D213" s="193" t="s">
        <v>467</v>
      </c>
      <c r="E213" s="41"/>
      <c r="F213" s="194" t="s">
        <v>3979</v>
      </c>
      <c r="G213" s="41"/>
      <c r="H213" s="41"/>
      <c r="I213" s="195"/>
      <c r="J213" s="41"/>
      <c r="K213" s="41"/>
      <c r="L213" s="42"/>
      <c r="M213" s="196"/>
      <c r="N213" s="197"/>
      <c r="O213" s="75"/>
      <c r="P213" s="75"/>
      <c r="Q213" s="75"/>
      <c r="R213" s="75"/>
      <c r="S213" s="75"/>
      <c r="T213" s="76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2" t="s">
        <v>467</v>
      </c>
      <c r="AU213" s="22" t="s">
        <v>76</v>
      </c>
    </row>
    <row r="214" s="13" customFormat="1">
      <c r="A214" s="13"/>
      <c r="B214" s="198"/>
      <c r="C214" s="13"/>
      <c r="D214" s="199" t="s">
        <v>469</v>
      </c>
      <c r="E214" s="200" t="s">
        <v>3</v>
      </c>
      <c r="F214" s="201" t="s">
        <v>3975</v>
      </c>
      <c r="G214" s="13"/>
      <c r="H214" s="202">
        <v>2</v>
      </c>
      <c r="I214" s="203"/>
      <c r="J214" s="13"/>
      <c r="K214" s="13"/>
      <c r="L214" s="198"/>
      <c r="M214" s="204"/>
      <c r="N214" s="205"/>
      <c r="O214" s="205"/>
      <c r="P214" s="205"/>
      <c r="Q214" s="205"/>
      <c r="R214" s="205"/>
      <c r="S214" s="205"/>
      <c r="T214" s="20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0" t="s">
        <v>469</v>
      </c>
      <c r="AU214" s="200" t="s">
        <v>76</v>
      </c>
      <c r="AV214" s="13" t="s">
        <v>76</v>
      </c>
      <c r="AW214" s="13" t="s">
        <v>33</v>
      </c>
      <c r="AX214" s="13" t="s">
        <v>79</v>
      </c>
      <c r="AY214" s="200" t="s">
        <v>458</v>
      </c>
    </row>
    <row r="215" s="2" customFormat="1" ht="24.15" customHeight="1">
      <c r="A215" s="41"/>
      <c r="B215" s="179"/>
      <c r="C215" s="180" t="s">
        <v>672</v>
      </c>
      <c r="D215" s="180" t="s">
        <v>462</v>
      </c>
      <c r="E215" s="181" t="s">
        <v>3980</v>
      </c>
      <c r="F215" s="182" t="s">
        <v>3981</v>
      </c>
      <c r="G215" s="183" t="s">
        <v>629</v>
      </c>
      <c r="H215" s="184">
        <v>1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0.0041700000000000001</v>
      </c>
      <c r="R215" s="189">
        <f>Q215*H215</f>
        <v>0.0041700000000000001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567</v>
      </c>
      <c r="AT215" s="191" t="s">
        <v>462</v>
      </c>
      <c r="AU215" s="191" t="s">
        <v>76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567</v>
      </c>
      <c r="BM215" s="191" t="s">
        <v>3982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3983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76</v>
      </c>
    </row>
    <row r="217" s="13" customFormat="1">
      <c r="A217" s="13"/>
      <c r="B217" s="198"/>
      <c r="C217" s="13"/>
      <c r="D217" s="199" t="s">
        <v>469</v>
      </c>
      <c r="E217" s="200" t="s">
        <v>3</v>
      </c>
      <c r="F217" s="201" t="s">
        <v>3711</v>
      </c>
      <c r="G217" s="13"/>
      <c r="H217" s="202">
        <v>1</v>
      </c>
      <c r="I217" s="203"/>
      <c r="J217" s="13"/>
      <c r="K217" s="13"/>
      <c r="L217" s="198"/>
      <c r="M217" s="204"/>
      <c r="N217" s="205"/>
      <c r="O217" s="205"/>
      <c r="P217" s="205"/>
      <c r="Q217" s="205"/>
      <c r="R217" s="205"/>
      <c r="S217" s="205"/>
      <c r="T217" s="20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0" t="s">
        <v>469</v>
      </c>
      <c r="AU217" s="200" t="s">
        <v>76</v>
      </c>
      <c r="AV217" s="13" t="s">
        <v>76</v>
      </c>
      <c r="AW217" s="13" t="s">
        <v>33</v>
      </c>
      <c r="AX217" s="13" t="s">
        <v>79</v>
      </c>
      <c r="AY217" s="200" t="s">
        <v>458</v>
      </c>
    </row>
    <row r="218" s="2" customFormat="1" ht="24.15" customHeight="1">
      <c r="A218" s="41"/>
      <c r="B218" s="179"/>
      <c r="C218" s="180" t="s">
        <v>678</v>
      </c>
      <c r="D218" s="180" t="s">
        <v>462</v>
      </c>
      <c r="E218" s="181" t="s">
        <v>3984</v>
      </c>
      <c r="F218" s="182" t="s">
        <v>3985</v>
      </c>
      <c r="G218" s="183" t="s">
        <v>629</v>
      </c>
      <c r="H218" s="184">
        <v>9</v>
      </c>
      <c r="I218" s="185"/>
      <c r="J218" s="186">
        <f>ROUND(I218*H218,2)</f>
        <v>0</v>
      </c>
      <c r="K218" s="182" t="s">
        <v>465</v>
      </c>
      <c r="L218" s="42"/>
      <c r="M218" s="187" t="s">
        <v>3</v>
      </c>
      <c r="N218" s="188" t="s">
        <v>43</v>
      </c>
      <c r="O218" s="75"/>
      <c r="P218" s="189">
        <f>O218*H218</f>
        <v>0</v>
      </c>
      <c r="Q218" s="189">
        <v>0.00022000000000000001</v>
      </c>
      <c r="R218" s="189">
        <f>Q218*H218</f>
        <v>0.00198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567</v>
      </c>
      <c r="AT218" s="191" t="s">
        <v>462</v>
      </c>
      <c r="AU218" s="191" t="s">
        <v>76</v>
      </c>
      <c r="AY218" s="22" t="s">
        <v>458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79</v>
      </c>
      <c r="BK218" s="192">
        <f>ROUND(I218*H218,2)</f>
        <v>0</v>
      </c>
      <c r="BL218" s="22" t="s">
        <v>567</v>
      </c>
      <c r="BM218" s="191" t="s">
        <v>3986</v>
      </c>
    </row>
    <row r="219" s="2" customFormat="1">
      <c r="A219" s="41"/>
      <c r="B219" s="42"/>
      <c r="C219" s="41"/>
      <c r="D219" s="193" t="s">
        <v>467</v>
      </c>
      <c r="E219" s="41"/>
      <c r="F219" s="194" t="s">
        <v>3987</v>
      </c>
      <c r="G219" s="41"/>
      <c r="H219" s="41"/>
      <c r="I219" s="195"/>
      <c r="J219" s="41"/>
      <c r="K219" s="41"/>
      <c r="L219" s="42"/>
      <c r="M219" s="196"/>
      <c r="N219" s="197"/>
      <c r="O219" s="75"/>
      <c r="P219" s="75"/>
      <c r="Q219" s="75"/>
      <c r="R219" s="75"/>
      <c r="S219" s="75"/>
      <c r="T219" s="76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2" t="s">
        <v>467</v>
      </c>
      <c r="AU219" s="22" t="s">
        <v>76</v>
      </c>
    </row>
    <row r="220" s="13" customFormat="1">
      <c r="A220" s="13"/>
      <c r="B220" s="198"/>
      <c r="C220" s="13"/>
      <c r="D220" s="199" t="s">
        <v>469</v>
      </c>
      <c r="E220" s="200" t="s">
        <v>3</v>
      </c>
      <c r="F220" s="201" t="s">
        <v>3957</v>
      </c>
      <c r="G220" s="13"/>
      <c r="H220" s="202">
        <v>4</v>
      </c>
      <c r="I220" s="203"/>
      <c r="J220" s="13"/>
      <c r="K220" s="13"/>
      <c r="L220" s="198"/>
      <c r="M220" s="204"/>
      <c r="N220" s="205"/>
      <c r="O220" s="205"/>
      <c r="P220" s="205"/>
      <c r="Q220" s="205"/>
      <c r="R220" s="205"/>
      <c r="S220" s="205"/>
      <c r="T220" s="20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0" t="s">
        <v>469</v>
      </c>
      <c r="AU220" s="200" t="s">
        <v>76</v>
      </c>
      <c r="AV220" s="13" t="s">
        <v>76</v>
      </c>
      <c r="AW220" s="13" t="s">
        <v>33</v>
      </c>
      <c r="AX220" s="13" t="s">
        <v>72</v>
      </c>
      <c r="AY220" s="200" t="s">
        <v>458</v>
      </c>
    </row>
    <row r="221" s="13" customFormat="1">
      <c r="A221" s="13"/>
      <c r="B221" s="198"/>
      <c r="C221" s="13"/>
      <c r="D221" s="199" t="s">
        <v>469</v>
      </c>
      <c r="E221" s="200" t="s">
        <v>3</v>
      </c>
      <c r="F221" s="201" t="s">
        <v>3950</v>
      </c>
      <c r="G221" s="13"/>
      <c r="H221" s="202">
        <v>5</v>
      </c>
      <c r="I221" s="203"/>
      <c r="J221" s="13"/>
      <c r="K221" s="13"/>
      <c r="L221" s="198"/>
      <c r="M221" s="204"/>
      <c r="N221" s="205"/>
      <c r="O221" s="205"/>
      <c r="P221" s="205"/>
      <c r="Q221" s="205"/>
      <c r="R221" s="205"/>
      <c r="S221" s="205"/>
      <c r="T221" s="20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0" t="s">
        <v>469</v>
      </c>
      <c r="AU221" s="200" t="s">
        <v>76</v>
      </c>
      <c r="AV221" s="13" t="s">
        <v>76</v>
      </c>
      <c r="AW221" s="13" t="s">
        <v>33</v>
      </c>
      <c r="AX221" s="13" t="s">
        <v>72</v>
      </c>
      <c r="AY221" s="200" t="s">
        <v>458</v>
      </c>
    </row>
    <row r="222" s="15" customFormat="1">
      <c r="A222" s="15"/>
      <c r="B222" s="215"/>
      <c r="C222" s="15"/>
      <c r="D222" s="199" t="s">
        <v>469</v>
      </c>
      <c r="E222" s="216" t="s">
        <v>3</v>
      </c>
      <c r="F222" s="217" t="s">
        <v>497</v>
      </c>
      <c r="G222" s="15"/>
      <c r="H222" s="218">
        <v>9</v>
      </c>
      <c r="I222" s="219"/>
      <c r="J222" s="15"/>
      <c r="K222" s="15"/>
      <c r="L222" s="215"/>
      <c r="M222" s="220"/>
      <c r="N222" s="221"/>
      <c r="O222" s="221"/>
      <c r="P222" s="221"/>
      <c r="Q222" s="221"/>
      <c r="R222" s="221"/>
      <c r="S222" s="221"/>
      <c r="T222" s="22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16" t="s">
        <v>469</v>
      </c>
      <c r="AU222" s="216" t="s">
        <v>76</v>
      </c>
      <c r="AV222" s="15" t="s">
        <v>104</v>
      </c>
      <c r="AW222" s="15" t="s">
        <v>33</v>
      </c>
      <c r="AX222" s="15" t="s">
        <v>79</v>
      </c>
      <c r="AY222" s="216" t="s">
        <v>458</v>
      </c>
    </row>
    <row r="223" s="2" customFormat="1" ht="16.5" customHeight="1">
      <c r="A223" s="41"/>
      <c r="B223" s="179"/>
      <c r="C223" s="180" t="s">
        <v>683</v>
      </c>
      <c r="D223" s="180" t="s">
        <v>462</v>
      </c>
      <c r="E223" s="181" t="s">
        <v>3988</v>
      </c>
      <c r="F223" s="182" t="s">
        <v>3989</v>
      </c>
      <c r="G223" s="183" t="s">
        <v>629</v>
      </c>
      <c r="H223" s="184">
        <v>2</v>
      </c>
      <c r="I223" s="185"/>
      <c r="J223" s="186">
        <f>ROUND(I223*H223,2)</f>
        <v>0</v>
      </c>
      <c r="K223" s="182" t="s">
        <v>465</v>
      </c>
      <c r="L223" s="42"/>
      <c r="M223" s="187" t="s">
        <v>3</v>
      </c>
      <c r="N223" s="188" t="s">
        <v>43</v>
      </c>
      <c r="O223" s="75"/>
      <c r="P223" s="189">
        <f>O223*H223</f>
        <v>0</v>
      </c>
      <c r="Q223" s="189">
        <v>0.00016000000000000001</v>
      </c>
      <c r="R223" s="189">
        <f>Q223*H223</f>
        <v>0.00032000000000000003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567</v>
      </c>
      <c r="AT223" s="191" t="s">
        <v>462</v>
      </c>
      <c r="AU223" s="191" t="s">
        <v>76</v>
      </c>
      <c r="AY223" s="22" t="s">
        <v>458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79</v>
      </c>
      <c r="BK223" s="192">
        <f>ROUND(I223*H223,2)</f>
        <v>0</v>
      </c>
      <c r="BL223" s="22" t="s">
        <v>567</v>
      </c>
      <c r="BM223" s="191" t="s">
        <v>3990</v>
      </c>
    </row>
    <row r="224" s="2" customFormat="1">
      <c r="A224" s="41"/>
      <c r="B224" s="42"/>
      <c r="C224" s="41"/>
      <c r="D224" s="193" t="s">
        <v>467</v>
      </c>
      <c r="E224" s="41"/>
      <c r="F224" s="194" t="s">
        <v>3991</v>
      </c>
      <c r="G224" s="41"/>
      <c r="H224" s="41"/>
      <c r="I224" s="195"/>
      <c r="J224" s="41"/>
      <c r="K224" s="41"/>
      <c r="L224" s="42"/>
      <c r="M224" s="196"/>
      <c r="N224" s="197"/>
      <c r="O224" s="75"/>
      <c r="P224" s="75"/>
      <c r="Q224" s="75"/>
      <c r="R224" s="75"/>
      <c r="S224" s="75"/>
      <c r="T224" s="76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2" t="s">
        <v>467</v>
      </c>
      <c r="AU224" s="22" t="s">
        <v>76</v>
      </c>
    </row>
    <row r="225" s="13" customFormat="1">
      <c r="A225" s="13"/>
      <c r="B225" s="198"/>
      <c r="C225" s="13"/>
      <c r="D225" s="199" t="s">
        <v>469</v>
      </c>
      <c r="E225" s="200" t="s">
        <v>3</v>
      </c>
      <c r="F225" s="201" t="s">
        <v>3975</v>
      </c>
      <c r="G225" s="13"/>
      <c r="H225" s="202">
        <v>2</v>
      </c>
      <c r="I225" s="203"/>
      <c r="J225" s="13"/>
      <c r="K225" s="13"/>
      <c r="L225" s="198"/>
      <c r="M225" s="204"/>
      <c r="N225" s="205"/>
      <c r="O225" s="205"/>
      <c r="P225" s="205"/>
      <c r="Q225" s="205"/>
      <c r="R225" s="205"/>
      <c r="S225" s="205"/>
      <c r="T225" s="20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0" t="s">
        <v>469</v>
      </c>
      <c r="AU225" s="200" t="s">
        <v>76</v>
      </c>
      <c r="AV225" s="13" t="s">
        <v>76</v>
      </c>
      <c r="AW225" s="13" t="s">
        <v>33</v>
      </c>
      <c r="AX225" s="13" t="s">
        <v>79</v>
      </c>
      <c r="AY225" s="200" t="s">
        <v>458</v>
      </c>
    </row>
    <row r="226" s="2" customFormat="1" ht="16.5" customHeight="1">
      <c r="A226" s="41"/>
      <c r="B226" s="179"/>
      <c r="C226" s="180" t="s">
        <v>691</v>
      </c>
      <c r="D226" s="180" t="s">
        <v>462</v>
      </c>
      <c r="E226" s="181" t="s">
        <v>3992</v>
      </c>
      <c r="F226" s="182" t="s">
        <v>3993</v>
      </c>
      <c r="G226" s="183" t="s">
        <v>629</v>
      </c>
      <c r="H226" s="184">
        <v>4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0.00029</v>
      </c>
      <c r="R226" s="189">
        <f>Q226*H226</f>
        <v>0.00116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567</v>
      </c>
      <c r="AT226" s="191" t="s">
        <v>462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567</v>
      </c>
      <c r="BM226" s="191" t="s">
        <v>3994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3995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76</v>
      </c>
    </row>
    <row r="228" s="13" customFormat="1">
      <c r="A228" s="13"/>
      <c r="B228" s="198"/>
      <c r="C228" s="13"/>
      <c r="D228" s="199" t="s">
        <v>469</v>
      </c>
      <c r="E228" s="200" t="s">
        <v>3</v>
      </c>
      <c r="F228" s="201" t="s">
        <v>3752</v>
      </c>
      <c r="G228" s="13"/>
      <c r="H228" s="202">
        <v>4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76</v>
      </c>
      <c r="AV228" s="13" t="s">
        <v>76</v>
      </c>
      <c r="AW228" s="13" t="s">
        <v>33</v>
      </c>
      <c r="AX228" s="13" t="s">
        <v>72</v>
      </c>
      <c r="AY228" s="200" t="s">
        <v>458</v>
      </c>
    </row>
    <row r="229" s="15" customFormat="1">
      <c r="A229" s="15"/>
      <c r="B229" s="215"/>
      <c r="C229" s="15"/>
      <c r="D229" s="199" t="s">
        <v>469</v>
      </c>
      <c r="E229" s="216" t="s">
        <v>3</v>
      </c>
      <c r="F229" s="217" t="s">
        <v>497</v>
      </c>
      <c r="G229" s="15"/>
      <c r="H229" s="218">
        <v>4</v>
      </c>
      <c r="I229" s="219"/>
      <c r="J229" s="15"/>
      <c r="K229" s="15"/>
      <c r="L229" s="215"/>
      <c r="M229" s="220"/>
      <c r="N229" s="221"/>
      <c r="O229" s="221"/>
      <c r="P229" s="221"/>
      <c r="Q229" s="221"/>
      <c r="R229" s="221"/>
      <c r="S229" s="221"/>
      <c r="T229" s="222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16" t="s">
        <v>469</v>
      </c>
      <c r="AU229" s="216" t="s">
        <v>76</v>
      </c>
      <c r="AV229" s="15" t="s">
        <v>104</v>
      </c>
      <c r="AW229" s="15" t="s">
        <v>33</v>
      </c>
      <c r="AX229" s="15" t="s">
        <v>79</v>
      </c>
      <c r="AY229" s="216" t="s">
        <v>458</v>
      </c>
    </row>
    <row r="230" s="2" customFormat="1" ht="21.75" customHeight="1">
      <c r="A230" s="41"/>
      <c r="B230" s="179"/>
      <c r="C230" s="180" t="s">
        <v>699</v>
      </c>
      <c r="D230" s="180" t="s">
        <v>462</v>
      </c>
      <c r="E230" s="181" t="s">
        <v>3996</v>
      </c>
      <c r="F230" s="182" t="s">
        <v>3997</v>
      </c>
      <c r="G230" s="183" t="s">
        <v>629</v>
      </c>
      <c r="H230" s="184">
        <v>3</v>
      </c>
      <c r="I230" s="185"/>
      <c r="J230" s="186">
        <f>ROUND(I230*H230,2)</f>
        <v>0</v>
      </c>
      <c r="K230" s="182" t="s">
        <v>465</v>
      </c>
      <c r="L230" s="42"/>
      <c r="M230" s="187" t="s">
        <v>3</v>
      </c>
      <c r="N230" s="188" t="s">
        <v>43</v>
      </c>
      <c r="O230" s="75"/>
      <c r="P230" s="189">
        <f>O230*H230</f>
        <v>0</v>
      </c>
      <c r="Q230" s="189">
        <v>8.0000000000000007E-05</v>
      </c>
      <c r="R230" s="189">
        <f>Q230*H230</f>
        <v>0.00024000000000000003</v>
      </c>
      <c r="S230" s="189">
        <v>0</v>
      </c>
      <c r="T230" s="190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191" t="s">
        <v>567</v>
      </c>
      <c r="AT230" s="191" t="s">
        <v>462</v>
      </c>
      <c r="AU230" s="191" t="s">
        <v>76</v>
      </c>
      <c r="AY230" s="22" t="s">
        <v>458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22" t="s">
        <v>79</v>
      </c>
      <c r="BK230" s="192">
        <f>ROUND(I230*H230,2)</f>
        <v>0</v>
      </c>
      <c r="BL230" s="22" t="s">
        <v>567</v>
      </c>
      <c r="BM230" s="191" t="s">
        <v>3998</v>
      </c>
    </row>
    <row r="231" s="2" customFormat="1">
      <c r="A231" s="41"/>
      <c r="B231" s="42"/>
      <c r="C231" s="41"/>
      <c r="D231" s="193" t="s">
        <v>467</v>
      </c>
      <c r="E231" s="41"/>
      <c r="F231" s="194" t="s">
        <v>3999</v>
      </c>
      <c r="G231" s="41"/>
      <c r="H231" s="41"/>
      <c r="I231" s="195"/>
      <c r="J231" s="41"/>
      <c r="K231" s="41"/>
      <c r="L231" s="42"/>
      <c r="M231" s="196"/>
      <c r="N231" s="197"/>
      <c r="O231" s="75"/>
      <c r="P231" s="75"/>
      <c r="Q231" s="75"/>
      <c r="R231" s="75"/>
      <c r="S231" s="75"/>
      <c r="T231" s="76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2" t="s">
        <v>467</v>
      </c>
      <c r="AU231" s="22" t="s">
        <v>76</v>
      </c>
    </row>
    <row r="232" s="13" customFormat="1">
      <c r="A232" s="13"/>
      <c r="B232" s="198"/>
      <c r="C232" s="13"/>
      <c r="D232" s="199" t="s">
        <v>469</v>
      </c>
      <c r="E232" s="200" t="s">
        <v>3</v>
      </c>
      <c r="F232" s="201" t="s">
        <v>4000</v>
      </c>
      <c r="G232" s="13"/>
      <c r="H232" s="202">
        <v>3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469</v>
      </c>
      <c r="AU232" s="200" t="s">
        <v>76</v>
      </c>
      <c r="AV232" s="13" t="s">
        <v>76</v>
      </c>
      <c r="AW232" s="13" t="s">
        <v>33</v>
      </c>
      <c r="AX232" s="13" t="s">
        <v>79</v>
      </c>
      <c r="AY232" s="200" t="s">
        <v>458</v>
      </c>
    </row>
    <row r="233" s="2" customFormat="1" ht="24.15" customHeight="1">
      <c r="A233" s="41"/>
      <c r="B233" s="179"/>
      <c r="C233" s="180" t="s">
        <v>705</v>
      </c>
      <c r="D233" s="180" t="s">
        <v>462</v>
      </c>
      <c r="E233" s="181" t="s">
        <v>4001</v>
      </c>
      <c r="F233" s="182" t="s">
        <v>4002</v>
      </c>
      <c r="G233" s="183" t="s">
        <v>694</v>
      </c>
      <c r="H233" s="184">
        <v>259.69999999999999</v>
      </c>
      <c r="I233" s="185"/>
      <c r="J233" s="186">
        <f>ROUND(I233*H233,2)</f>
        <v>0</v>
      </c>
      <c r="K233" s="182" t="s">
        <v>465</v>
      </c>
      <c r="L233" s="42"/>
      <c r="M233" s="187" t="s">
        <v>3</v>
      </c>
      <c r="N233" s="188" t="s">
        <v>43</v>
      </c>
      <c r="O233" s="75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91" t="s">
        <v>567</v>
      </c>
      <c r="AT233" s="191" t="s">
        <v>462</v>
      </c>
      <c r="AU233" s="191" t="s">
        <v>76</v>
      </c>
      <c r="AY233" s="22" t="s">
        <v>458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22" t="s">
        <v>79</v>
      </c>
      <c r="BK233" s="192">
        <f>ROUND(I233*H233,2)</f>
        <v>0</v>
      </c>
      <c r="BL233" s="22" t="s">
        <v>567</v>
      </c>
      <c r="BM233" s="191" t="s">
        <v>4003</v>
      </c>
    </row>
    <row r="234" s="2" customFormat="1">
      <c r="A234" s="41"/>
      <c r="B234" s="42"/>
      <c r="C234" s="41"/>
      <c r="D234" s="193" t="s">
        <v>467</v>
      </c>
      <c r="E234" s="41"/>
      <c r="F234" s="194" t="s">
        <v>4004</v>
      </c>
      <c r="G234" s="41"/>
      <c r="H234" s="41"/>
      <c r="I234" s="195"/>
      <c r="J234" s="41"/>
      <c r="K234" s="41"/>
      <c r="L234" s="42"/>
      <c r="M234" s="196"/>
      <c r="N234" s="197"/>
      <c r="O234" s="75"/>
      <c r="P234" s="75"/>
      <c r="Q234" s="75"/>
      <c r="R234" s="75"/>
      <c r="S234" s="75"/>
      <c r="T234" s="76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2" t="s">
        <v>467</v>
      </c>
      <c r="AU234" s="22" t="s">
        <v>76</v>
      </c>
    </row>
    <row r="235" s="13" customFormat="1">
      <c r="A235" s="13"/>
      <c r="B235" s="198"/>
      <c r="C235" s="13"/>
      <c r="D235" s="199" t="s">
        <v>469</v>
      </c>
      <c r="E235" s="200" t="s">
        <v>3</v>
      </c>
      <c r="F235" s="201" t="s">
        <v>4005</v>
      </c>
      <c r="G235" s="13"/>
      <c r="H235" s="202">
        <v>3.8999999999999999</v>
      </c>
      <c r="I235" s="203"/>
      <c r="J235" s="13"/>
      <c r="K235" s="13"/>
      <c r="L235" s="198"/>
      <c r="M235" s="204"/>
      <c r="N235" s="205"/>
      <c r="O235" s="205"/>
      <c r="P235" s="205"/>
      <c r="Q235" s="205"/>
      <c r="R235" s="205"/>
      <c r="S235" s="205"/>
      <c r="T235" s="20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0" t="s">
        <v>469</v>
      </c>
      <c r="AU235" s="200" t="s">
        <v>76</v>
      </c>
      <c r="AV235" s="13" t="s">
        <v>76</v>
      </c>
      <c r="AW235" s="13" t="s">
        <v>33</v>
      </c>
      <c r="AX235" s="13" t="s">
        <v>72</v>
      </c>
      <c r="AY235" s="200" t="s">
        <v>458</v>
      </c>
    </row>
    <row r="236" s="13" customFormat="1">
      <c r="A236" s="13"/>
      <c r="B236" s="198"/>
      <c r="C236" s="13"/>
      <c r="D236" s="199" t="s">
        <v>469</v>
      </c>
      <c r="E236" s="200" t="s">
        <v>3</v>
      </c>
      <c r="F236" s="201" t="s">
        <v>4006</v>
      </c>
      <c r="G236" s="13"/>
      <c r="H236" s="202">
        <v>39</v>
      </c>
      <c r="I236" s="203"/>
      <c r="J236" s="13"/>
      <c r="K236" s="13"/>
      <c r="L236" s="198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0" t="s">
        <v>469</v>
      </c>
      <c r="AU236" s="200" t="s">
        <v>76</v>
      </c>
      <c r="AV236" s="13" t="s">
        <v>76</v>
      </c>
      <c r="AW236" s="13" t="s">
        <v>33</v>
      </c>
      <c r="AX236" s="13" t="s">
        <v>72</v>
      </c>
      <c r="AY236" s="200" t="s">
        <v>458</v>
      </c>
    </row>
    <row r="237" s="13" customFormat="1">
      <c r="A237" s="13"/>
      <c r="B237" s="198"/>
      <c r="C237" s="13"/>
      <c r="D237" s="199" t="s">
        <v>469</v>
      </c>
      <c r="E237" s="200" t="s">
        <v>3</v>
      </c>
      <c r="F237" s="201" t="s">
        <v>4007</v>
      </c>
      <c r="G237" s="13"/>
      <c r="H237" s="202">
        <v>19.199999999999999</v>
      </c>
      <c r="I237" s="203"/>
      <c r="J237" s="13"/>
      <c r="K237" s="13"/>
      <c r="L237" s="198"/>
      <c r="M237" s="204"/>
      <c r="N237" s="205"/>
      <c r="O237" s="205"/>
      <c r="P237" s="205"/>
      <c r="Q237" s="205"/>
      <c r="R237" s="205"/>
      <c r="S237" s="205"/>
      <c r="T237" s="20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0" t="s">
        <v>469</v>
      </c>
      <c r="AU237" s="200" t="s">
        <v>76</v>
      </c>
      <c r="AV237" s="13" t="s">
        <v>76</v>
      </c>
      <c r="AW237" s="13" t="s">
        <v>33</v>
      </c>
      <c r="AX237" s="13" t="s">
        <v>72</v>
      </c>
      <c r="AY237" s="200" t="s">
        <v>458</v>
      </c>
    </row>
    <row r="238" s="13" customFormat="1">
      <c r="A238" s="13"/>
      <c r="B238" s="198"/>
      <c r="C238" s="13"/>
      <c r="D238" s="199" t="s">
        <v>469</v>
      </c>
      <c r="E238" s="200" t="s">
        <v>3</v>
      </c>
      <c r="F238" s="201" t="s">
        <v>4008</v>
      </c>
      <c r="G238" s="13"/>
      <c r="H238" s="202">
        <v>62.399999999999999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469</v>
      </c>
      <c r="AU238" s="200" t="s">
        <v>76</v>
      </c>
      <c r="AV238" s="13" t="s">
        <v>76</v>
      </c>
      <c r="AW238" s="13" t="s">
        <v>33</v>
      </c>
      <c r="AX238" s="13" t="s">
        <v>72</v>
      </c>
      <c r="AY238" s="200" t="s">
        <v>458</v>
      </c>
    </row>
    <row r="239" s="13" customFormat="1">
      <c r="A239" s="13"/>
      <c r="B239" s="198"/>
      <c r="C239" s="13"/>
      <c r="D239" s="199" t="s">
        <v>469</v>
      </c>
      <c r="E239" s="200" t="s">
        <v>3</v>
      </c>
      <c r="F239" s="201" t="s">
        <v>4009</v>
      </c>
      <c r="G239" s="13"/>
      <c r="H239" s="202">
        <v>97.5</v>
      </c>
      <c r="I239" s="203"/>
      <c r="J239" s="13"/>
      <c r="K239" s="13"/>
      <c r="L239" s="198"/>
      <c r="M239" s="204"/>
      <c r="N239" s="205"/>
      <c r="O239" s="205"/>
      <c r="P239" s="205"/>
      <c r="Q239" s="205"/>
      <c r="R239" s="205"/>
      <c r="S239" s="205"/>
      <c r="T239" s="20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0" t="s">
        <v>469</v>
      </c>
      <c r="AU239" s="200" t="s">
        <v>76</v>
      </c>
      <c r="AV239" s="13" t="s">
        <v>76</v>
      </c>
      <c r="AW239" s="13" t="s">
        <v>33</v>
      </c>
      <c r="AX239" s="13" t="s">
        <v>72</v>
      </c>
      <c r="AY239" s="200" t="s">
        <v>458</v>
      </c>
    </row>
    <row r="240" s="13" customFormat="1">
      <c r="A240" s="13"/>
      <c r="B240" s="198"/>
      <c r="C240" s="13"/>
      <c r="D240" s="199" t="s">
        <v>469</v>
      </c>
      <c r="E240" s="200" t="s">
        <v>3</v>
      </c>
      <c r="F240" s="201" t="s">
        <v>4010</v>
      </c>
      <c r="G240" s="13"/>
      <c r="H240" s="202">
        <v>37.700000000000003</v>
      </c>
      <c r="I240" s="203"/>
      <c r="J240" s="13"/>
      <c r="K240" s="13"/>
      <c r="L240" s="198"/>
      <c r="M240" s="204"/>
      <c r="N240" s="205"/>
      <c r="O240" s="205"/>
      <c r="P240" s="205"/>
      <c r="Q240" s="205"/>
      <c r="R240" s="205"/>
      <c r="S240" s="205"/>
      <c r="T240" s="20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0" t="s">
        <v>469</v>
      </c>
      <c r="AU240" s="200" t="s">
        <v>76</v>
      </c>
      <c r="AV240" s="13" t="s">
        <v>76</v>
      </c>
      <c r="AW240" s="13" t="s">
        <v>33</v>
      </c>
      <c r="AX240" s="13" t="s">
        <v>72</v>
      </c>
      <c r="AY240" s="200" t="s">
        <v>458</v>
      </c>
    </row>
    <row r="241" s="15" customFormat="1">
      <c r="A241" s="15"/>
      <c r="B241" s="215"/>
      <c r="C241" s="15"/>
      <c r="D241" s="199" t="s">
        <v>469</v>
      </c>
      <c r="E241" s="216" t="s">
        <v>3</v>
      </c>
      <c r="F241" s="217" t="s">
        <v>497</v>
      </c>
      <c r="G241" s="15"/>
      <c r="H241" s="218">
        <v>259.69999999999999</v>
      </c>
      <c r="I241" s="219"/>
      <c r="J241" s="15"/>
      <c r="K241" s="15"/>
      <c r="L241" s="215"/>
      <c r="M241" s="220"/>
      <c r="N241" s="221"/>
      <c r="O241" s="221"/>
      <c r="P241" s="221"/>
      <c r="Q241" s="221"/>
      <c r="R241" s="221"/>
      <c r="S241" s="221"/>
      <c r="T241" s="22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16" t="s">
        <v>469</v>
      </c>
      <c r="AU241" s="216" t="s">
        <v>76</v>
      </c>
      <c r="AV241" s="15" t="s">
        <v>104</v>
      </c>
      <c r="AW241" s="15" t="s">
        <v>33</v>
      </c>
      <c r="AX241" s="15" t="s">
        <v>79</v>
      </c>
      <c r="AY241" s="216" t="s">
        <v>458</v>
      </c>
    </row>
    <row r="242" s="2" customFormat="1" ht="24.15" customHeight="1">
      <c r="A242" s="41"/>
      <c r="B242" s="179"/>
      <c r="C242" s="180" t="s">
        <v>711</v>
      </c>
      <c r="D242" s="180" t="s">
        <v>462</v>
      </c>
      <c r="E242" s="181" t="s">
        <v>4011</v>
      </c>
      <c r="F242" s="182" t="s">
        <v>4012</v>
      </c>
      <c r="G242" s="183" t="s">
        <v>694</v>
      </c>
      <c r="H242" s="184">
        <v>10.4</v>
      </c>
      <c r="I242" s="185"/>
      <c r="J242" s="186">
        <f>ROUND(I242*H242,2)</f>
        <v>0</v>
      </c>
      <c r="K242" s="182" t="s">
        <v>465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567</v>
      </c>
      <c r="AT242" s="191" t="s">
        <v>462</v>
      </c>
      <c r="AU242" s="191" t="s">
        <v>76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567</v>
      </c>
      <c r="BM242" s="191" t="s">
        <v>4013</v>
      </c>
    </row>
    <row r="243" s="2" customFormat="1">
      <c r="A243" s="41"/>
      <c r="B243" s="42"/>
      <c r="C243" s="41"/>
      <c r="D243" s="193" t="s">
        <v>467</v>
      </c>
      <c r="E243" s="41"/>
      <c r="F243" s="194" t="s">
        <v>4014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467</v>
      </c>
      <c r="AU243" s="22" t="s">
        <v>76</v>
      </c>
    </row>
    <row r="244" s="13" customFormat="1">
      <c r="A244" s="13"/>
      <c r="B244" s="198"/>
      <c r="C244" s="13"/>
      <c r="D244" s="199" t="s">
        <v>469</v>
      </c>
      <c r="E244" s="200" t="s">
        <v>3</v>
      </c>
      <c r="F244" s="201" t="s">
        <v>4015</v>
      </c>
      <c r="G244" s="13"/>
      <c r="H244" s="202">
        <v>10.4</v>
      </c>
      <c r="I244" s="203"/>
      <c r="J244" s="13"/>
      <c r="K244" s="13"/>
      <c r="L244" s="198"/>
      <c r="M244" s="204"/>
      <c r="N244" s="205"/>
      <c r="O244" s="205"/>
      <c r="P244" s="205"/>
      <c r="Q244" s="205"/>
      <c r="R244" s="205"/>
      <c r="S244" s="205"/>
      <c r="T244" s="20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0" t="s">
        <v>469</v>
      </c>
      <c r="AU244" s="200" t="s">
        <v>76</v>
      </c>
      <c r="AV244" s="13" t="s">
        <v>76</v>
      </c>
      <c r="AW244" s="13" t="s">
        <v>33</v>
      </c>
      <c r="AX244" s="13" t="s">
        <v>72</v>
      </c>
      <c r="AY244" s="200" t="s">
        <v>458</v>
      </c>
    </row>
    <row r="245" s="15" customFormat="1">
      <c r="A245" s="15"/>
      <c r="B245" s="215"/>
      <c r="C245" s="15"/>
      <c r="D245" s="199" t="s">
        <v>469</v>
      </c>
      <c r="E245" s="216" t="s">
        <v>3</v>
      </c>
      <c r="F245" s="217" t="s">
        <v>497</v>
      </c>
      <c r="G245" s="15"/>
      <c r="H245" s="218">
        <v>10.4</v>
      </c>
      <c r="I245" s="219"/>
      <c r="J245" s="15"/>
      <c r="K245" s="15"/>
      <c r="L245" s="215"/>
      <c r="M245" s="220"/>
      <c r="N245" s="221"/>
      <c r="O245" s="221"/>
      <c r="P245" s="221"/>
      <c r="Q245" s="221"/>
      <c r="R245" s="221"/>
      <c r="S245" s="221"/>
      <c r="T245" s="222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16" t="s">
        <v>469</v>
      </c>
      <c r="AU245" s="216" t="s">
        <v>76</v>
      </c>
      <c r="AV245" s="15" t="s">
        <v>104</v>
      </c>
      <c r="AW245" s="15" t="s">
        <v>33</v>
      </c>
      <c r="AX245" s="15" t="s">
        <v>79</v>
      </c>
      <c r="AY245" s="216" t="s">
        <v>458</v>
      </c>
    </row>
    <row r="246" s="2" customFormat="1" ht="44.25" customHeight="1">
      <c r="A246" s="41"/>
      <c r="B246" s="179"/>
      <c r="C246" s="180" t="s">
        <v>716</v>
      </c>
      <c r="D246" s="180" t="s">
        <v>462</v>
      </c>
      <c r="E246" s="181" t="s">
        <v>4016</v>
      </c>
      <c r="F246" s="182" t="s">
        <v>4017</v>
      </c>
      <c r="G246" s="183" t="s">
        <v>3681</v>
      </c>
      <c r="H246" s="255"/>
      <c r="I246" s="185"/>
      <c r="J246" s="186">
        <f>ROUND(I246*H246,2)</f>
        <v>0</v>
      </c>
      <c r="K246" s="182" t="s">
        <v>465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567</v>
      </c>
      <c r="AT246" s="191" t="s">
        <v>462</v>
      </c>
      <c r="AU246" s="191" t="s">
        <v>76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567</v>
      </c>
      <c r="BM246" s="191" t="s">
        <v>4018</v>
      </c>
    </row>
    <row r="247" s="2" customFormat="1">
      <c r="A247" s="41"/>
      <c r="B247" s="42"/>
      <c r="C247" s="41"/>
      <c r="D247" s="193" t="s">
        <v>467</v>
      </c>
      <c r="E247" s="41"/>
      <c r="F247" s="194" t="s">
        <v>4019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467</v>
      </c>
      <c r="AU247" s="22" t="s">
        <v>76</v>
      </c>
    </row>
    <row r="248" s="2" customFormat="1" ht="49.05" customHeight="1">
      <c r="A248" s="41"/>
      <c r="B248" s="179"/>
      <c r="C248" s="180" t="s">
        <v>723</v>
      </c>
      <c r="D248" s="180" t="s">
        <v>462</v>
      </c>
      <c r="E248" s="181" t="s">
        <v>4020</v>
      </c>
      <c r="F248" s="182" t="s">
        <v>4021</v>
      </c>
      <c r="G248" s="183" t="s">
        <v>3681</v>
      </c>
      <c r="H248" s="255"/>
      <c r="I248" s="185"/>
      <c r="J248" s="186">
        <f>ROUND(I248*H248,2)</f>
        <v>0</v>
      </c>
      <c r="K248" s="182" t="s">
        <v>465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567</v>
      </c>
      <c r="AT248" s="191" t="s">
        <v>462</v>
      </c>
      <c r="AU248" s="191" t="s">
        <v>76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567</v>
      </c>
      <c r="BM248" s="191" t="s">
        <v>4022</v>
      </c>
    </row>
    <row r="249" s="2" customFormat="1">
      <c r="A249" s="41"/>
      <c r="B249" s="42"/>
      <c r="C249" s="41"/>
      <c r="D249" s="193" t="s">
        <v>467</v>
      </c>
      <c r="E249" s="41"/>
      <c r="F249" s="194" t="s">
        <v>4023</v>
      </c>
      <c r="G249" s="41"/>
      <c r="H249" s="41"/>
      <c r="I249" s="195"/>
      <c r="J249" s="41"/>
      <c r="K249" s="41"/>
      <c r="L249" s="42"/>
      <c r="M249" s="196"/>
      <c r="N249" s="197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2" t="s">
        <v>467</v>
      </c>
      <c r="AU249" s="22" t="s">
        <v>76</v>
      </c>
    </row>
    <row r="250" s="12" customFormat="1" ht="22.8" customHeight="1">
      <c r="A250" s="12"/>
      <c r="B250" s="166"/>
      <c r="C250" s="12"/>
      <c r="D250" s="167" t="s">
        <v>71</v>
      </c>
      <c r="E250" s="177" t="s">
        <v>4024</v>
      </c>
      <c r="F250" s="177" t="s">
        <v>4025</v>
      </c>
      <c r="G250" s="12"/>
      <c r="H250" s="12"/>
      <c r="I250" s="169"/>
      <c r="J250" s="178">
        <f>BK250</f>
        <v>0</v>
      </c>
      <c r="K250" s="12"/>
      <c r="L250" s="166"/>
      <c r="M250" s="171"/>
      <c r="N250" s="172"/>
      <c r="O250" s="172"/>
      <c r="P250" s="173">
        <f>SUM(P251:P419)</f>
        <v>0</v>
      </c>
      <c r="Q250" s="172"/>
      <c r="R250" s="173">
        <f>SUM(R251:R419)</f>
        <v>1.3333729999999999</v>
      </c>
      <c r="S250" s="172"/>
      <c r="T250" s="174">
        <f>SUM(T251:T419)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67" t="s">
        <v>76</v>
      </c>
      <c r="AT250" s="175" t="s">
        <v>71</v>
      </c>
      <c r="AU250" s="175" t="s">
        <v>79</v>
      </c>
      <c r="AY250" s="167" t="s">
        <v>458</v>
      </c>
      <c r="BK250" s="176">
        <f>SUM(BK251:BK419)</f>
        <v>0</v>
      </c>
    </row>
    <row r="251" s="2" customFormat="1" ht="24.15" customHeight="1">
      <c r="A251" s="41"/>
      <c r="B251" s="179"/>
      <c r="C251" s="223" t="s">
        <v>728</v>
      </c>
      <c r="D251" s="223" t="s">
        <v>562</v>
      </c>
      <c r="E251" s="224" t="s">
        <v>4026</v>
      </c>
      <c r="F251" s="225" t="s">
        <v>4027</v>
      </c>
      <c r="G251" s="226" t="s">
        <v>694</v>
      </c>
      <c r="H251" s="227">
        <v>6</v>
      </c>
      <c r="I251" s="228"/>
      <c r="J251" s="229">
        <f>ROUND(I251*H251,2)</f>
        <v>0</v>
      </c>
      <c r="K251" s="225" t="s">
        <v>465</v>
      </c>
      <c r="L251" s="230"/>
      <c r="M251" s="231" t="s">
        <v>3</v>
      </c>
      <c r="N251" s="232" t="s">
        <v>43</v>
      </c>
      <c r="O251" s="75"/>
      <c r="P251" s="189">
        <f>O251*H251</f>
        <v>0</v>
      </c>
      <c r="Q251" s="189">
        <v>0.00067000000000000002</v>
      </c>
      <c r="R251" s="189">
        <f>Q251*H251</f>
        <v>0.0040200000000000001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521</v>
      </c>
      <c r="AT251" s="191" t="s">
        <v>562</v>
      </c>
      <c r="AU251" s="191" t="s">
        <v>76</v>
      </c>
      <c r="AY251" s="22" t="s">
        <v>458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79</v>
      </c>
      <c r="BK251" s="192">
        <f>ROUND(I251*H251,2)</f>
        <v>0</v>
      </c>
      <c r="BL251" s="22" t="s">
        <v>104</v>
      </c>
      <c r="BM251" s="191" t="s">
        <v>4028</v>
      </c>
    </row>
    <row r="252" s="13" customFormat="1">
      <c r="A252" s="13"/>
      <c r="B252" s="198"/>
      <c r="C252" s="13"/>
      <c r="D252" s="199" t="s">
        <v>469</v>
      </c>
      <c r="E252" s="200" t="s">
        <v>3</v>
      </c>
      <c r="F252" s="201" t="s">
        <v>4029</v>
      </c>
      <c r="G252" s="13"/>
      <c r="H252" s="202">
        <v>4</v>
      </c>
      <c r="I252" s="203"/>
      <c r="J252" s="13"/>
      <c r="K252" s="13"/>
      <c r="L252" s="198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0" t="s">
        <v>469</v>
      </c>
      <c r="AU252" s="200" t="s">
        <v>76</v>
      </c>
      <c r="AV252" s="13" t="s">
        <v>76</v>
      </c>
      <c r="AW252" s="13" t="s">
        <v>33</v>
      </c>
      <c r="AX252" s="13" t="s">
        <v>79</v>
      </c>
      <c r="AY252" s="200" t="s">
        <v>458</v>
      </c>
    </row>
    <row r="253" s="13" customFormat="1">
      <c r="A253" s="13"/>
      <c r="B253" s="198"/>
      <c r="C253" s="13"/>
      <c r="D253" s="199" t="s">
        <v>469</v>
      </c>
      <c r="E253" s="13"/>
      <c r="F253" s="201" t="s">
        <v>4030</v>
      </c>
      <c r="G253" s="13"/>
      <c r="H253" s="202">
        <v>6</v>
      </c>
      <c r="I253" s="203"/>
      <c r="J253" s="13"/>
      <c r="K253" s="13"/>
      <c r="L253" s="198"/>
      <c r="M253" s="204"/>
      <c r="N253" s="205"/>
      <c r="O253" s="205"/>
      <c r="P253" s="205"/>
      <c r="Q253" s="205"/>
      <c r="R253" s="205"/>
      <c r="S253" s="205"/>
      <c r="T253" s="20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0" t="s">
        <v>469</v>
      </c>
      <c r="AU253" s="200" t="s">
        <v>76</v>
      </c>
      <c r="AV253" s="13" t="s">
        <v>76</v>
      </c>
      <c r="AW253" s="13" t="s">
        <v>4</v>
      </c>
      <c r="AX253" s="13" t="s">
        <v>79</v>
      </c>
      <c r="AY253" s="200" t="s">
        <v>458</v>
      </c>
    </row>
    <row r="254" s="2" customFormat="1" ht="24.15" customHeight="1">
      <c r="A254" s="41"/>
      <c r="B254" s="179"/>
      <c r="C254" s="223" t="s">
        <v>734</v>
      </c>
      <c r="D254" s="223" t="s">
        <v>562</v>
      </c>
      <c r="E254" s="224" t="s">
        <v>4031</v>
      </c>
      <c r="F254" s="225" t="s">
        <v>4032</v>
      </c>
      <c r="G254" s="226" t="s">
        <v>694</v>
      </c>
      <c r="H254" s="227">
        <v>7.5</v>
      </c>
      <c r="I254" s="228"/>
      <c r="J254" s="229">
        <f>ROUND(I254*H254,2)</f>
        <v>0</v>
      </c>
      <c r="K254" s="225" t="s">
        <v>465</v>
      </c>
      <c r="L254" s="230"/>
      <c r="M254" s="231" t="s">
        <v>3</v>
      </c>
      <c r="N254" s="232" t="s">
        <v>43</v>
      </c>
      <c r="O254" s="75"/>
      <c r="P254" s="189">
        <f>O254*H254</f>
        <v>0</v>
      </c>
      <c r="Q254" s="189">
        <v>0.00027</v>
      </c>
      <c r="R254" s="189">
        <f>Q254*H254</f>
        <v>0.0020249999999999999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521</v>
      </c>
      <c r="AT254" s="191" t="s">
        <v>562</v>
      </c>
      <c r="AU254" s="191" t="s">
        <v>76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104</v>
      </c>
      <c r="BM254" s="191" t="s">
        <v>4033</v>
      </c>
    </row>
    <row r="255" s="13" customFormat="1">
      <c r="A255" s="13"/>
      <c r="B255" s="198"/>
      <c r="C255" s="13"/>
      <c r="D255" s="199" t="s">
        <v>469</v>
      </c>
      <c r="E255" s="200" t="s">
        <v>3</v>
      </c>
      <c r="F255" s="201" t="s">
        <v>4034</v>
      </c>
      <c r="G255" s="13"/>
      <c r="H255" s="202">
        <v>5</v>
      </c>
      <c r="I255" s="203"/>
      <c r="J255" s="13"/>
      <c r="K255" s="13"/>
      <c r="L255" s="198"/>
      <c r="M255" s="204"/>
      <c r="N255" s="205"/>
      <c r="O255" s="205"/>
      <c r="P255" s="205"/>
      <c r="Q255" s="205"/>
      <c r="R255" s="205"/>
      <c r="S255" s="205"/>
      <c r="T255" s="20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00" t="s">
        <v>469</v>
      </c>
      <c r="AU255" s="200" t="s">
        <v>76</v>
      </c>
      <c r="AV255" s="13" t="s">
        <v>76</v>
      </c>
      <c r="AW255" s="13" t="s">
        <v>33</v>
      </c>
      <c r="AX255" s="13" t="s">
        <v>79</v>
      </c>
      <c r="AY255" s="200" t="s">
        <v>458</v>
      </c>
    </row>
    <row r="256" s="13" customFormat="1">
      <c r="A256" s="13"/>
      <c r="B256" s="198"/>
      <c r="C256" s="13"/>
      <c r="D256" s="199" t="s">
        <v>469</v>
      </c>
      <c r="E256" s="13"/>
      <c r="F256" s="201" t="s">
        <v>4035</v>
      </c>
      <c r="G256" s="13"/>
      <c r="H256" s="202">
        <v>7.5</v>
      </c>
      <c r="I256" s="203"/>
      <c r="J256" s="13"/>
      <c r="K256" s="13"/>
      <c r="L256" s="198"/>
      <c r="M256" s="204"/>
      <c r="N256" s="205"/>
      <c r="O256" s="205"/>
      <c r="P256" s="205"/>
      <c r="Q256" s="205"/>
      <c r="R256" s="205"/>
      <c r="S256" s="205"/>
      <c r="T256" s="20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0" t="s">
        <v>469</v>
      </c>
      <c r="AU256" s="200" t="s">
        <v>76</v>
      </c>
      <c r="AV256" s="13" t="s">
        <v>76</v>
      </c>
      <c r="AW256" s="13" t="s">
        <v>4</v>
      </c>
      <c r="AX256" s="13" t="s">
        <v>79</v>
      </c>
      <c r="AY256" s="200" t="s">
        <v>458</v>
      </c>
    </row>
    <row r="257" s="2" customFormat="1" ht="24.15" customHeight="1">
      <c r="A257" s="41"/>
      <c r="B257" s="179"/>
      <c r="C257" s="180" t="s">
        <v>737</v>
      </c>
      <c r="D257" s="180" t="s">
        <v>462</v>
      </c>
      <c r="E257" s="181" t="s">
        <v>4036</v>
      </c>
      <c r="F257" s="182" t="s">
        <v>4037</v>
      </c>
      <c r="G257" s="183" t="s">
        <v>694</v>
      </c>
      <c r="H257" s="184">
        <v>30</v>
      </c>
      <c r="I257" s="185"/>
      <c r="J257" s="186">
        <f>ROUND(I257*H257,2)</f>
        <v>0</v>
      </c>
      <c r="K257" s="182" t="s">
        <v>465</v>
      </c>
      <c r="L257" s="42"/>
      <c r="M257" s="187" t="s">
        <v>3</v>
      </c>
      <c r="N257" s="188" t="s">
        <v>43</v>
      </c>
      <c r="O257" s="75"/>
      <c r="P257" s="189">
        <f>O257*H257</f>
        <v>0</v>
      </c>
      <c r="Q257" s="189">
        <v>0.0030899999999999999</v>
      </c>
      <c r="R257" s="189">
        <f>Q257*H257</f>
        <v>0.092699999999999991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567</v>
      </c>
      <c r="AT257" s="191" t="s">
        <v>462</v>
      </c>
      <c r="AU257" s="191" t="s">
        <v>76</v>
      </c>
      <c r="AY257" s="22" t="s">
        <v>458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79</v>
      </c>
      <c r="BK257" s="192">
        <f>ROUND(I257*H257,2)</f>
        <v>0</v>
      </c>
      <c r="BL257" s="22" t="s">
        <v>567</v>
      </c>
      <c r="BM257" s="191" t="s">
        <v>4038</v>
      </c>
    </row>
    <row r="258" s="2" customFormat="1">
      <c r="A258" s="41"/>
      <c r="B258" s="42"/>
      <c r="C258" s="41"/>
      <c r="D258" s="193" t="s">
        <v>467</v>
      </c>
      <c r="E258" s="41"/>
      <c r="F258" s="194" t="s">
        <v>4039</v>
      </c>
      <c r="G258" s="41"/>
      <c r="H258" s="41"/>
      <c r="I258" s="195"/>
      <c r="J258" s="41"/>
      <c r="K258" s="41"/>
      <c r="L258" s="42"/>
      <c r="M258" s="196"/>
      <c r="N258" s="197"/>
      <c r="O258" s="75"/>
      <c r="P258" s="75"/>
      <c r="Q258" s="75"/>
      <c r="R258" s="75"/>
      <c r="S258" s="75"/>
      <c r="T258" s="76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2" t="s">
        <v>467</v>
      </c>
      <c r="AU258" s="22" t="s">
        <v>76</v>
      </c>
    </row>
    <row r="259" s="13" customFormat="1">
      <c r="A259" s="13"/>
      <c r="B259" s="198"/>
      <c r="C259" s="13"/>
      <c r="D259" s="199" t="s">
        <v>469</v>
      </c>
      <c r="E259" s="200" t="s">
        <v>3</v>
      </c>
      <c r="F259" s="201" t="s">
        <v>4040</v>
      </c>
      <c r="G259" s="13"/>
      <c r="H259" s="202">
        <v>20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469</v>
      </c>
      <c r="AU259" s="200" t="s">
        <v>76</v>
      </c>
      <c r="AV259" s="13" t="s">
        <v>76</v>
      </c>
      <c r="AW259" s="13" t="s">
        <v>33</v>
      </c>
      <c r="AX259" s="13" t="s">
        <v>72</v>
      </c>
      <c r="AY259" s="200" t="s">
        <v>458</v>
      </c>
    </row>
    <row r="260" s="15" customFormat="1">
      <c r="A260" s="15"/>
      <c r="B260" s="215"/>
      <c r="C260" s="15"/>
      <c r="D260" s="199" t="s">
        <v>469</v>
      </c>
      <c r="E260" s="216" t="s">
        <v>3</v>
      </c>
      <c r="F260" s="217" t="s">
        <v>497</v>
      </c>
      <c r="G260" s="15"/>
      <c r="H260" s="218">
        <v>20</v>
      </c>
      <c r="I260" s="219"/>
      <c r="J260" s="15"/>
      <c r="K260" s="15"/>
      <c r="L260" s="215"/>
      <c r="M260" s="220"/>
      <c r="N260" s="221"/>
      <c r="O260" s="221"/>
      <c r="P260" s="221"/>
      <c r="Q260" s="221"/>
      <c r="R260" s="221"/>
      <c r="S260" s="221"/>
      <c r="T260" s="22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16" t="s">
        <v>469</v>
      </c>
      <c r="AU260" s="216" t="s">
        <v>76</v>
      </c>
      <c r="AV260" s="15" t="s">
        <v>104</v>
      </c>
      <c r="AW260" s="15" t="s">
        <v>33</v>
      </c>
      <c r="AX260" s="15" t="s">
        <v>79</v>
      </c>
      <c r="AY260" s="216" t="s">
        <v>458</v>
      </c>
    </row>
    <row r="261" s="13" customFormat="1">
      <c r="A261" s="13"/>
      <c r="B261" s="198"/>
      <c r="C261" s="13"/>
      <c r="D261" s="199" t="s">
        <v>469</v>
      </c>
      <c r="E261" s="13"/>
      <c r="F261" s="201" t="s">
        <v>4041</v>
      </c>
      <c r="G261" s="13"/>
      <c r="H261" s="202">
        <v>30</v>
      </c>
      <c r="I261" s="203"/>
      <c r="J261" s="13"/>
      <c r="K261" s="13"/>
      <c r="L261" s="198"/>
      <c r="M261" s="204"/>
      <c r="N261" s="205"/>
      <c r="O261" s="205"/>
      <c r="P261" s="205"/>
      <c r="Q261" s="205"/>
      <c r="R261" s="205"/>
      <c r="S261" s="205"/>
      <c r="T261" s="20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0" t="s">
        <v>469</v>
      </c>
      <c r="AU261" s="200" t="s">
        <v>76</v>
      </c>
      <c r="AV261" s="13" t="s">
        <v>76</v>
      </c>
      <c r="AW261" s="13" t="s">
        <v>4</v>
      </c>
      <c r="AX261" s="13" t="s">
        <v>79</v>
      </c>
      <c r="AY261" s="200" t="s">
        <v>458</v>
      </c>
    </row>
    <row r="262" s="2" customFormat="1" ht="24.15" customHeight="1">
      <c r="A262" s="41"/>
      <c r="B262" s="179"/>
      <c r="C262" s="180" t="s">
        <v>743</v>
      </c>
      <c r="D262" s="180" t="s">
        <v>462</v>
      </c>
      <c r="E262" s="181" t="s">
        <v>4042</v>
      </c>
      <c r="F262" s="182" t="s">
        <v>4043</v>
      </c>
      <c r="G262" s="183" t="s">
        <v>694</v>
      </c>
      <c r="H262" s="184">
        <v>4.5</v>
      </c>
      <c r="I262" s="185"/>
      <c r="J262" s="186">
        <f>ROUND(I262*H262,2)</f>
        <v>0</v>
      </c>
      <c r="K262" s="182" t="s">
        <v>465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0.0045700000000000003</v>
      </c>
      <c r="R262" s="189">
        <f>Q262*H262</f>
        <v>0.020565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567</v>
      </c>
      <c r="AT262" s="191" t="s">
        <v>462</v>
      </c>
      <c r="AU262" s="191" t="s">
        <v>76</v>
      </c>
      <c r="AY262" s="22" t="s">
        <v>458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79</v>
      </c>
      <c r="BK262" s="192">
        <f>ROUND(I262*H262,2)</f>
        <v>0</v>
      </c>
      <c r="BL262" s="22" t="s">
        <v>567</v>
      </c>
      <c r="BM262" s="191" t="s">
        <v>4044</v>
      </c>
    </row>
    <row r="263" s="2" customFormat="1">
      <c r="A263" s="41"/>
      <c r="B263" s="42"/>
      <c r="C263" s="41"/>
      <c r="D263" s="193" t="s">
        <v>467</v>
      </c>
      <c r="E263" s="41"/>
      <c r="F263" s="194" t="s">
        <v>4045</v>
      </c>
      <c r="G263" s="41"/>
      <c r="H263" s="41"/>
      <c r="I263" s="195"/>
      <c r="J263" s="41"/>
      <c r="K263" s="41"/>
      <c r="L263" s="42"/>
      <c r="M263" s="196"/>
      <c r="N263" s="197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2" t="s">
        <v>467</v>
      </c>
      <c r="AU263" s="22" t="s">
        <v>76</v>
      </c>
    </row>
    <row r="264" s="13" customFormat="1">
      <c r="A264" s="13"/>
      <c r="B264" s="198"/>
      <c r="C264" s="13"/>
      <c r="D264" s="199" t="s">
        <v>469</v>
      </c>
      <c r="E264" s="200" t="s">
        <v>3</v>
      </c>
      <c r="F264" s="201" t="s">
        <v>4046</v>
      </c>
      <c r="G264" s="13"/>
      <c r="H264" s="202">
        <v>3</v>
      </c>
      <c r="I264" s="203"/>
      <c r="J264" s="13"/>
      <c r="K264" s="13"/>
      <c r="L264" s="198"/>
      <c r="M264" s="204"/>
      <c r="N264" s="205"/>
      <c r="O264" s="205"/>
      <c r="P264" s="205"/>
      <c r="Q264" s="205"/>
      <c r="R264" s="205"/>
      <c r="S264" s="205"/>
      <c r="T264" s="20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0" t="s">
        <v>469</v>
      </c>
      <c r="AU264" s="200" t="s">
        <v>76</v>
      </c>
      <c r="AV264" s="13" t="s">
        <v>76</v>
      </c>
      <c r="AW264" s="13" t="s">
        <v>33</v>
      </c>
      <c r="AX264" s="13" t="s">
        <v>79</v>
      </c>
      <c r="AY264" s="200" t="s">
        <v>458</v>
      </c>
    </row>
    <row r="265" s="13" customFormat="1">
      <c r="A265" s="13"/>
      <c r="B265" s="198"/>
      <c r="C265" s="13"/>
      <c r="D265" s="199" t="s">
        <v>469</v>
      </c>
      <c r="E265" s="13"/>
      <c r="F265" s="201" t="s">
        <v>4047</v>
      </c>
      <c r="G265" s="13"/>
      <c r="H265" s="202">
        <v>4.5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469</v>
      </c>
      <c r="AU265" s="200" t="s">
        <v>76</v>
      </c>
      <c r="AV265" s="13" t="s">
        <v>76</v>
      </c>
      <c r="AW265" s="13" t="s">
        <v>4</v>
      </c>
      <c r="AX265" s="13" t="s">
        <v>79</v>
      </c>
      <c r="AY265" s="200" t="s">
        <v>458</v>
      </c>
    </row>
    <row r="266" s="2" customFormat="1" ht="33" customHeight="1">
      <c r="A266" s="41"/>
      <c r="B266" s="179"/>
      <c r="C266" s="180" t="s">
        <v>748</v>
      </c>
      <c r="D266" s="180" t="s">
        <v>462</v>
      </c>
      <c r="E266" s="181" t="s">
        <v>4048</v>
      </c>
      <c r="F266" s="182" t="s">
        <v>4049</v>
      </c>
      <c r="G266" s="183" t="s">
        <v>694</v>
      </c>
      <c r="H266" s="184">
        <v>270</v>
      </c>
      <c r="I266" s="185"/>
      <c r="J266" s="186">
        <f>ROUND(I266*H266,2)</f>
        <v>0</v>
      </c>
      <c r="K266" s="182" t="s">
        <v>465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0.00084000000000000003</v>
      </c>
      <c r="R266" s="189">
        <f>Q266*H266</f>
        <v>0.2268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567</v>
      </c>
      <c r="AT266" s="191" t="s">
        <v>462</v>
      </c>
      <c r="AU266" s="191" t="s">
        <v>76</v>
      </c>
      <c r="AY266" s="22" t="s">
        <v>458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79</v>
      </c>
      <c r="BK266" s="192">
        <f>ROUND(I266*H266,2)</f>
        <v>0</v>
      </c>
      <c r="BL266" s="22" t="s">
        <v>567</v>
      </c>
      <c r="BM266" s="191" t="s">
        <v>4050</v>
      </c>
    </row>
    <row r="267" s="2" customFormat="1">
      <c r="A267" s="41"/>
      <c r="B267" s="42"/>
      <c r="C267" s="41"/>
      <c r="D267" s="193" t="s">
        <v>467</v>
      </c>
      <c r="E267" s="41"/>
      <c r="F267" s="194" t="s">
        <v>4051</v>
      </c>
      <c r="G267" s="41"/>
      <c r="H267" s="41"/>
      <c r="I267" s="195"/>
      <c r="J267" s="41"/>
      <c r="K267" s="41"/>
      <c r="L267" s="42"/>
      <c r="M267" s="196"/>
      <c r="N267" s="197"/>
      <c r="O267" s="75"/>
      <c r="P267" s="75"/>
      <c r="Q267" s="75"/>
      <c r="R267" s="75"/>
      <c r="S267" s="75"/>
      <c r="T267" s="76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2" t="s">
        <v>467</v>
      </c>
      <c r="AU267" s="22" t="s">
        <v>76</v>
      </c>
    </row>
    <row r="268" s="13" customFormat="1">
      <c r="A268" s="13"/>
      <c r="B268" s="198"/>
      <c r="C268" s="13"/>
      <c r="D268" s="199" t="s">
        <v>469</v>
      </c>
      <c r="E268" s="200" t="s">
        <v>3</v>
      </c>
      <c r="F268" s="201" t="s">
        <v>4052</v>
      </c>
      <c r="G268" s="13"/>
      <c r="H268" s="202">
        <v>270</v>
      </c>
      <c r="I268" s="203"/>
      <c r="J268" s="13"/>
      <c r="K268" s="13"/>
      <c r="L268" s="198"/>
      <c r="M268" s="204"/>
      <c r="N268" s="205"/>
      <c r="O268" s="205"/>
      <c r="P268" s="205"/>
      <c r="Q268" s="205"/>
      <c r="R268" s="205"/>
      <c r="S268" s="205"/>
      <c r="T268" s="20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0" t="s">
        <v>469</v>
      </c>
      <c r="AU268" s="200" t="s">
        <v>76</v>
      </c>
      <c r="AV268" s="13" t="s">
        <v>76</v>
      </c>
      <c r="AW268" s="13" t="s">
        <v>33</v>
      </c>
      <c r="AX268" s="13" t="s">
        <v>79</v>
      </c>
      <c r="AY268" s="200" t="s">
        <v>458</v>
      </c>
    </row>
    <row r="269" s="2" customFormat="1" ht="37.8" customHeight="1">
      <c r="A269" s="41"/>
      <c r="B269" s="179"/>
      <c r="C269" s="180" t="s">
        <v>753</v>
      </c>
      <c r="D269" s="180" t="s">
        <v>462</v>
      </c>
      <c r="E269" s="181" t="s">
        <v>4053</v>
      </c>
      <c r="F269" s="182" t="s">
        <v>4054</v>
      </c>
      <c r="G269" s="183" t="s">
        <v>694</v>
      </c>
      <c r="H269" s="184">
        <v>30</v>
      </c>
      <c r="I269" s="185"/>
      <c r="J269" s="186">
        <f>ROUND(I269*H269,2)</f>
        <v>0</v>
      </c>
      <c r="K269" s="182" t="s">
        <v>3372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0.00084000000000000003</v>
      </c>
      <c r="R269" s="189">
        <f>Q269*H269</f>
        <v>0.0252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567</v>
      </c>
      <c r="AT269" s="191" t="s">
        <v>462</v>
      </c>
      <c r="AU269" s="191" t="s">
        <v>76</v>
      </c>
      <c r="AY269" s="22" t="s">
        <v>458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79</v>
      </c>
      <c r="BK269" s="192">
        <f>ROUND(I269*H269,2)</f>
        <v>0</v>
      </c>
      <c r="BL269" s="22" t="s">
        <v>567</v>
      </c>
      <c r="BM269" s="191" t="s">
        <v>4055</v>
      </c>
    </row>
    <row r="270" s="13" customFormat="1">
      <c r="A270" s="13"/>
      <c r="B270" s="198"/>
      <c r="C270" s="13"/>
      <c r="D270" s="199" t="s">
        <v>469</v>
      </c>
      <c r="E270" s="200" t="s">
        <v>3</v>
      </c>
      <c r="F270" s="201" t="s">
        <v>4056</v>
      </c>
      <c r="G270" s="13"/>
      <c r="H270" s="202">
        <v>30</v>
      </c>
      <c r="I270" s="203"/>
      <c r="J270" s="13"/>
      <c r="K270" s="13"/>
      <c r="L270" s="198"/>
      <c r="M270" s="204"/>
      <c r="N270" s="205"/>
      <c r="O270" s="205"/>
      <c r="P270" s="205"/>
      <c r="Q270" s="205"/>
      <c r="R270" s="205"/>
      <c r="S270" s="205"/>
      <c r="T270" s="20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0" t="s">
        <v>469</v>
      </c>
      <c r="AU270" s="200" t="s">
        <v>76</v>
      </c>
      <c r="AV270" s="13" t="s">
        <v>76</v>
      </c>
      <c r="AW270" s="13" t="s">
        <v>33</v>
      </c>
      <c r="AX270" s="13" t="s">
        <v>79</v>
      </c>
      <c r="AY270" s="200" t="s">
        <v>458</v>
      </c>
    </row>
    <row r="271" s="2" customFormat="1" ht="33" customHeight="1">
      <c r="A271" s="41"/>
      <c r="B271" s="179"/>
      <c r="C271" s="180" t="s">
        <v>221</v>
      </c>
      <c r="D271" s="180" t="s">
        <v>462</v>
      </c>
      <c r="E271" s="181" t="s">
        <v>4057</v>
      </c>
      <c r="F271" s="182" t="s">
        <v>4058</v>
      </c>
      <c r="G271" s="183" t="s">
        <v>694</v>
      </c>
      <c r="H271" s="184">
        <v>198</v>
      </c>
      <c r="I271" s="185"/>
      <c r="J271" s="186">
        <f>ROUND(I271*H271,2)</f>
        <v>0</v>
      </c>
      <c r="K271" s="182" t="s">
        <v>465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0.00116</v>
      </c>
      <c r="R271" s="189">
        <f>Q271*H271</f>
        <v>0.22968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567</v>
      </c>
      <c r="AT271" s="191" t="s">
        <v>462</v>
      </c>
      <c r="AU271" s="191" t="s">
        <v>76</v>
      </c>
      <c r="AY271" s="22" t="s">
        <v>458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79</v>
      </c>
      <c r="BK271" s="192">
        <f>ROUND(I271*H271,2)</f>
        <v>0</v>
      </c>
      <c r="BL271" s="22" t="s">
        <v>567</v>
      </c>
      <c r="BM271" s="191" t="s">
        <v>4059</v>
      </c>
    </row>
    <row r="272" s="2" customFormat="1">
      <c r="A272" s="41"/>
      <c r="B272" s="42"/>
      <c r="C272" s="41"/>
      <c r="D272" s="193" t="s">
        <v>467</v>
      </c>
      <c r="E272" s="41"/>
      <c r="F272" s="194" t="s">
        <v>4060</v>
      </c>
      <c r="G272" s="41"/>
      <c r="H272" s="41"/>
      <c r="I272" s="195"/>
      <c r="J272" s="41"/>
      <c r="K272" s="41"/>
      <c r="L272" s="42"/>
      <c r="M272" s="196"/>
      <c r="N272" s="197"/>
      <c r="O272" s="75"/>
      <c r="P272" s="75"/>
      <c r="Q272" s="75"/>
      <c r="R272" s="75"/>
      <c r="S272" s="75"/>
      <c r="T272" s="76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2" t="s">
        <v>467</v>
      </c>
      <c r="AU272" s="22" t="s">
        <v>76</v>
      </c>
    </row>
    <row r="273" s="13" customFormat="1">
      <c r="A273" s="13"/>
      <c r="B273" s="198"/>
      <c r="C273" s="13"/>
      <c r="D273" s="199" t="s">
        <v>469</v>
      </c>
      <c r="E273" s="200" t="s">
        <v>3</v>
      </c>
      <c r="F273" s="201" t="s">
        <v>4061</v>
      </c>
      <c r="G273" s="13"/>
      <c r="H273" s="202">
        <v>198</v>
      </c>
      <c r="I273" s="203"/>
      <c r="J273" s="13"/>
      <c r="K273" s="13"/>
      <c r="L273" s="198"/>
      <c r="M273" s="204"/>
      <c r="N273" s="205"/>
      <c r="O273" s="205"/>
      <c r="P273" s="205"/>
      <c r="Q273" s="205"/>
      <c r="R273" s="205"/>
      <c r="S273" s="205"/>
      <c r="T273" s="20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0" t="s">
        <v>469</v>
      </c>
      <c r="AU273" s="200" t="s">
        <v>76</v>
      </c>
      <c r="AV273" s="13" t="s">
        <v>76</v>
      </c>
      <c r="AW273" s="13" t="s">
        <v>33</v>
      </c>
      <c r="AX273" s="13" t="s">
        <v>79</v>
      </c>
      <c r="AY273" s="200" t="s">
        <v>458</v>
      </c>
    </row>
    <row r="274" s="2" customFormat="1" ht="33" customHeight="1">
      <c r="A274" s="41"/>
      <c r="B274" s="179"/>
      <c r="C274" s="180" t="s">
        <v>762</v>
      </c>
      <c r="D274" s="180" t="s">
        <v>462</v>
      </c>
      <c r="E274" s="181" t="s">
        <v>4062</v>
      </c>
      <c r="F274" s="182" t="s">
        <v>4063</v>
      </c>
      <c r="G274" s="183" t="s">
        <v>694</v>
      </c>
      <c r="H274" s="184">
        <v>136.5</v>
      </c>
      <c r="I274" s="185"/>
      <c r="J274" s="186">
        <f>ROUND(I274*H274,2)</f>
        <v>0</v>
      </c>
      <c r="K274" s="182" t="s">
        <v>465</v>
      </c>
      <c r="L274" s="42"/>
      <c r="M274" s="187" t="s">
        <v>3</v>
      </c>
      <c r="N274" s="188" t="s">
        <v>43</v>
      </c>
      <c r="O274" s="75"/>
      <c r="P274" s="189">
        <f>O274*H274</f>
        <v>0</v>
      </c>
      <c r="Q274" s="189">
        <v>0.0014400000000000001</v>
      </c>
      <c r="R274" s="189">
        <f>Q274*H274</f>
        <v>0.19656000000000001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567</v>
      </c>
      <c r="AT274" s="191" t="s">
        <v>462</v>
      </c>
      <c r="AU274" s="191" t="s">
        <v>76</v>
      </c>
      <c r="AY274" s="22" t="s">
        <v>458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79</v>
      </c>
      <c r="BK274" s="192">
        <f>ROUND(I274*H274,2)</f>
        <v>0</v>
      </c>
      <c r="BL274" s="22" t="s">
        <v>567</v>
      </c>
      <c r="BM274" s="191" t="s">
        <v>4064</v>
      </c>
    </row>
    <row r="275" s="2" customFormat="1">
      <c r="A275" s="41"/>
      <c r="B275" s="42"/>
      <c r="C275" s="41"/>
      <c r="D275" s="193" t="s">
        <v>467</v>
      </c>
      <c r="E275" s="41"/>
      <c r="F275" s="194" t="s">
        <v>4065</v>
      </c>
      <c r="G275" s="41"/>
      <c r="H275" s="41"/>
      <c r="I275" s="195"/>
      <c r="J275" s="41"/>
      <c r="K275" s="41"/>
      <c r="L275" s="42"/>
      <c r="M275" s="196"/>
      <c r="N275" s="197"/>
      <c r="O275" s="75"/>
      <c r="P275" s="75"/>
      <c r="Q275" s="75"/>
      <c r="R275" s="75"/>
      <c r="S275" s="75"/>
      <c r="T275" s="76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2" t="s">
        <v>467</v>
      </c>
      <c r="AU275" s="22" t="s">
        <v>76</v>
      </c>
    </row>
    <row r="276" s="13" customFormat="1">
      <c r="A276" s="13"/>
      <c r="B276" s="198"/>
      <c r="C276" s="13"/>
      <c r="D276" s="199" t="s">
        <v>469</v>
      </c>
      <c r="E276" s="200" t="s">
        <v>3</v>
      </c>
      <c r="F276" s="201" t="s">
        <v>4066</v>
      </c>
      <c r="G276" s="13"/>
      <c r="H276" s="202">
        <v>136.5</v>
      </c>
      <c r="I276" s="203"/>
      <c r="J276" s="13"/>
      <c r="K276" s="13"/>
      <c r="L276" s="198"/>
      <c r="M276" s="204"/>
      <c r="N276" s="205"/>
      <c r="O276" s="205"/>
      <c r="P276" s="205"/>
      <c r="Q276" s="205"/>
      <c r="R276" s="205"/>
      <c r="S276" s="205"/>
      <c r="T276" s="20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0" t="s">
        <v>469</v>
      </c>
      <c r="AU276" s="200" t="s">
        <v>76</v>
      </c>
      <c r="AV276" s="13" t="s">
        <v>76</v>
      </c>
      <c r="AW276" s="13" t="s">
        <v>33</v>
      </c>
      <c r="AX276" s="13" t="s">
        <v>79</v>
      </c>
      <c r="AY276" s="200" t="s">
        <v>458</v>
      </c>
    </row>
    <row r="277" s="2" customFormat="1" ht="33" customHeight="1">
      <c r="A277" s="41"/>
      <c r="B277" s="179"/>
      <c r="C277" s="180" t="s">
        <v>767</v>
      </c>
      <c r="D277" s="180" t="s">
        <v>462</v>
      </c>
      <c r="E277" s="181" t="s">
        <v>4067</v>
      </c>
      <c r="F277" s="182" t="s">
        <v>4068</v>
      </c>
      <c r="G277" s="183" t="s">
        <v>694</v>
      </c>
      <c r="H277" s="184">
        <v>7.5</v>
      </c>
      <c r="I277" s="185"/>
      <c r="J277" s="186">
        <f>ROUND(I277*H277,2)</f>
        <v>0</v>
      </c>
      <c r="K277" s="182" t="s">
        <v>465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0.00281</v>
      </c>
      <c r="R277" s="189">
        <f>Q277*H277</f>
        <v>0.021075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567</v>
      </c>
      <c r="AT277" s="191" t="s">
        <v>462</v>
      </c>
      <c r="AU277" s="191" t="s">
        <v>76</v>
      </c>
      <c r="AY277" s="22" t="s">
        <v>458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79</v>
      </c>
      <c r="BK277" s="192">
        <f>ROUND(I277*H277,2)</f>
        <v>0</v>
      </c>
      <c r="BL277" s="22" t="s">
        <v>567</v>
      </c>
      <c r="BM277" s="191" t="s">
        <v>4069</v>
      </c>
    </row>
    <row r="278" s="2" customFormat="1">
      <c r="A278" s="41"/>
      <c r="B278" s="42"/>
      <c r="C278" s="41"/>
      <c r="D278" s="193" t="s">
        <v>467</v>
      </c>
      <c r="E278" s="41"/>
      <c r="F278" s="194" t="s">
        <v>4070</v>
      </c>
      <c r="G278" s="41"/>
      <c r="H278" s="41"/>
      <c r="I278" s="195"/>
      <c r="J278" s="41"/>
      <c r="K278" s="41"/>
      <c r="L278" s="42"/>
      <c r="M278" s="196"/>
      <c r="N278" s="197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2" t="s">
        <v>467</v>
      </c>
      <c r="AU278" s="22" t="s">
        <v>76</v>
      </c>
    </row>
    <row r="279" s="13" customFormat="1">
      <c r="A279" s="13"/>
      <c r="B279" s="198"/>
      <c r="C279" s="13"/>
      <c r="D279" s="199" t="s">
        <v>469</v>
      </c>
      <c r="E279" s="200" t="s">
        <v>3</v>
      </c>
      <c r="F279" s="201" t="s">
        <v>4071</v>
      </c>
      <c r="G279" s="13"/>
      <c r="H279" s="202">
        <v>7.5</v>
      </c>
      <c r="I279" s="203"/>
      <c r="J279" s="13"/>
      <c r="K279" s="13"/>
      <c r="L279" s="198"/>
      <c r="M279" s="204"/>
      <c r="N279" s="205"/>
      <c r="O279" s="205"/>
      <c r="P279" s="205"/>
      <c r="Q279" s="205"/>
      <c r="R279" s="205"/>
      <c r="S279" s="205"/>
      <c r="T279" s="20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00" t="s">
        <v>469</v>
      </c>
      <c r="AU279" s="200" t="s">
        <v>76</v>
      </c>
      <c r="AV279" s="13" t="s">
        <v>76</v>
      </c>
      <c r="AW279" s="13" t="s">
        <v>33</v>
      </c>
      <c r="AX279" s="13" t="s">
        <v>79</v>
      </c>
      <c r="AY279" s="200" t="s">
        <v>458</v>
      </c>
    </row>
    <row r="280" s="2" customFormat="1" ht="33" customHeight="1">
      <c r="A280" s="41"/>
      <c r="B280" s="179"/>
      <c r="C280" s="180" t="s">
        <v>107</v>
      </c>
      <c r="D280" s="180" t="s">
        <v>462</v>
      </c>
      <c r="E280" s="181" t="s">
        <v>4072</v>
      </c>
      <c r="F280" s="182" t="s">
        <v>4073</v>
      </c>
      <c r="G280" s="183" t="s">
        <v>694</v>
      </c>
      <c r="H280" s="184">
        <v>40.5</v>
      </c>
      <c r="I280" s="185"/>
      <c r="J280" s="186">
        <f>ROUND(I280*H280,2)</f>
        <v>0</v>
      </c>
      <c r="K280" s="182" t="s">
        <v>465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0.00362</v>
      </c>
      <c r="R280" s="189">
        <f>Q280*H280</f>
        <v>0.14660999999999999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567</v>
      </c>
      <c r="AT280" s="191" t="s">
        <v>462</v>
      </c>
      <c r="AU280" s="191" t="s">
        <v>76</v>
      </c>
      <c r="AY280" s="22" t="s">
        <v>458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79</v>
      </c>
      <c r="BK280" s="192">
        <f>ROUND(I280*H280,2)</f>
        <v>0</v>
      </c>
      <c r="BL280" s="22" t="s">
        <v>567</v>
      </c>
      <c r="BM280" s="191" t="s">
        <v>4074</v>
      </c>
    </row>
    <row r="281" s="2" customFormat="1">
      <c r="A281" s="41"/>
      <c r="B281" s="42"/>
      <c r="C281" s="41"/>
      <c r="D281" s="193" t="s">
        <v>467</v>
      </c>
      <c r="E281" s="41"/>
      <c r="F281" s="194" t="s">
        <v>4075</v>
      </c>
      <c r="G281" s="41"/>
      <c r="H281" s="41"/>
      <c r="I281" s="195"/>
      <c r="J281" s="41"/>
      <c r="K281" s="41"/>
      <c r="L281" s="42"/>
      <c r="M281" s="196"/>
      <c r="N281" s="197"/>
      <c r="O281" s="75"/>
      <c r="P281" s="75"/>
      <c r="Q281" s="75"/>
      <c r="R281" s="75"/>
      <c r="S281" s="75"/>
      <c r="T281" s="76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2" t="s">
        <v>467</v>
      </c>
      <c r="AU281" s="22" t="s">
        <v>76</v>
      </c>
    </row>
    <row r="282" s="13" customFormat="1">
      <c r="A282" s="13"/>
      <c r="B282" s="198"/>
      <c r="C282" s="13"/>
      <c r="D282" s="199" t="s">
        <v>469</v>
      </c>
      <c r="E282" s="200" t="s">
        <v>3</v>
      </c>
      <c r="F282" s="201" t="s">
        <v>4076</v>
      </c>
      <c r="G282" s="13"/>
      <c r="H282" s="202">
        <v>40.5</v>
      </c>
      <c r="I282" s="203"/>
      <c r="J282" s="13"/>
      <c r="K282" s="13"/>
      <c r="L282" s="198"/>
      <c r="M282" s="204"/>
      <c r="N282" s="205"/>
      <c r="O282" s="205"/>
      <c r="P282" s="205"/>
      <c r="Q282" s="205"/>
      <c r="R282" s="205"/>
      <c r="S282" s="205"/>
      <c r="T282" s="20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0" t="s">
        <v>469</v>
      </c>
      <c r="AU282" s="200" t="s">
        <v>76</v>
      </c>
      <c r="AV282" s="13" t="s">
        <v>76</v>
      </c>
      <c r="AW282" s="13" t="s">
        <v>33</v>
      </c>
      <c r="AX282" s="13" t="s">
        <v>79</v>
      </c>
      <c r="AY282" s="200" t="s">
        <v>458</v>
      </c>
    </row>
    <row r="283" s="2" customFormat="1" ht="55.5" customHeight="1">
      <c r="A283" s="41"/>
      <c r="B283" s="179"/>
      <c r="C283" s="180" t="s">
        <v>110</v>
      </c>
      <c r="D283" s="180" t="s">
        <v>462</v>
      </c>
      <c r="E283" s="181" t="s">
        <v>4077</v>
      </c>
      <c r="F283" s="182" t="s">
        <v>4078</v>
      </c>
      <c r="G283" s="183" t="s">
        <v>694</v>
      </c>
      <c r="H283" s="184">
        <v>144</v>
      </c>
      <c r="I283" s="185"/>
      <c r="J283" s="186">
        <f>ROUND(I283*H283,2)</f>
        <v>0</v>
      </c>
      <c r="K283" s="182" t="s">
        <v>465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6.9999999999999994E-05</v>
      </c>
      <c r="R283" s="189">
        <f>Q283*H283</f>
        <v>0.010079999999999999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567</v>
      </c>
      <c r="AT283" s="191" t="s">
        <v>462</v>
      </c>
      <c r="AU283" s="191" t="s">
        <v>76</v>
      </c>
      <c r="AY283" s="22" t="s">
        <v>458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79</v>
      </c>
      <c r="BK283" s="192">
        <f>ROUND(I283*H283,2)</f>
        <v>0</v>
      </c>
      <c r="BL283" s="22" t="s">
        <v>567</v>
      </c>
      <c r="BM283" s="191" t="s">
        <v>4079</v>
      </c>
    </row>
    <row r="284" s="2" customFormat="1">
      <c r="A284" s="41"/>
      <c r="B284" s="42"/>
      <c r="C284" s="41"/>
      <c r="D284" s="193" t="s">
        <v>467</v>
      </c>
      <c r="E284" s="41"/>
      <c r="F284" s="194" t="s">
        <v>4080</v>
      </c>
      <c r="G284" s="41"/>
      <c r="H284" s="41"/>
      <c r="I284" s="195"/>
      <c r="J284" s="41"/>
      <c r="K284" s="41"/>
      <c r="L284" s="42"/>
      <c r="M284" s="196"/>
      <c r="N284" s="197"/>
      <c r="O284" s="75"/>
      <c r="P284" s="75"/>
      <c r="Q284" s="75"/>
      <c r="R284" s="75"/>
      <c r="S284" s="75"/>
      <c r="T284" s="76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2" t="s">
        <v>467</v>
      </c>
      <c r="AU284" s="22" t="s">
        <v>76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4081</v>
      </c>
      <c r="G285" s="13"/>
      <c r="H285" s="202">
        <v>120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76</v>
      </c>
      <c r="AV285" s="13" t="s">
        <v>76</v>
      </c>
      <c r="AW285" s="13" t="s">
        <v>33</v>
      </c>
      <c r="AX285" s="13" t="s">
        <v>72</v>
      </c>
      <c r="AY285" s="200" t="s">
        <v>458</v>
      </c>
    </row>
    <row r="286" s="15" customFormat="1">
      <c r="A286" s="15"/>
      <c r="B286" s="215"/>
      <c r="C286" s="15"/>
      <c r="D286" s="199" t="s">
        <v>469</v>
      </c>
      <c r="E286" s="216" t="s">
        <v>3</v>
      </c>
      <c r="F286" s="217" t="s">
        <v>497</v>
      </c>
      <c r="G286" s="15"/>
      <c r="H286" s="218">
        <v>120</v>
      </c>
      <c r="I286" s="219"/>
      <c r="J286" s="15"/>
      <c r="K286" s="15"/>
      <c r="L286" s="215"/>
      <c r="M286" s="220"/>
      <c r="N286" s="221"/>
      <c r="O286" s="221"/>
      <c r="P286" s="221"/>
      <c r="Q286" s="221"/>
      <c r="R286" s="221"/>
      <c r="S286" s="221"/>
      <c r="T286" s="22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6" t="s">
        <v>469</v>
      </c>
      <c r="AU286" s="216" t="s">
        <v>76</v>
      </c>
      <c r="AV286" s="15" t="s">
        <v>104</v>
      </c>
      <c r="AW286" s="15" t="s">
        <v>33</v>
      </c>
      <c r="AX286" s="15" t="s">
        <v>79</v>
      </c>
      <c r="AY286" s="216" t="s">
        <v>458</v>
      </c>
    </row>
    <row r="287" s="13" customFormat="1">
      <c r="A287" s="13"/>
      <c r="B287" s="198"/>
      <c r="C287" s="13"/>
      <c r="D287" s="199" t="s">
        <v>469</v>
      </c>
      <c r="E287" s="13"/>
      <c r="F287" s="201" t="s">
        <v>4082</v>
      </c>
      <c r="G287" s="13"/>
      <c r="H287" s="202">
        <v>144</v>
      </c>
      <c r="I287" s="203"/>
      <c r="J287" s="13"/>
      <c r="K287" s="13"/>
      <c r="L287" s="198"/>
      <c r="M287" s="204"/>
      <c r="N287" s="205"/>
      <c r="O287" s="205"/>
      <c r="P287" s="205"/>
      <c r="Q287" s="205"/>
      <c r="R287" s="205"/>
      <c r="S287" s="205"/>
      <c r="T287" s="20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00" t="s">
        <v>469</v>
      </c>
      <c r="AU287" s="200" t="s">
        <v>76</v>
      </c>
      <c r="AV287" s="13" t="s">
        <v>76</v>
      </c>
      <c r="AW287" s="13" t="s">
        <v>4</v>
      </c>
      <c r="AX287" s="13" t="s">
        <v>79</v>
      </c>
      <c r="AY287" s="200" t="s">
        <v>458</v>
      </c>
    </row>
    <row r="288" s="2" customFormat="1" ht="55.5" customHeight="1">
      <c r="A288" s="41"/>
      <c r="B288" s="179"/>
      <c r="C288" s="180" t="s">
        <v>113</v>
      </c>
      <c r="D288" s="180" t="s">
        <v>462</v>
      </c>
      <c r="E288" s="181" t="s">
        <v>4083</v>
      </c>
      <c r="F288" s="182" t="s">
        <v>4084</v>
      </c>
      <c r="G288" s="183" t="s">
        <v>694</v>
      </c>
      <c r="H288" s="184">
        <v>244.80000000000001</v>
      </c>
      <c r="I288" s="185"/>
      <c r="J288" s="186">
        <f>ROUND(I288*H288,2)</f>
        <v>0</v>
      </c>
      <c r="K288" s="182" t="s">
        <v>465</v>
      </c>
      <c r="L288" s="42"/>
      <c r="M288" s="187" t="s">
        <v>3</v>
      </c>
      <c r="N288" s="188" t="s">
        <v>43</v>
      </c>
      <c r="O288" s="75"/>
      <c r="P288" s="189">
        <f>O288*H288</f>
        <v>0</v>
      </c>
      <c r="Q288" s="189">
        <v>9.0000000000000006E-05</v>
      </c>
      <c r="R288" s="189">
        <f>Q288*H288</f>
        <v>0.022032000000000003</v>
      </c>
      <c r="S288" s="189">
        <v>0</v>
      </c>
      <c r="T288" s="190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191" t="s">
        <v>567</v>
      </c>
      <c r="AT288" s="191" t="s">
        <v>462</v>
      </c>
      <c r="AU288" s="191" t="s">
        <v>76</v>
      </c>
      <c r="AY288" s="22" t="s">
        <v>458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22" t="s">
        <v>79</v>
      </c>
      <c r="BK288" s="192">
        <f>ROUND(I288*H288,2)</f>
        <v>0</v>
      </c>
      <c r="BL288" s="22" t="s">
        <v>567</v>
      </c>
      <c r="BM288" s="191" t="s">
        <v>4085</v>
      </c>
    </row>
    <row r="289" s="2" customFormat="1">
      <c r="A289" s="41"/>
      <c r="B289" s="42"/>
      <c r="C289" s="41"/>
      <c r="D289" s="193" t="s">
        <v>467</v>
      </c>
      <c r="E289" s="41"/>
      <c r="F289" s="194" t="s">
        <v>4086</v>
      </c>
      <c r="G289" s="41"/>
      <c r="H289" s="41"/>
      <c r="I289" s="195"/>
      <c r="J289" s="41"/>
      <c r="K289" s="41"/>
      <c r="L289" s="42"/>
      <c r="M289" s="196"/>
      <c r="N289" s="197"/>
      <c r="O289" s="75"/>
      <c r="P289" s="75"/>
      <c r="Q289" s="75"/>
      <c r="R289" s="75"/>
      <c r="S289" s="75"/>
      <c r="T289" s="76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2" t="s">
        <v>467</v>
      </c>
      <c r="AU289" s="22" t="s">
        <v>76</v>
      </c>
    </row>
    <row r="290" s="13" customFormat="1">
      <c r="A290" s="13"/>
      <c r="B290" s="198"/>
      <c r="C290" s="13"/>
      <c r="D290" s="199" t="s">
        <v>469</v>
      </c>
      <c r="E290" s="200" t="s">
        <v>3</v>
      </c>
      <c r="F290" s="201" t="s">
        <v>4087</v>
      </c>
      <c r="G290" s="13"/>
      <c r="H290" s="202">
        <v>123</v>
      </c>
      <c r="I290" s="203"/>
      <c r="J290" s="13"/>
      <c r="K290" s="13"/>
      <c r="L290" s="198"/>
      <c r="M290" s="204"/>
      <c r="N290" s="205"/>
      <c r="O290" s="205"/>
      <c r="P290" s="205"/>
      <c r="Q290" s="205"/>
      <c r="R290" s="205"/>
      <c r="S290" s="205"/>
      <c r="T290" s="20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00" t="s">
        <v>469</v>
      </c>
      <c r="AU290" s="200" t="s">
        <v>76</v>
      </c>
      <c r="AV290" s="13" t="s">
        <v>76</v>
      </c>
      <c r="AW290" s="13" t="s">
        <v>33</v>
      </c>
      <c r="AX290" s="13" t="s">
        <v>72</v>
      </c>
      <c r="AY290" s="200" t="s">
        <v>458</v>
      </c>
    </row>
    <row r="291" s="13" customFormat="1">
      <c r="A291" s="13"/>
      <c r="B291" s="198"/>
      <c r="C291" s="13"/>
      <c r="D291" s="199" t="s">
        <v>469</v>
      </c>
      <c r="E291" s="200" t="s">
        <v>3</v>
      </c>
      <c r="F291" s="201" t="s">
        <v>4088</v>
      </c>
      <c r="G291" s="13"/>
      <c r="H291" s="202">
        <v>76.5</v>
      </c>
      <c r="I291" s="203"/>
      <c r="J291" s="13"/>
      <c r="K291" s="13"/>
      <c r="L291" s="198"/>
      <c r="M291" s="204"/>
      <c r="N291" s="205"/>
      <c r="O291" s="205"/>
      <c r="P291" s="205"/>
      <c r="Q291" s="205"/>
      <c r="R291" s="205"/>
      <c r="S291" s="205"/>
      <c r="T291" s="20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00" t="s">
        <v>469</v>
      </c>
      <c r="AU291" s="200" t="s">
        <v>76</v>
      </c>
      <c r="AV291" s="13" t="s">
        <v>76</v>
      </c>
      <c r="AW291" s="13" t="s">
        <v>33</v>
      </c>
      <c r="AX291" s="13" t="s">
        <v>72</v>
      </c>
      <c r="AY291" s="200" t="s">
        <v>458</v>
      </c>
    </row>
    <row r="292" s="13" customFormat="1">
      <c r="A292" s="13"/>
      <c r="B292" s="198"/>
      <c r="C292" s="13"/>
      <c r="D292" s="199" t="s">
        <v>469</v>
      </c>
      <c r="E292" s="200" t="s">
        <v>3</v>
      </c>
      <c r="F292" s="201" t="s">
        <v>4089</v>
      </c>
      <c r="G292" s="13"/>
      <c r="H292" s="202">
        <v>4.5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469</v>
      </c>
      <c r="AU292" s="200" t="s">
        <v>76</v>
      </c>
      <c r="AV292" s="13" t="s">
        <v>76</v>
      </c>
      <c r="AW292" s="13" t="s">
        <v>33</v>
      </c>
      <c r="AX292" s="13" t="s">
        <v>72</v>
      </c>
      <c r="AY292" s="200" t="s">
        <v>458</v>
      </c>
    </row>
    <row r="293" s="15" customFormat="1">
      <c r="A293" s="15"/>
      <c r="B293" s="215"/>
      <c r="C293" s="15"/>
      <c r="D293" s="199" t="s">
        <v>469</v>
      </c>
      <c r="E293" s="216" t="s">
        <v>3</v>
      </c>
      <c r="F293" s="217" t="s">
        <v>497</v>
      </c>
      <c r="G293" s="15"/>
      <c r="H293" s="218">
        <v>204</v>
      </c>
      <c r="I293" s="219"/>
      <c r="J293" s="15"/>
      <c r="K293" s="15"/>
      <c r="L293" s="215"/>
      <c r="M293" s="220"/>
      <c r="N293" s="221"/>
      <c r="O293" s="221"/>
      <c r="P293" s="221"/>
      <c r="Q293" s="221"/>
      <c r="R293" s="221"/>
      <c r="S293" s="221"/>
      <c r="T293" s="222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16" t="s">
        <v>469</v>
      </c>
      <c r="AU293" s="216" t="s">
        <v>76</v>
      </c>
      <c r="AV293" s="15" t="s">
        <v>104</v>
      </c>
      <c r="AW293" s="15" t="s">
        <v>33</v>
      </c>
      <c r="AX293" s="15" t="s">
        <v>79</v>
      </c>
      <c r="AY293" s="216" t="s">
        <v>458</v>
      </c>
    </row>
    <row r="294" s="13" customFormat="1">
      <c r="A294" s="13"/>
      <c r="B294" s="198"/>
      <c r="C294" s="13"/>
      <c r="D294" s="199" t="s">
        <v>469</v>
      </c>
      <c r="E294" s="13"/>
      <c r="F294" s="201" t="s">
        <v>4090</v>
      </c>
      <c r="G294" s="13"/>
      <c r="H294" s="202">
        <v>244.80000000000001</v>
      </c>
      <c r="I294" s="203"/>
      <c r="J294" s="13"/>
      <c r="K294" s="13"/>
      <c r="L294" s="198"/>
      <c r="M294" s="204"/>
      <c r="N294" s="205"/>
      <c r="O294" s="205"/>
      <c r="P294" s="205"/>
      <c r="Q294" s="205"/>
      <c r="R294" s="205"/>
      <c r="S294" s="205"/>
      <c r="T294" s="20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00" t="s">
        <v>469</v>
      </c>
      <c r="AU294" s="200" t="s">
        <v>76</v>
      </c>
      <c r="AV294" s="13" t="s">
        <v>76</v>
      </c>
      <c r="AW294" s="13" t="s">
        <v>4</v>
      </c>
      <c r="AX294" s="13" t="s">
        <v>79</v>
      </c>
      <c r="AY294" s="200" t="s">
        <v>458</v>
      </c>
    </row>
    <row r="295" s="2" customFormat="1" ht="55.5" customHeight="1">
      <c r="A295" s="41"/>
      <c r="B295" s="179"/>
      <c r="C295" s="180" t="s">
        <v>116</v>
      </c>
      <c r="D295" s="180" t="s">
        <v>462</v>
      </c>
      <c r="E295" s="181" t="s">
        <v>4091</v>
      </c>
      <c r="F295" s="182" t="s">
        <v>4092</v>
      </c>
      <c r="G295" s="183" t="s">
        <v>694</v>
      </c>
      <c r="H295" s="184">
        <v>27</v>
      </c>
      <c r="I295" s="185"/>
      <c r="J295" s="186">
        <f>ROUND(I295*H295,2)</f>
        <v>0</v>
      </c>
      <c r="K295" s="182" t="s">
        <v>465</v>
      </c>
      <c r="L295" s="42"/>
      <c r="M295" s="187" t="s">
        <v>3</v>
      </c>
      <c r="N295" s="188" t="s">
        <v>43</v>
      </c>
      <c r="O295" s="75"/>
      <c r="P295" s="189">
        <f>O295*H295</f>
        <v>0</v>
      </c>
      <c r="Q295" s="189">
        <v>0.00012</v>
      </c>
      <c r="R295" s="189">
        <f>Q295*H295</f>
        <v>0.0032400000000000003</v>
      </c>
      <c r="S295" s="189">
        <v>0</v>
      </c>
      <c r="T295" s="190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91" t="s">
        <v>567</v>
      </c>
      <c r="AT295" s="191" t="s">
        <v>462</v>
      </c>
      <c r="AU295" s="191" t="s">
        <v>76</v>
      </c>
      <c r="AY295" s="22" t="s">
        <v>458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22" t="s">
        <v>79</v>
      </c>
      <c r="BK295" s="192">
        <f>ROUND(I295*H295,2)</f>
        <v>0</v>
      </c>
      <c r="BL295" s="22" t="s">
        <v>567</v>
      </c>
      <c r="BM295" s="191" t="s">
        <v>4093</v>
      </c>
    </row>
    <row r="296" s="2" customFormat="1">
      <c r="A296" s="41"/>
      <c r="B296" s="42"/>
      <c r="C296" s="41"/>
      <c r="D296" s="193" t="s">
        <v>467</v>
      </c>
      <c r="E296" s="41"/>
      <c r="F296" s="194" t="s">
        <v>4094</v>
      </c>
      <c r="G296" s="41"/>
      <c r="H296" s="41"/>
      <c r="I296" s="195"/>
      <c r="J296" s="41"/>
      <c r="K296" s="41"/>
      <c r="L296" s="42"/>
      <c r="M296" s="196"/>
      <c r="N296" s="197"/>
      <c r="O296" s="75"/>
      <c r="P296" s="75"/>
      <c r="Q296" s="75"/>
      <c r="R296" s="75"/>
      <c r="S296" s="75"/>
      <c r="T296" s="76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2" t="s">
        <v>467</v>
      </c>
      <c r="AU296" s="22" t="s">
        <v>76</v>
      </c>
    </row>
    <row r="297" s="13" customFormat="1">
      <c r="A297" s="13"/>
      <c r="B297" s="198"/>
      <c r="C297" s="13"/>
      <c r="D297" s="199" t="s">
        <v>469</v>
      </c>
      <c r="E297" s="200" t="s">
        <v>3</v>
      </c>
      <c r="F297" s="201" t="s">
        <v>4095</v>
      </c>
      <c r="G297" s="13"/>
      <c r="H297" s="202">
        <v>22.5</v>
      </c>
      <c r="I297" s="203"/>
      <c r="J297" s="13"/>
      <c r="K297" s="13"/>
      <c r="L297" s="198"/>
      <c r="M297" s="204"/>
      <c r="N297" s="205"/>
      <c r="O297" s="205"/>
      <c r="P297" s="205"/>
      <c r="Q297" s="205"/>
      <c r="R297" s="205"/>
      <c r="S297" s="205"/>
      <c r="T297" s="20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00" t="s">
        <v>469</v>
      </c>
      <c r="AU297" s="200" t="s">
        <v>76</v>
      </c>
      <c r="AV297" s="13" t="s">
        <v>76</v>
      </c>
      <c r="AW297" s="13" t="s">
        <v>33</v>
      </c>
      <c r="AX297" s="13" t="s">
        <v>72</v>
      </c>
      <c r="AY297" s="200" t="s">
        <v>458</v>
      </c>
    </row>
    <row r="298" s="15" customFormat="1">
      <c r="A298" s="15"/>
      <c r="B298" s="215"/>
      <c r="C298" s="15"/>
      <c r="D298" s="199" t="s">
        <v>469</v>
      </c>
      <c r="E298" s="216" t="s">
        <v>3</v>
      </c>
      <c r="F298" s="217" t="s">
        <v>497</v>
      </c>
      <c r="G298" s="15"/>
      <c r="H298" s="218">
        <v>22.5</v>
      </c>
      <c r="I298" s="219"/>
      <c r="J298" s="15"/>
      <c r="K298" s="15"/>
      <c r="L298" s="215"/>
      <c r="M298" s="220"/>
      <c r="N298" s="221"/>
      <c r="O298" s="221"/>
      <c r="P298" s="221"/>
      <c r="Q298" s="221"/>
      <c r="R298" s="221"/>
      <c r="S298" s="221"/>
      <c r="T298" s="222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16" t="s">
        <v>469</v>
      </c>
      <c r="AU298" s="216" t="s">
        <v>76</v>
      </c>
      <c r="AV298" s="15" t="s">
        <v>104</v>
      </c>
      <c r="AW298" s="15" t="s">
        <v>33</v>
      </c>
      <c r="AX298" s="15" t="s">
        <v>79</v>
      </c>
      <c r="AY298" s="216" t="s">
        <v>458</v>
      </c>
    </row>
    <row r="299" s="13" customFormat="1">
      <c r="A299" s="13"/>
      <c r="B299" s="198"/>
      <c r="C299" s="13"/>
      <c r="D299" s="199" t="s">
        <v>469</v>
      </c>
      <c r="E299" s="13"/>
      <c r="F299" s="201" t="s">
        <v>4096</v>
      </c>
      <c r="G299" s="13"/>
      <c r="H299" s="202">
        <v>27</v>
      </c>
      <c r="I299" s="203"/>
      <c r="J299" s="13"/>
      <c r="K299" s="13"/>
      <c r="L299" s="198"/>
      <c r="M299" s="204"/>
      <c r="N299" s="205"/>
      <c r="O299" s="205"/>
      <c r="P299" s="205"/>
      <c r="Q299" s="205"/>
      <c r="R299" s="205"/>
      <c r="S299" s="205"/>
      <c r="T299" s="20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0" t="s">
        <v>469</v>
      </c>
      <c r="AU299" s="200" t="s">
        <v>76</v>
      </c>
      <c r="AV299" s="13" t="s">
        <v>76</v>
      </c>
      <c r="AW299" s="13" t="s">
        <v>4</v>
      </c>
      <c r="AX299" s="13" t="s">
        <v>79</v>
      </c>
      <c r="AY299" s="200" t="s">
        <v>458</v>
      </c>
    </row>
    <row r="300" s="2" customFormat="1" ht="55.5" customHeight="1">
      <c r="A300" s="41"/>
      <c r="B300" s="179"/>
      <c r="C300" s="180" t="s">
        <v>789</v>
      </c>
      <c r="D300" s="180" t="s">
        <v>462</v>
      </c>
      <c r="E300" s="181" t="s">
        <v>4097</v>
      </c>
      <c r="F300" s="182" t="s">
        <v>4098</v>
      </c>
      <c r="G300" s="183" t="s">
        <v>694</v>
      </c>
      <c r="H300" s="184">
        <v>180</v>
      </c>
      <c r="I300" s="185"/>
      <c r="J300" s="186">
        <f>ROUND(I300*H300,2)</f>
        <v>0</v>
      </c>
      <c r="K300" s="182" t="s">
        <v>465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0.00012</v>
      </c>
      <c r="R300" s="189">
        <f>Q300*H300</f>
        <v>0.021600000000000001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567</v>
      </c>
      <c r="AT300" s="191" t="s">
        <v>462</v>
      </c>
      <c r="AU300" s="191" t="s">
        <v>76</v>
      </c>
      <c r="AY300" s="22" t="s">
        <v>458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79</v>
      </c>
      <c r="BK300" s="192">
        <f>ROUND(I300*H300,2)</f>
        <v>0</v>
      </c>
      <c r="BL300" s="22" t="s">
        <v>567</v>
      </c>
      <c r="BM300" s="191" t="s">
        <v>4099</v>
      </c>
    </row>
    <row r="301" s="2" customFormat="1">
      <c r="A301" s="41"/>
      <c r="B301" s="42"/>
      <c r="C301" s="41"/>
      <c r="D301" s="193" t="s">
        <v>467</v>
      </c>
      <c r="E301" s="41"/>
      <c r="F301" s="194" t="s">
        <v>4100</v>
      </c>
      <c r="G301" s="41"/>
      <c r="H301" s="41"/>
      <c r="I301" s="195"/>
      <c r="J301" s="41"/>
      <c r="K301" s="41"/>
      <c r="L301" s="42"/>
      <c r="M301" s="196"/>
      <c r="N301" s="197"/>
      <c r="O301" s="75"/>
      <c r="P301" s="75"/>
      <c r="Q301" s="75"/>
      <c r="R301" s="75"/>
      <c r="S301" s="75"/>
      <c r="T301" s="76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2" t="s">
        <v>467</v>
      </c>
      <c r="AU301" s="22" t="s">
        <v>76</v>
      </c>
    </row>
    <row r="302" s="13" customFormat="1">
      <c r="A302" s="13"/>
      <c r="B302" s="198"/>
      <c r="C302" s="13"/>
      <c r="D302" s="199" t="s">
        <v>469</v>
      </c>
      <c r="E302" s="200" t="s">
        <v>3</v>
      </c>
      <c r="F302" s="201" t="s">
        <v>4101</v>
      </c>
      <c r="G302" s="13"/>
      <c r="H302" s="202">
        <v>60</v>
      </c>
      <c r="I302" s="203"/>
      <c r="J302" s="13"/>
      <c r="K302" s="13"/>
      <c r="L302" s="198"/>
      <c r="M302" s="204"/>
      <c r="N302" s="205"/>
      <c r="O302" s="205"/>
      <c r="P302" s="205"/>
      <c r="Q302" s="205"/>
      <c r="R302" s="205"/>
      <c r="S302" s="205"/>
      <c r="T302" s="20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00" t="s">
        <v>469</v>
      </c>
      <c r="AU302" s="200" t="s">
        <v>76</v>
      </c>
      <c r="AV302" s="13" t="s">
        <v>76</v>
      </c>
      <c r="AW302" s="13" t="s">
        <v>33</v>
      </c>
      <c r="AX302" s="13" t="s">
        <v>72</v>
      </c>
      <c r="AY302" s="200" t="s">
        <v>458</v>
      </c>
    </row>
    <row r="303" s="13" customFormat="1">
      <c r="A303" s="13"/>
      <c r="B303" s="198"/>
      <c r="C303" s="13"/>
      <c r="D303" s="199" t="s">
        <v>469</v>
      </c>
      <c r="E303" s="200" t="s">
        <v>3</v>
      </c>
      <c r="F303" s="201" t="s">
        <v>4102</v>
      </c>
      <c r="G303" s="13"/>
      <c r="H303" s="202">
        <v>90</v>
      </c>
      <c r="I303" s="203"/>
      <c r="J303" s="13"/>
      <c r="K303" s="13"/>
      <c r="L303" s="198"/>
      <c r="M303" s="204"/>
      <c r="N303" s="205"/>
      <c r="O303" s="205"/>
      <c r="P303" s="205"/>
      <c r="Q303" s="205"/>
      <c r="R303" s="205"/>
      <c r="S303" s="205"/>
      <c r="T303" s="20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0" t="s">
        <v>469</v>
      </c>
      <c r="AU303" s="200" t="s">
        <v>76</v>
      </c>
      <c r="AV303" s="13" t="s">
        <v>76</v>
      </c>
      <c r="AW303" s="13" t="s">
        <v>33</v>
      </c>
      <c r="AX303" s="13" t="s">
        <v>72</v>
      </c>
      <c r="AY303" s="200" t="s">
        <v>458</v>
      </c>
    </row>
    <row r="304" s="15" customFormat="1">
      <c r="A304" s="15"/>
      <c r="B304" s="215"/>
      <c r="C304" s="15"/>
      <c r="D304" s="199" t="s">
        <v>469</v>
      </c>
      <c r="E304" s="216" t="s">
        <v>3</v>
      </c>
      <c r="F304" s="217" t="s">
        <v>497</v>
      </c>
      <c r="G304" s="15"/>
      <c r="H304" s="218">
        <v>150</v>
      </c>
      <c r="I304" s="219"/>
      <c r="J304" s="15"/>
      <c r="K304" s="15"/>
      <c r="L304" s="215"/>
      <c r="M304" s="220"/>
      <c r="N304" s="221"/>
      <c r="O304" s="221"/>
      <c r="P304" s="221"/>
      <c r="Q304" s="221"/>
      <c r="R304" s="221"/>
      <c r="S304" s="221"/>
      <c r="T304" s="222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16" t="s">
        <v>469</v>
      </c>
      <c r="AU304" s="216" t="s">
        <v>76</v>
      </c>
      <c r="AV304" s="15" t="s">
        <v>104</v>
      </c>
      <c r="AW304" s="15" t="s">
        <v>33</v>
      </c>
      <c r="AX304" s="15" t="s">
        <v>79</v>
      </c>
      <c r="AY304" s="216" t="s">
        <v>458</v>
      </c>
    </row>
    <row r="305" s="13" customFormat="1">
      <c r="A305" s="13"/>
      <c r="B305" s="198"/>
      <c r="C305" s="13"/>
      <c r="D305" s="199" t="s">
        <v>469</v>
      </c>
      <c r="E305" s="13"/>
      <c r="F305" s="201" t="s">
        <v>4103</v>
      </c>
      <c r="G305" s="13"/>
      <c r="H305" s="202">
        <v>180</v>
      </c>
      <c r="I305" s="203"/>
      <c r="J305" s="13"/>
      <c r="K305" s="13"/>
      <c r="L305" s="198"/>
      <c r="M305" s="204"/>
      <c r="N305" s="205"/>
      <c r="O305" s="205"/>
      <c r="P305" s="205"/>
      <c r="Q305" s="205"/>
      <c r="R305" s="205"/>
      <c r="S305" s="205"/>
      <c r="T305" s="20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0" t="s">
        <v>469</v>
      </c>
      <c r="AU305" s="200" t="s">
        <v>76</v>
      </c>
      <c r="AV305" s="13" t="s">
        <v>76</v>
      </c>
      <c r="AW305" s="13" t="s">
        <v>4</v>
      </c>
      <c r="AX305" s="13" t="s">
        <v>79</v>
      </c>
      <c r="AY305" s="200" t="s">
        <v>458</v>
      </c>
    </row>
    <row r="306" s="2" customFormat="1" ht="55.5" customHeight="1">
      <c r="A306" s="41"/>
      <c r="B306" s="179"/>
      <c r="C306" s="180" t="s">
        <v>119</v>
      </c>
      <c r="D306" s="180" t="s">
        <v>462</v>
      </c>
      <c r="E306" s="181" t="s">
        <v>4104</v>
      </c>
      <c r="F306" s="182" t="s">
        <v>4105</v>
      </c>
      <c r="G306" s="183" t="s">
        <v>694</v>
      </c>
      <c r="H306" s="184">
        <v>90</v>
      </c>
      <c r="I306" s="185"/>
      <c r="J306" s="186">
        <f>ROUND(I306*H306,2)</f>
        <v>0</v>
      </c>
      <c r="K306" s="182" t="s">
        <v>465</v>
      </c>
      <c r="L306" s="42"/>
      <c r="M306" s="187" t="s">
        <v>3</v>
      </c>
      <c r="N306" s="188" t="s">
        <v>43</v>
      </c>
      <c r="O306" s="75"/>
      <c r="P306" s="189">
        <f>O306*H306</f>
        <v>0</v>
      </c>
      <c r="Q306" s="189">
        <v>0.00016000000000000001</v>
      </c>
      <c r="R306" s="189">
        <f>Q306*H306</f>
        <v>0.014400000000000001</v>
      </c>
      <c r="S306" s="189">
        <v>0</v>
      </c>
      <c r="T306" s="190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91" t="s">
        <v>567</v>
      </c>
      <c r="AT306" s="191" t="s">
        <v>462</v>
      </c>
      <c r="AU306" s="191" t="s">
        <v>76</v>
      </c>
      <c r="AY306" s="22" t="s">
        <v>458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22" t="s">
        <v>79</v>
      </c>
      <c r="BK306" s="192">
        <f>ROUND(I306*H306,2)</f>
        <v>0</v>
      </c>
      <c r="BL306" s="22" t="s">
        <v>567</v>
      </c>
      <c r="BM306" s="191" t="s">
        <v>4106</v>
      </c>
    </row>
    <row r="307" s="2" customFormat="1">
      <c r="A307" s="41"/>
      <c r="B307" s="42"/>
      <c r="C307" s="41"/>
      <c r="D307" s="193" t="s">
        <v>467</v>
      </c>
      <c r="E307" s="41"/>
      <c r="F307" s="194" t="s">
        <v>4107</v>
      </c>
      <c r="G307" s="41"/>
      <c r="H307" s="41"/>
      <c r="I307" s="195"/>
      <c r="J307" s="41"/>
      <c r="K307" s="41"/>
      <c r="L307" s="42"/>
      <c r="M307" s="196"/>
      <c r="N307" s="197"/>
      <c r="O307" s="75"/>
      <c r="P307" s="75"/>
      <c r="Q307" s="75"/>
      <c r="R307" s="75"/>
      <c r="S307" s="75"/>
      <c r="T307" s="76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2" t="s">
        <v>467</v>
      </c>
      <c r="AU307" s="22" t="s">
        <v>76</v>
      </c>
    </row>
    <row r="308" s="13" customFormat="1">
      <c r="A308" s="13"/>
      <c r="B308" s="198"/>
      <c r="C308" s="13"/>
      <c r="D308" s="199" t="s">
        <v>469</v>
      </c>
      <c r="E308" s="200" t="s">
        <v>3</v>
      </c>
      <c r="F308" s="201" t="s">
        <v>4108</v>
      </c>
      <c r="G308" s="13"/>
      <c r="H308" s="202">
        <v>57</v>
      </c>
      <c r="I308" s="203"/>
      <c r="J308" s="13"/>
      <c r="K308" s="13"/>
      <c r="L308" s="198"/>
      <c r="M308" s="204"/>
      <c r="N308" s="205"/>
      <c r="O308" s="205"/>
      <c r="P308" s="205"/>
      <c r="Q308" s="205"/>
      <c r="R308" s="205"/>
      <c r="S308" s="205"/>
      <c r="T308" s="20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0" t="s">
        <v>469</v>
      </c>
      <c r="AU308" s="200" t="s">
        <v>76</v>
      </c>
      <c r="AV308" s="13" t="s">
        <v>76</v>
      </c>
      <c r="AW308" s="13" t="s">
        <v>33</v>
      </c>
      <c r="AX308" s="13" t="s">
        <v>72</v>
      </c>
      <c r="AY308" s="200" t="s">
        <v>458</v>
      </c>
    </row>
    <row r="309" s="13" customFormat="1">
      <c r="A309" s="13"/>
      <c r="B309" s="198"/>
      <c r="C309" s="13"/>
      <c r="D309" s="199" t="s">
        <v>469</v>
      </c>
      <c r="E309" s="200" t="s">
        <v>3</v>
      </c>
      <c r="F309" s="201" t="s">
        <v>4109</v>
      </c>
      <c r="G309" s="13"/>
      <c r="H309" s="202">
        <v>18</v>
      </c>
      <c r="I309" s="203"/>
      <c r="J309" s="13"/>
      <c r="K309" s="13"/>
      <c r="L309" s="198"/>
      <c r="M309" s="204"/>
      <c r="N309" s="205"/>
      <c r="O309" s="205"/>
      <c r="P309" s="205"/>
      <c r="Q309" s="205"/>
      <c r="R309" s="205"/>
      <c r="S309" s="205"/>
      <c r="T309" s="20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00" t="s">
        <v>469</v>
      </c>
      <c r="AU309" s="200" t="s">
        <v>76</v>
      </c>
      <c r="AV309" s="13" t="s">
        <v>76</v>
      </c>
      <c r="AW309" s="13" t="s">
        <v>33</v>
      </c>
      <c r="AX309" s="13" t="s">
        <v>72</v>
      </c>
      <c r="AY309" s="200" t="s">
        <v>458</v>
      </c>
    </row>
    <row r="310" s="15" customFormat="1">
      <c r="A310" s="15"/>
      <c r="B310" s="215"/>
      <c r="C310" s="15"/>
      <c r="D310" s="199" t="s">
        <v>469</v>
      </c>
      <c r="E310" s="216" t="s">
        <v>3</v>
      </c>
      <c r="F310" s="217" t="s">
        <v>497</v>
      </c>
      <c r="G310" s="15"/>
      <c r="H310" s="218">
        <v>75</v>
      </c>
      <c r="I310" s="219"/>
      <c r="J310" s="15"/>
      <c r="K310" s="15"/>
      <c r="L310" s="215"/>
      <c r="M310" s="220"/>
      <c r="N310" s="221"/>
      <c r="O310" s="221"/>
      <c r="P310" s="221"/>
      <c r="Q310" s="221"/>
      <c r="R310" s="221"/>
      <c r="S310" s="221"/>
      <c r="T310" s="222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16" t="s">
        <v>469</v>
      </c>
      <c r="AU310" s="216" t="s">
        <v>76</v>
      </c>
      <c r="AV310" s="15" t="s">
        <v>104</v>
      </c>
      <c r="AW310" s="15" t="s">
        <v>33</v>
      </c>
      <c r="AX310" s="15" t="s">
        <v>79</v>
      </c>
      <c r="AY310" s="216" t="s">
        <v>458</v>
      </c>
    </row>
    <row r="311" s="13" customFormat="1">
      <c r="A311" s="13"/>
      <c r="B311" s="198"/>
      <c r="C311" s="13"/>
      <c r="D311" s="199" t="s">
        <v>469</v>
      </c>
      <c r="E311" s="13"/>
      <c r="F311" s="201" t="s">
        <v>4110</v>
      </c>
      <c r="G311" s="13"/>
      <c r="H311" s="202">
        <v>90</v>
      </c>
      <c r="I311" s="203"/>
      <c r="J311" s="13"/>
      <c r="K311" s="13"/>
      <c r="L311" s="198"/>
      <c r="M311" s="204"/>
      <c r="N311" s="205"/>
      <c r="O311" s="205"/>
      <c r="P311" s="205"/>
      <c r="Q311" s="205"/>
      <c r="R311" s="205"/>
      <c r="S311" s="205"/>
      <c r="T311" s="20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00" t="s">
        <v>469</v>
      </c>
      <c r="AU311" s="200" t="s">
        <v>76</v>
      </c>
      <c r="AV311" s="13" t="s">
        <v>76</v>
      </c>
      <c r="AW311" s="13" t="s">
        <v>4</v>
      </c>
      <c r="AX311" s="13" t="s">
        <v>79</v>
      </c>
      <c r="AY311" s="200" t="s">
        <v>458</v>
      </c>
    </row>
    <row r="312" s="2" customFormat="1" ht="55.5" customHeight="1">
      <c r="A312" s="41"/>
      <c r="B312" s="179"/>
      <c r="C312" s="180" t="s">
        <v>812</v>
      </c>
      <c r="D312" s="180" t="s">
        <v>462</v>
      </c>
      <c r="E312" s="181" t="s">
        <v>4111</v>
      </c>
      <c r="F312" s="182" t="s">
        <v>4112</v>
      </c>
      <c r="G312" s="183" t="s">
        <v>694</v>
      </c>
      <c r="H312" s="184">
        <v>75.599999999999994</v>
      </c>
      <c r="I312" s="185"/>
      <c r="J312" s="186">
        <f>ROUND(I312*H312,2)</f>
        <v>0</v>
      </c>
      <c r="K312" s="182" t="s">
        <v>465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0.00024000000000000001</v>
      </c>
      <c r="R312" s="189">
        <f>Q312*H312</f>
        <v>0.018144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567</v>
      </c>
      <c r="AT312" s="191" t="s">
        <v>462</v>
      </c>
      <c r="AU312" s="191" t="s">
        <v>76</v>
      </c>
      <c r="AY312" s="22" t="s">
        <v>458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79</v>
      </c>
      <c r="BK312" s="192">
        <f>ROUND(I312*H312,2)</f>
        <v>0</v>
      </c>
      <c r="BL312" s="22" t="s">
        <v>567</v>
      </c>
      <c r="BM312" s="191" t="s">
        <v>4113</v>
      </c>
    </row>
    <row r="313" s="2" customFormat="1">
      <c r="A313" s="41"/>
      <c r="B313" s="42"/>
      <c r="C313" s="41"/>
      <c r="D313" s="193" t="s">
        <v>467</v>
      </c>
      <c r="E313" s="41"/>
      <c r="F313" s="194" t="s">
        <v>4114</v>
      </c>
      <c r="G313" s="41"/>
      <c r="H313" s="41"/>
      <c r="I313" s="195"/>
      <c r="J313" s="41"/>
      <c r="K313" s="41"/>
      <c r="L313" s="42"/>
      <c r="M313" s="196"/>
      <c r="N313" s="197"/>
      <c r="O313" s="75"/>
      <c r="P313" s="75"/>
      <c r="Q313" s="75"/>
      <c r="R313" s="75"/>
      <c r="S313" s="75"/>
      <c r="T313" s="76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2" t="s">
        <v>467</v>
      </c>
      <c r="AU313" s="22" t="s">
        <v>76</v>
      </c>
    </row>
    <row r="314" s="13" customFormat="1">
      <c r="A314" s="13"/>
      <c r="B314" s="198"/>
      <c r="C314" s="13"/>
      <c r="D314" s="199" t="s">
        <v>469</v>
      </c>
      <c r="E314" s="200" t="s">
        <v>3</v>
      </c>
      <c r="F314" s="201" t="s">
        <v>4115</v>
      </c>
      <c r="G314" s="13"/>
      <c r="H314" s="202">
        <v>60</v>
      </c>
      <c r="I314" s="203"/>
      <c r="J314" s="13"/>
      <c r="K314" s="13"/>
      <c r="L314" s="198"/>
      <c r="M314" s="204"/>
      <c r="N314" s="205"/>
      <c r="O314" s="205"/>
      <c r="P314" s="205"/>
      <c r="Q314" s="205"/>
      <c r="R314" s="205"/>
      <c r="S314" s="205"/>
      <c r="T314" s="20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00" t="s">
        <v>469</v>
      </c>
      <c r="AU314" s="200" t="s">
        <v>76</v>
      </c>
      <c r="AV314" s="13" t="s">
        <v>76</v>
      </c>
      <c r="AW314" s="13" t="s">
        <v>33</v>
      </c>
      <c r="AX314" s="13" t="s">
        <v>72</v>
      </c>
      <c r="AY314" s="200" t="s">
        <v>458</v>
      </c>
    </row>
    <row r="315" s="13" customFormat="1">
      <c r="A315" s="13"/>
      <c r="B315" s="198"/>
      <c r="C315" s="13"/>
      <c r="D315" s="199" t="s">
        <v>469</v>
      </c>
      <c r="E315" s="200" t="s">
        <v>3</v>
      </c>
      <c r="F315" s="201" t="s">
        <v>4116</v>
      </c>
      <c r="G315" s="13"/>
      <c r="H315" s="202">
        <v>3</v>
      </c>
      <c r="I315" s="203"/>
      <c r="J315" s="13"/>
      <c r="K315" s="13"/>
      <c r="L315" s="198"/>
      <c r="M315" s="204"/>
      <c r="N315" s="205"/>
      <c r="O315" s="205"/>
      <c r="P315" s="205"/>
      <c r="Q315" s="205"/>
      <c r="R315" s="205"/>
      <c r="S315" s="205"/>
      <c r="T315" s="20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0" t="s">
        <v>469</v>
      </c>
      <c r="AU315" s="200" t="s">
        <v>76</v>
      </c>
      <c r="AV315" s="13" t="s">
        <v>76</v>
      </c>
      <c r="AW315" s="13" t="s">
        <v>33</v>
      </c>
      <c r="AX315" s="13" t="s">
        <v>72</v>
      </c>
      <c r="AY315" s="200" t="s">
        <v>458</v>
      </c>
    </row>
    <row r="316" s="15" customFormat="1">
      <c r="A316" s="15"/>
      <c r="B316" s="215"/>
      <c r="C316" s="15"/>
      <c r="D316" s="199" t="s">
        <v>469</v>
      </c>
      <c r="E316" s="216" t="s">
        <v>3</v>
      </c>
      <c r="F316" s="217" t="s">
        <v>497</v>
      </c>
      <c r="G316" s="15"/>
      <c r="H316" s="218">
        <v>63</v>
      </c>
      <c r="I316" s="219"/>
      <c r="J316" s="15"/>
      <c r="K316" s="15"/>
      <c r="L316" s="215"/>
      <c r="M316" s="220"/>
      <c r="N316" s="221"/>
      <c r="O316" s="221"/>
      <c r="P316" s="221"/>
      <c r="Q316" s="221"/>
      <c r="R316" s="221"/>
      <c r="S316" s="221"/>
      <c r="T316" s="222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16" t="s">
        <v>469</v>
      </c>
      <c r="AU316" s="216" t="s">
        <v>76</v>
      </c>
      <c r="AV316" s="15" t="s">
        <v>104</v>
      </c>
      <c r="AW316" s="15" t="s">
        <v>33</v>
      </c>
      <c r="AX316" s="15" t="s">
        <v>79</v>
      </c>
      <c r="AY316" s="216" t="s">
        <v>458</v>
      </c>
    </row>
    <row r="317" s="13" customFormat="1">
      <c r="A317" s="13"/>
      <c r="B317" s="198"/>
      <c r="C317" s="13"/>
      <c r="D317" s="199" t="s">
        <v>469</v>
      </c>
      <c r="E317" s="13"/>
      <c r="F317" s="201" t="s">
        <v>4117</v>
      </c>
      <c r="G317" s="13"/>
      <c r="H317" s="202">
        <v>75.599999999999994</v>
      </c>
      <c r="I317" s="203"/>
      <c r="J317" s="13"/>
      <c r="K317" s="13"/>
      <c r="L317" s="198"/>
      <c r="M317" s="204"/>
      <c r="N317" s="205"/>
      <c r="O317" s="205"/>
      <c r="P317" s="205"/>
      <c r="Q317" s="205"/>
      <c r="R317" s="205"/>
      <c r="S317" s="205"/>
      <c r="T317" s="20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0" t="s">
        <v>469</v>
      </c>
      <c r="AU317" s="200" t="s">
        <v>76</v>
      </c>
      <c r="AV317" s="13" t="s">
        <v>76</v>
      </c>
      <c r="AW317" s="13" t="s">
        <v>4</v>
      </c>
      <c r="AX317" s="13" t="s">
        <v>79</v>
      </c>
      <c r="AY317" s="200" t="s">
        <v>458</v>
      </c>
    </row>
    <row r="318" s="2" customFormat="1" ht="55.5" customHeight="1">
      <c r="A318" s="41"/>
      <c r="B318" s="179"/>
      <c r="C318" s="180" t="s">
        <v>122</v>
      </c>
      <c r="D318" s="180" t="s">
        <v>462</v>
      </c>
      <c r="E318" s="181" t="s">
        <v>4118</v>
      </c>
      <c r="F318" s="182" t="s">
        <v>4119</v>
      </c>
      <c r="G318" s="183" t="s">
        <v>694</v>
      </c>
      <c r="H318" s="184">
        <v>21.600000000000001</v>
      </c>
      <c r="I318" s="185"/>
      <c r="J318" s="186">
        <f>ROUND(I318*H318,2)</f>
        <v>0</v>
      </c>
      <c r="K318" s="182" t="s">
        <v>465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0.00027</v>
      </c>
      <c r="R318" s="189">
        <f>Q318*H318</f>
        <v>0.0058320000000000004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567</v>
      </c>
      <c r="AT318" s="191" t="s">
        <v>462</v>
      </c>
      <c r="AU318" s="191" t="s">
        <v>76</v>
      </c>
      <c r="AY318" s="22" t="s">
        <v>458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79</v>
      </c>
      <c r="BK318" s="192">
        <f>ROUND(I318*H318,2)</f>
        <v>0</v>
      </c>
      <c r="BL318" s="22" t="s">
        <v>567</v>
      </c>
      <c r="BM318" s="191" t="s">
        <v>4120</v>
      </c>
    </row>
    <row r="319" s="2" customFormat="1">
      <c r="A319" s="41"/>
      <c r="B319" s="42"/>
      <c r="C319" s="41"/>
      <c r="D319" s="193" t="s">
        <v>467</v>
      </c>
      <c r="E319" s="41"/>
      <c r="F319" s="194" t="s">
        <v>4121</v>
      </c>
      <c r="G319" s="41"/>
      <c r="H319" s="41"/>
      <c r="I319" s="195"/>
      <c r="J319" s="41"/>
      <c r="K319" s="41"/>
      <c r="L319" s="42"/>
      <c r="M319" s="196"/>
      <c r="N319" s="197"/>
      <c r="O319" s="75"/>
      <c r="P319" s="75"/>
      <c r="Q319" s="75"/>
      <c r="R319" s="75"/>
      <c r="S319" s="75"/>
      <c r="T319" s="76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2" t="s">
        <v>467</v>
      </c>
      <c r="AU319" s="22" t="s">
        <v>76</v>
      </c>
    </row>
    <row r="320" s="13" customFormat="1">
      <c r="A320" s="13"/>
      <c r="B320" s="198"/>
      <c r="C320" s="13"/>
      <c r="D320" s="199" t="s">
        <v>469</v>
      </c>
      <c r="E320" s="200" t="s">
        <v>3</v>
      </c>
      <c r="F320" s="201" t="s">
        <v>4122</v>
      </c>
      <c r="G320" s="13"/>
      <c r="H320" s="202">
        <v>18</v>
      </c>
      <c r="I320" s="203"/>
      <c r="J320" s="13"/>
      <c r="K320" s="13"/>
      <c r="L320" s="198"/>
      <c r="M320" s="204"/>
      <c r="N320" s="205"/>
      <c r="O320" s="205"/>
      <c r="P320" s="205"/>
      <c r="Q320" s="205"/>
      <c r="R320" s="205"/>
      <c r="S320" s="205"/>
      <c r="T320" s="20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00" t="s">
        <v>469</v>
      </c>
      <c r="AU320" s="200" t="s">
        <v>76</v>
      </c>
      <c r="AV320" s="13" t="s">
        <v>76</v>
      </c>
      <c r="AW320" s="13" t="s">
        <v>33</v>
      </c>
      <c r="AX320" s="13" t="s">
        <v>72</v>
      </c>
      <c r="AY320" s="200" t="s">
        <v>458</v>
      </c>
    </row>
    <row r="321" s="15" customFormat="1">
      <c r="A321" s="15"/>
      <c r="B321" s="215"/>
      <c r="C321" s="15"/>
      <c r="D321" s="199" t="s">
        <v>469</v>
      </c>
      <c r="E321" s="216" t="s">
        <v>3</v>
      </c>
      <c r="F321" s="217" t="s">
        <v>497</v>
      </c>
      <c r="G321" s="15"/>
      <c r="H321" s="218">
        <v>18</v>
      </c>
      <c r="I321" s="219"/>
      <c r="J321" s="15"/>
      <c r="K321" s="15"/>
      <c r="L321" s="215"/>
      <c r="M321" s="220"/>
      <c r="N321" s="221"/>
      <c r="O321" s="221"/>
      <c r="P321" s="221"/>
      <c r="Q321" s="221"/>
      <c r="R321" s="221"/>
      <c r="S321" s="221"/>
      <c r="T321" s="222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16" t="s">
        <v>469</v>
      </c>
      <c r="AU321" s="216" t="s">
        <v>76</v>
      </c>
      <c r="AV321" s="15" t="s">
        <v>104</v>
      </c>
      <c r="AW321" s="15" t="s">
        <v>33</v>
      </c>
      <c r="AX321" s="15" t="s">
        <v>79</v>
      </c>
      <c r="AY321" s="216" t="s">
        <v>458</v>
      </c>
    </row>
    <row r="322" s="13" customFormat="1">
      <c r="A322" s="13"/>
      <c r="B322" s="198"/>
      <c r="C322" s="13"/>
      <c r="D322" s="199" t="s">
        <v>469</v>
      </c>
      <c r="E322" s="13"/>
      <c r="F322" s="201" t="s">
        <v>4123</v>
      </c>
      <c r="G322" s="13"/>
      <c r="H322" s="202">
        <v>21.600000000000001</v>
      </c>
      <c r="I322" s="203"/>
      <c r="J322" s="13"/>
      <c r="K322" s="13"/>
      <c r="L322" s="198"/>
      <c r="M322" s="204"/>
      <c r="N322" s="205"/>
      <c r="O322" s="205"/>
      <c r="P322" s="205"/>
      <c r="Q322" s="205"/>
      <c r="R322" s="205"/>
      <c r="S322" s="205"/>
      <c r="T322" s="20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00" t="s">
        <v>469</v>
      </c>
      <c r="AU322" s="200" t="s">
        <v>76</v>
      </c>
      <c r="AV322" s="13" t="s">
        <v>76</v>
      </c>
      <c r="AW322" s="13" t="s">
        <v>4</v>
      </c>
      <c r="AX322" s="13" t="s">
        <v>79</v>
      </c>
      <c r="AY322" s="200" t="s">
        <v>458</v>
      </c>
    </row>
    <row r="323" s="2" customFormat="1" ht="24.15" customHeight="1">
      <c r="A323" s="41"/>
      <c r="B323" s="179"/>
      <c r="C323" s="180" t="s">
        <v>125</v>
      </c>
      <c r="D323" s="180" t="s">
        <v>462</v>
      </c>
      <c r="E323" s="181" t="s">
        <v>4124</v>
      </c>
      <c r="F323" s="182" t="s">
        <v>4125</v>
      </c>
      <c r="G323" s="183" t="s">
        <v>629</v>
      </c>
      <c r="H323" s="184">
        <v>76</v>
      </c>
      <c r="I323" s="185"/>
      <c r="J323" s="186">
        <f>ROUND(I323*H323,2)</f>
        <v>0</v>
      </c>
      <c r="K323" s="182" t="s">
        <v>465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567</v>
      </c>
      <c r="AT323" s="191" t="s">
        <v>462</v>
      </c>
      <c r="AU323" s="191" t="s">
        <v>76</v>
      </c>
      <c r="AY323" s="22" t="s">
        <v>458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79</v>
      </c>
      <c r="BK323" s="192">
        <f>ROUND(I323*H323,2)</f>
        <v>0</v>
      </c>
      <c r="BL323" s="22" t="s">
        <v>567</v>
      </c>
      <c r="BM323" s="191" t="s">
        <v>4126</v>
      </c>
    </row>
    <row r="324" s="2" customFormat="1">
      <c r="A324" s="41"/>
      <c r="B324" s="42"/>
      <c r="C324" s="41"/>
      <c r="D324" s="193" t="s">
        <v>467</v>
      </c>
      <c r="E324" s="41"/>
      <c r="F324" s="194" t="s">
        <v>4127</v>
      </c>
      <c r="G324" s="41"/>
      <c r="H324" s="41"/>
      <c r="I324" s="195"/>
      <c r="J324" s="41"/>
      <c r="K324" s="41"/>
      <c r="L324" s="42"/>
      <c r="M324" s="196"/>
      <c r="N324" s="197"/>
      <c r="O324" s="75"/>
      <c r="P324" s="75"/>
      <c r="Q324" s="75"/>
      <c r="R324" s="75"/>
      <c r="S324" s="75"/>
      <c r="T324" s="76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2" t="s">
        <v>467</v>
      </c>
      <c r="AU324" s="22" t="s">
        <v>76</v>
      </c>
    </row>
    <row r="325" s="13" customFormat="1">
      <c r="A325" s="13"/>
      <c r="B325" s="198"/>
      <c r="C325" s="13"/>
      <c r="D325" s="199" t="s">
        <v>469</v>
      </c>
      <c r="E325" s="200" t="s">
        <v>3</v>
      </c>
      <c r="F325" s="201" t="s">
        <v>4128</v>
      </c>
      <c r="G325" s="13"/>
      <c r="H325" s="202">
        <v>16</v>
      </c>
      <c r="I325" s="203"/>
      <c r="J325" s="13"/>
      <c r="K325" s="13"/>
      <c r="L325" s="198"/>
      <c r="M325" s="204"/>
      <c r="N325" s="205"/>
      <c r="O325" s="205"/>
      <c r="P325" s="205"/>
      <c r="Q325" s="205"/>
      <c r="R325" s="205"/>
      <c r="S325" s="205"/>
      <c r="T325" s="20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0" t="s">
        <v>469</v>
      </c>
      <c r="AU325" s="200" t="s">
        <v>76</v>
      </c>
      <c r="AV325" s="13" t="s">
        <v>76</v>
      </c>
      <c r="AW325" s="13" t="s">
        <v>33</v>
      </c>
      <c r="AX325" s="13" t="s">
        <v>72</v>
      </c>
      <c r="AY325" s="200" t="s">
        <v>458</v>
      </c>
    </row>
    <row r="326" s="13" customFormat="1">
      <c r="A326" s="13"/>
      <c r="B326" s="198"/>
      <c r="C326" s="13"/>
      <c r="D326" s="199" t="s">
        <v>469</v>
      </c>
      <c r="E326" s="200" t="s">
        <v>3</v>
      </c>
      <c r="F326" s="201" t="s">
        <v>4129</v>
      </c>
      <c r="G326" s="13"/>
      <c r="H326" s="202">
        <v>4</v>
      </c>
      <c r="I326" s="203"/>
      <c r="J326" s="13"/>
      <c r="K326" s="13"/>
      <c r="L326" s="198"/>
      <c r="M326" s="204"/>
      <c r="N326" s="205"/>
      <c r="O326" s="205"/>
      <c r="P326" s="205"/>
      <c r="Q326" s="205"/>
      <c r="R326" s="205"/>
      <c r="S326" s="205"/>
      <c r="T326" s="20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00" t="s">
        <v>469</v>
      </c>
      <c r="AU326" s="200" t="s">
        <v>76</v>
      </c>
      <c r="AV326" s="13" t="s">
        <v>76</v>
      </c>
      <c r="AW326" s="13" t="s">
        <v>33</v>
      </c>
      <c r="AX326" s="13" t="s">
        <v>72</v>
      </c>
      <c r="AY326" s="200" t="s">
        <v>458</v>
      </c>
    </row>
    <row r="327" s="13" customFormat="1">
      <c r="A327" s="13"/>
      <c r="B327" s="198"/>
      <c r="C327" s="13"/>
      <c r="D327" s="199" t="s">
        <v>469</v>
      </c>
      <c r="E327" s="200" t="s">
        <v>3</v>
      </c>
      <c r="F327" s="201" t="s">
        <v>3957</v>
      </c>
      <c r="G327" s="13"/>
      <c r="H327" s="202">
        <v>4</v>
      </c>
      <c r="I327" s="203"/>
      <c r="J327" s="13"/>
      <c r="K327" s="13"/>
      <c r="L327" s="198"/>
      <c r="M327" s="204"/>
      <c r="N327" s="205"/>
      <c r="O327" s="205"/>
      <c r="P327" s="205"/>
      <c r="Q327" s="205"/>
      <c r="R327" s="205"/>
      <c r="S327" s="205"/>
      <c r="T327" s="20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00" t="s">
        <v>469</v>
      </c>
      <c r="AU327" s="200" t="s">
        <v>76</v>
      </c>
      <c r="AV327" s="13" t="s">
        <v>76</v>
      </c>
      <c r="AW327" s="13" t="s">
        <v>33</v>
      </c>
      <c r="AX327" s="13" t="s">
        <v>72</v>
      </c>
      <c r="AY327" s="200" t="s">
        <v>458</v>
      </c>
    </row>
    <row r="328" s="13" customFormat="1">
      <c r="A328" s="13"/>
      <c r="B328" s="198"/>
      <c r="C328" s="13"/>
      <c r="D328" s="199" t="s">
        <v>469</v>
      </c>
      <c r="E328" s="200" t="s">
        <v>3</v>
      </c>
      <c r="F328" s="201" t="s">
        <v>4130</v>
      </c>
      <c r="G328" s="13"/>
      <c r="H328" s="202">
        <v>5</v>
      </c>
      <c r="I328" s="203"/>
      <c r="J328" s="13"/>
      <c r="K328" s="13"/>
      <c r="L328" s="198"/>
      <c r="M328" s="204"/>
      <c r="N328" s="205"/>
      <c r="O328" s="205"/>
      <c r="P328" s="205"/>
      <c r="Q328" s="205"/>
      <c r="R328" s="205"/>
      <c r="S328" s="205"/>
      <c r="T328" s="20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00" t="s">
        <v>469</v>
      </c>
      <c r="AU328" s="200" t="s">
        <v>76</v>
      </c>
      <c r="AV328" s="13" t="s">
        <v>76</v>
      </c>
      <c r="AW328" s="13" t="s">
        <v>33</v>
      </c>
      <c r="AX328" s="13" t="s">
        <v>72</v>
      </c>
      <c r="AY328" s="200" t="s">
        <v>458</v>
      </c>
    </row>
    <row r="329" s="13" customFormat="1">
      <c r="A329" s="13"/>
      <c r="B329" s="198"/>
      <c r="C329" s="13"/>
      <c r="D329" s="199" t="s">
        <v>469</v>
      </c>
      <c r="E329" s="200" t="s">
        <v>3</v>
      </c>
      <c r="F329" s="201" t="s">
        <v>4131</v>
      </c>
      <c r="G329" s="13"/>
      <c r="H329" s="202">
        <v>6</v>
      </c>
      <c r="I329" s="203"/>
      <c r="J329" s="13"/>
      <c r="K329" s="13"/>
      <c r="L329" s="198"/>
      <c r="M329" s="204"/>
      <c r="N329" s="205"/>
      <c r="O329" s="205"/>
      <c r="P329" s="205"/>
      <c r="Q329" s="205"/>
      <c r="R329" s="205"/>
      <c r="S329" s="205"/>
      <c r="T329" s="20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00" t="s">
        <v>469</v>
      </c>
      <c r="AU329" s="200" t="s">
        <v>76</v>
      </c>
      <c r="AV329" s="13" t="s">
        <v>76</v>
      </c>
      <c r="AW329" s="13" t="s">
        <v>33</v>
      </c>
      <c r="AX329" s="13" t="s">
        <v>72</v>
      </c>
      <c r="AY329" s="200" t="s">
        <v>458</v>
      </c>
    </row>
    <row r="330" s="13" customFormat="1">
      <c r="A330" s="13"/>
      <c r="B330" s="198"/>
      <c r="C330" s="13"/>
      <c r="D330" s="199" t="s">
        <v>469</v>
      </c>
      <c r="E330" s="200" t="s">
        <v>3</v>
      </c>
      <c r="F330" s="201" t="s">
        <v>4132</v>
      </c>
      <c r="G330" s="13"/>
      <c r="H330" s="202">
        <v>2</v>
      </c>
      <c r="I330" s="203"/>
      <c r="J330" s="13"/>
      <c r="K330" s="13"/>
      <c r="L330" s="198"/>
      <c r="M330" s="204"/>
      <c r="N330" s="205"/>
      <c r="O330" s="205"/>
      <c r="P330" s="205"/>
      <c r="Q330" s="205"/>
      <c r="R330" s="205"/>
      <c r="S330" s="205"/>
      <c r="T330" s="20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00" t="s">
        <v>469</v>
      </c>
      <c r="AU330" s="200" t="s">
        <v>76</v>
      </c>
      <c r="AV330" s="13" t="s">
        <v>76</v>
      </c>
      <c r="AW330" s="13" t="s">
        <v>33</v>
      </c>
      <c r="AX330" s="13" t="s">
        <v>72</v>
      </c>
      <c r="AY330" s="200" t="s">
        <v>458</v>
      </c>
    </row>
    <row r="331" s="13" customFormat="1">
      <c r="A331" s="13"/>
      <c r="B331" s="198"/>
      <c r="C331" s="13"/>
      <c r="D331" s="199" t="s">
        <v>469</v>
      </c>
      <c r="E331" s="200" t="s">
        <v>3</v>
      </c>
      <c r="F331" s="201" t="s">
        <v>4133</v>
      </c>
      <c r="G331" s="13"/>
      <c r="H331" s="202">
        <v>22</v>
      </c>
      <c r="I331" s="203"/>
      <c r="J331" s="13"/>
      <c r="K331" s="13"/>
      <c r="L331" s="198"/>
      <c r="M331" s="204"/>
      <c r="N331" s="205"/>
      <c r="O331" s="205"/>
      <c r="P331" s="205"/>
      <c r="Q331" s="205"/>
      <c r="R331" s="205"/>
      <c r="S331" s="205"/>
      <c r="T331" s="20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00" t="s">
        <v>469</v>
      </c>
      <c r="AU331" s="200" t="s">
        <v>76</v>
      </c>
      <c r="AV331" s="13" t="s">
        <v>76</v>
      </c>
      <c r="AW331" s="13" t="s">
        <v>33</v>
      </c>
      <c r="AX331" s="13" t="s">
        <v>72</v>
      </c>
      <c r="AY331" s="200" t="s">
        <v>458</v>
      </c>
    </row>
    <row r="332" s="13" customFormat="1">
      <c r="A332" s="13"/>
      <c r="B332" s="198"/>
      <c r="C332" s="13"/>
      <c r="D332" s="199" t="s">
        <v>469</v>
      </c>
      <c r="E332" s="200" t="s">
        <v>3</v>
      </c>
      <c r="F332" s="201" t="s">
        <v>3968</v>
      </c>
      <c r="G332" s="13"/>
      <c r="H332" s="202">
        <v>5</v>
      </c>
      <c r="I332" s="203"/>
      <c r="J332" s="13"/>
      <c r="K332" s="13"/>
      <c r="L332" s="198"/>
      <c r="M332" s="204"/>
      <c r="N332" s="205"/>
      <c r="O332" s="205"/>
      <c r="P332" s="205"/>
      <c r="Q332" s="205"/>
      <c r="R332" s="205"/>
      <c r="S332" s="205"/>
      <c r="T332" s="20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00" t="s">
        <v>469</v>
      </c>
      <c r="AU332" s="200" t="s">
        <v>76</v>
      </c>
      <c r="AV332" s="13" t="s">
        <v>76</v>
      </c>
      <c r="AW332" s="13" t="s">
        <v>33</v>
      </c>
      <c r="AX332" s="13" t="s">
        <v>72</v>
      </c>
      <c r="AY332" s="200" t="s">
        <v>458</v>
      </c>
    </row>
    <row r="333" s="13" customFormat="1">
      <c r="A333" s="13"/>
      <c r="B333" s="198"/>
      <c r="C333" s="13"/>
      <c r="D333" s="199" t="s">
        <v>469</v>
      </c>
      <c r="E333" s="200" t="s">
        <v>3</v>
      </c>
      <c r="F333" s="201" t="s">
        <v>3967</v>
      </c>
      <c r="G333" s="13"/>
      <c r="H333" s="202">
        <v>2</v>
      </c>
      <c r="I333" s="203"/>
      <c r="J333" s="13"/>
      <c r="K333" s="13"/>
      <c r="L333" s="198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0" t="s">
        <v>469</v>
      </c>
      <c r="AU333" s="200" t="s">
        <v>76</v>
      </c>
      <c r="AV333" s="13" t="s">
        <v>76</v>
      </c>
      <c r="AW333" s="13" t="s">
        <v>33</v>
      </c>
      <c r="AX333" s="13" t="s">
        <v>72</v>
      </c>
      <c r="AY333" s="200" t="s">
        <v>458</v>
      </c>
    </row>
    <row r="334" s="13" customFormat="1">
      <c r="A334" s="13"/>
      <c r="B334" s="198"/>
      <c r="C334" s="13"/>
      <c r="D334" s="199" t="s">
        <v>469</v>
      </c>
      <c r="E334" s="200" t="s">
        <v>3</v>
      </c>
      <c r="F334" s="201" t="s">
        <v>4134</v>
      </c>
      <c r="G334" s="13"/>
      <c r="H334" s="202">
        <v>9</v>
      </c>
      <c r="I334" s="203"/>
      <c r="J334" s="13"/>
      <c r="K334" s="13"/>
      <c r="L334" s="198"/>
      <c r="M334" s="204"/>
      <c r="N334" s="205"/>
      <c r="O334" s="205"/>
      <c r="P334" s="205"/>
      <c r="Q334" s="205"/>
      <c r="R334" s="205"/>
      <c r="S334" s="205"/>
      <c r="T334" s="20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00" t="s">
        <v>469</v>
      </c>
      <c r="AU334" s="200" t="s">
        <v>76</v>
      </c>
      <c r="AV334" s="13" t="s">
        <v>76</v>
      </c>
      <c r="AW334" s="13" t="s">
        <v>33</v>
      </c>
      <c r="AX334" s="13" t="s">
        <v>72</v>
      </c>
      <c r="AY334" s="200" t="s">
        <v>458</v>
      </c>
    </row>
    <row r="335" s="13" customFormat="1">
      <c r="A335" s="13"/>
      <c r="B335" s="198"/>
      <c r="C335" s="13"/>
      <c r="D335" s="199" t="s">
        <v>469</v>
      </c>
      <c r="E335" s="200" t="s">
        <v>3</v>
      </c>
      <c r="F335" s="201" t="s">
        <v>4135</v>
      </c>
      <c r="G335" s="13"/>
      <c r="H335" s="202">
        <v>1</v>
      </c>
      <c r="I335" s="203"/>
      <c r="J335" s="13"/>
      <c r="K335" s="13"/>
      <c r="L335" s="198"/>
      <c r="M335" s="204"/>
      <c r="N335" s="205"/>
      <c r="O335" s="205"/>
      <c r="P335" s="205"/>
      <c r="Q335" s="205"/>
      <c r="R335" s="205"/>
      <c r="S335" s="205"/>
      <c r="T335" s="20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0" t="s">
        <v>469</v>
      </c>
      <c r="AU335" s="200" t="s">
        <v>76</v>
      </c>
      <c r="AV335" s="13" t="s">
        <v>76</v>
      </c>
      <c r="AW335" s="13" t="s">
        <v>33</v>
      </c>
      <c r="AX335" s="13" t="s">
        <v>72</v>
      </c>
      <c r="AY335" s="200" t="s">
        <v>458</v>
      </c>
    </row>
    <row r="336" s="15" customFormat="1">
      <c r="A336" s="15"/>
      <c r="B336" s="215"/>
      <c r="C336" s="15"/>
      <c r="D336" s="199" t="s">
        <v>469</v>
      </c>
      <c r="E336" s="216" t="s">
        <v>3</v>
      </c>
      <c r="F336" s="217" t="s">
        <v>497</v>
      </c>
      <c r="G336" s="15"/>
      <c r="H336" s="218">
        <v>76</v>
      </c>
      <c r="I336" s="219"/>
      <c r="J336" s="15"/>
      <c r="K336" s="15"/>
      <c r="L336" s="215"/>
      <c r="M336" s="220"/>
      <c r="N336" s="221"/>
      <c r="O336" s="221"/>
      <c r="P336" s="221"/>
      <c r="Q336" s="221"/>
      <c r="R336" s="221"/>
      <c r="S336" s="221"/>
      <c r="T336" s="22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16" t="s">
        <v>469</v>
      </c>
      <c r="AU336" s="216" t="s">
        <v>76</v>
      </c>
      <c r="AV336" s="15" t="s">
        <v>104</v>
      </c>
      <c r="AW336" s="15" t="s">
        <v>33</v>
      </c>
      <c r="AX336" s="15" t="s">
        <v>79</v>
      </c>
      <c r="AY336" s="216" t="s">
        <v>458</v>
      </c>
    </row>
    <row r="337" s="2" customFormat="1" ht="24.15" customHeight="1">
      <c r="A337" s="41"/>
      <c r="B337" s="179"/>
      <c r="C337" s="180" t="s">
        <v>847</v>
      </c>
      <c r="D337" s="180" t="s">
        <v>462</v>
      </c>
      <c r="E337" s="181" t="s">
        <v>4136</v>
      </c>
      <c r="F337" s="182" t="s">
        <v>4137</v>
      </c>
      <c r="G337" s="183" t="s">
        <v>629</v>
      </c>
      <c r="H337" s="184">
        <v>75</v>
      </c>
      <c r="I337" s="185"/>
      <c r="J337" s="186">
        <f>ROUND(I337*H337,2)</f>
        <v>0</v>
      </c>
      <c r="K337" s="182" t="s">
        <v>465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0.00012999999999999999</v>
      </c>
      <c r="R337" s="189">
        <f>Q337*H337</f>
        <v>0.00975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567</v>
      </c>
      <c r="AT337" s="191" t="s">
        <v>462</v>
      </c>
      <c r="AU337" s="191" t="s">
        <v>76</v>
      </c>
      <c r="AY337" s="22" t="s">
        <v>458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79</v>
      </c>
      <c r="BK337" s="192">
        <f>ROUND(I337*H337,2)</f>
        <v>0</v>
      </c>
      <c r="BL337" s="22" t="s">
        <v>567</v>
      </c>
      <c r="BM337" s="191" t="s">
        <v>4138</v>
      </c>
    </row>
    <row r="338" s="2" customFormat="1">
      <c r="A338" s="41"/>
      <c r="B338" s="42"/>
      <c r="C338" s="41"/>
      <c r="D338" s="193" t="s">
        <v>467</v>
      </c>
      <c r="E338" s="41"/>
      <c r="F338" s="194" t="s">
        <v>4139</v>
      </c>
      <c r="G338" s="41"/>
      <c r="H338" s="41"/>
      <c r="I338" s="195"/>
      <c r="J338" s="41"/>
      <c r="K338" s="41"/>
      <c r="L338" s="42"/>
      <c r="M338" s="196"/>
      <c r="N338" s="197"/>
      <c r="O338" s="75"/>
      <c r="P338" s="75"/>
      <c r="Q338" s="75"/>
      <c r="R338" s="75"/>
      <c r="S338" s="75"/>
      <c r="T338" s="76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2" t="s">
        <v>467</v>
      </c>
      <c r="AU338" s="22" t="s">
        <v>76</v>
      </c>
    </row>
    <row r="339" s="13" customFormat="1">
      <c r="A339" s="13"/>
      <c r="B339" s="198"/>
      <c r="C339" s="13"/>
      <c r="D339" s="199" t="s">
        <v>469</v>
      </c>
      <c r="E339" s="200" t="s">
        <v>3</v>
      </c>
      <c r="F339" s="201" t="s">
        <v>4140</v>
      </c>
      <c r="G339" s="13"/>
      <c r="H339" s="202">
        <v>16</v>
      </c>
      <c r="I339" s="203"/>
      <c r="J339" s="13"/>
      <c r="K339" s="13"/>
      <c r="L339" s="198"/>
      <c r="M339" s="204"/>
      <c r="N339" s="205"/>
      <c r="O339" s="205"/>
      <c r="P339" s="205"/>
      <c r="Q339" s="205"/>
      <c r="R339" s="205"/>
      <c r="S339" s="205"/>
      <c r="T339" s="20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00" t="s">
        <v>469</v>
      </c>
      <c r="AU339" s="200" t="s">
        <v>76</v>
      </c>
      <c r="AV339" s="13" t="s">
        <v>76</v>
      </c>
      <c r="AW339" s="13" t="s">
        <v>33</v>
      </c>
      <c r="AX339" s="13" t="s">
        <v>72</v>
      </c>
      <c r="AY339" s="200" t="s">
        <v>458</v>
      </c>
    </row>
    <row r="340" s="13" customFormat="1">
      <c r="A340" s="13"/>
      <c r="B340" s="198"/>
      <c r="C340" s="13"/>
      <c r="D340" s="199" t="s">
        <v>469</v>
      </c>
      <c r="E340" s="200" t="s">
        <v>3</v>
      </c>
      <c r="F340" s="201" t="s">
        <v>4129</v>
      </c>
      <c r="G340" s="13"/>
      <c r="H340" s="202">
        <v>4</v>
      </c>
      <c r="I340" s="203"/>
      <c r="J340" s="13"/>
      <c r="K340" s="13"/>
      <c r="L340" s="198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0" t="s">
        <v>469</v>
      </c>
      <c r="AU340" s="200" t="s">
        <v>76</v>
      </c>
      <c r="AV340" s="13" t="s">
        <v>76</v>
      </c>
      <c r="AW340" s="13" t="s">
        <v>33</v>
      </c>
      <c r="AX340" s="13" t="s">
        <v>72</v>
      </c>
      <c r="AY340" s="200" t="s">
        <v>458</v>
      </c>
    </row>
    <row r="341" s="13" customFormat="1">
      <c r="A341" s="13"/>
      <c r="B341" s="198"/>
      <c r="C341" s="13"/>
      <c r="D341" s="199" t="s">
        <v>469</v>
      </c>
      <c r="E341" s="200" t="s">
        <v>3</v>
      </c>
      <c r="F341" s="201" t="s">
        <v>4141</v>
      </c>
      <c r="G341" s="13"/>
      <c r="H341" s="202">
        <v>4</v>
      </c>
      <c r="I341" s="203"/>
      <c r="J341" s="13"/>
      <c r="K341" s="13"/>
      <c r="L341" s="198"/>
      <c r="M341" s="204"/>
      <c r="N341" s="205"/>
      <c r="O341" s="205"/>
      <c r="P341" s="205"/>
      <c r="Q341" s="205"/>
      <c r="R341" s="205"/>
      <c r="S341" s="205"/>
      <c r="T341" s="20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00" t="s">
        <v>469</v>
      </c>
      <c r="AU341" s="200" t="s">
        <v>76</v>
      </c>
      <c r="AV341" s="13" t="s">
        <v>76</v>
      </c>
      <c r="AW341" s="13" t="s">
        <v>33</v>
      </c>
      <c r="AX341" s="13" t="s">
        <v>72</v>
      </c>
      <c r="AY341" s="200" t="s">
        <v>458</v>
      </c>
    </row>
    <row r="342" s="13" customFormat="1">
      <c r="A342" s="13"/>
      <c r="B342" s="198"/>
      <c r="C342" s="13"/>
      <c r="D342" s="199" t="s">
        <v>469</v>
      </c>
      <c r="E342" s="200" t="s">
        <v>3</v>
      </c>
      <c r="F342" s="201" t="s">
        <v>4142</v>
      </c>
      <c r="G342" s="13"/>
      <c r="H342" s="202">
        <v>5</v>
      </c>
      <c r="I342" s="203"/>
      <c r="J342" s="13"/>
      <c r="K342" s="13"/>
      <c r="L342" s="198"/>
      <c r="M342" s="204"/>
      <c r="N342" s="205"/>
      <c r="O342" s="205"/>
      <c r="P342" s="205"/>
      <c r="Q342" s="205"/>
      <c r="R342" s="205"/>
      <c r="S342" s="205"/>
      <c r="T342" s="20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00" t="s">
        <v>469</v>
      </c>
      <c r="AU342" s="200" t="s">
        <v>76</v>
      </c>
      <c r="AV342" s="13" t="s">
        <v>76</v>
      </c>
      <c r="AW342" s="13" t="s">
        <v>33</v>
      </c>
      <c r="AX342" s="13" t="s">
        <v>72</v>
      </c>
      <c r="AY342" s="200" t="s">
        <v>458</v>
      </c>
    </row>
    <row r="343" s="13" customFormat="1">
      <c r="A343" s="13"/>
      <c r="B343" s="198"/>
      <c r="C343" s="13"/>
      <c r="D343" s="199" t="s">
        <v>469</v>
      </c>
      <c r="E343" s="200" t="s">
        <v>3</v>
      </c>
      <c r="F343" s="201" t="s">
        <v>4131</v>
      </c>
      <c r="G343" s="13"/>
      <c r="H343" s="202">
        <v>6</v>
      </c>
      <c r="I343" s="203"/>
      <c r="J343" s="13"/>
      <c r="K343" s="13"/>
      <c r="L343" s="198"/>
      <c r="M343" s="204"/>
      <c r="N343" s="205"/>
      <c r="O343" s="205"/>
      <c r="P343" s="205"/>
      <c r="Q343" s="205"/>
      <c r="R343" s="205"/>
      <c r="S343" s="205"/>
      <c r="T343" s="20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00" t="s">
        <v>469</v>
      </c>
      <c r="AU343" s="200" t="s">
        <v>76</v>
      </c>
      <c r="AV343" s="13" t="s">
        <v>76</v>
      </c>
      <c r="AW343" s="13" t="s">
        <v>33</v>
      </c>
      <c r="AX343" s="13" t="s">
        <v>72</v>
      </c>
      <c r="AY343" s="200" t="s">
        <v>458</v>
      </c>
    </row>
    <row r="344" s="13" customFormat="1">
      <c r="A344" s="13"/>
      <c r="B344" s="198"/>
      <c r="C344" s="13"/>
      <c r="D344" s="199" t="s">
        <v>469</v>
      </c>
      <c r="E344" s="200" t="s">
        <v>3</v>
      </c>
      <c r="F344" s="201" t="s">
        <v>4133</v>
      </c>
      <c r="G344" s="13"/>
      <c r="H344" s="202">
        <v>22</v>
      </c>
      <c r="I344" s="203"/>
      <c r="J344" s="13"/>
      <c r="K344" s="13"/>
      <c r="L344" s="198"/>
      <c r="M344" s="204"/>
      <c r="N344" s="205"/>
      <c r="O344" s="205"/>
      <c r="P344" s="205"/>
      <c r="Q344" s="205"/>
      <c r="R344" s="205"/>
      <c r="S344" s="205"/>
      <c r="T344" s="20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00" t="s">
        <v>469</v>
      </c>
      <c r="AU344" s="200" t="s">
        <v>76</v>
      </c>
      <c r="AV344" s="13" t="s">
        <v>76</v>
      </c>
      <c r="AW344" s="13" t="s">
        <v>33</v>
      </c>
      <c r="AX344" s="13" t="s">
        <v>72</v>
      </c>
      <c r="AY344" s="200" t="s">
        <v>458</v>
      </c>
    </row>
    <row r="345" s="13" customFormat="1">
      <c r="A345" s="13"/>
      <c r="B345" s="198"/>
      <c r="C345" s="13"/>
      <c r="D345" s="199" t="s">
        <v>469</v>
      </c>
      <c r="E345" s="200" t="s">
        <v>3</v>
      </c>
      <c r="F345" s="201" t="s">
        <v>3968</v>
      </c>
      <c r="G345" s="13"/>
      <c r="H345" s="202">
        <v>5</v>
      </c>
      <c r="I345" s="203"/>
      <c r="J345" s="13"/>
      <c r="K345" s="13"/>
      <c r="L345" s="198"/>
      <c r="M345" s="204"/>
      <c r="N345" s="205"/>
      <c r="O345" s="205"/>
      <c r="P345" s="205"/>
      <c r="Q345" s="205"/>
      <c r="R345" s="205"/>
      <c r="S345" s="205"/>
      <c r="T345" s="20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0" t="s">
        <v>469</v>
      </c>
      <c r="AU345" s="200" t="s">
        <v>76</v>
      </c>
      <c r="AV345" s="13" t="s">
        <v>76</v>
      </c>
      <c r="AW345" s="13" t="s">
        <v>33</v>
      </c>
      <c r="AX345" s="13" t="s">
        <v>72</v>
      </c>
      <c r="AY345" s="200" t="s">
        <v>458</v>
      </c>
    </row>
    <row r="346" s="13" customFormat="1">
      <c r="A346" s="13"/>
      <c r="B346" s="198"/>
      <c r="C346" s="13"/>
      <c r="D346" s="199" t="s">
        <v>469</v>
      </c>
      <c r="E346" s="200" t="s">
        <v>3</v>
      </c>
      <c r="F346" s="201" t="s">
        <v>3967</v>
      </c>
      <c r="G346" s="13"/>
      <c r="H346" s="202">
        <v>2</v>
      </c>
      <c r="I346" s="203"/>
      <c r="J346" s="13"/>
      <c r="K346" s="13"/>
      <c r="L346" s="198"/>
      <c r="M346" s="204"/>
      <c r="N346" s="205"/>
      <c r="O346" s="205"/>
      <c r="P346" s="205"/>
      <c r="Q346" s="205"/>
      <c r="R346" s="205"/>
      <c r="S346" s="205"/>
      <c r="T346" s="20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00" t="s">
        <v>469</v>
      </c>
      <c r="AU346" s="200" t="s">
        <v>76</v>
      </c>
      <c r="AV346" s="13" t="s">
        <v>76</v>
      </c>
      <c r="AW346" s="13" t="s">
        <v>33</v>
      </c>
      <c r="AX346" s="13" t="s">
        <v>72</v>
      </c>
      <c r="AY346" s="200" t="s">
        <v>458</v>
      </c>
    </row>
    <row r="347" s="13" customFormat="1">
      <c r="A347" s="13"/>
      <c r="B347" s="198"/>
      <c r="C347" s="13"/>
      <c r="D347" s="199" t="s">
        <v>469</v>
      </c>
      <c r="E347" s="200" t="s">
        <v>3</v>
      </c>
      <c r="F347" s="201" t="s">
        <v>4132</v>
      </c>
      <c r="G347" s="13"/>
      <c r="H347" s="202">
        <v>2</v>
      </c>
      <c r="I347" s="203"/>
      <c r="J347" s="13"/>
      <c r="K347" s="13"/>
      <c r="L347" s="198"/>
      <c r="M347" s="204"/>
      <c r="N347" s="205"/>
      <c r="O347" s="205"/>
      <c r="P347" s="205"/>
      <c r="Q347" s="205"/>
      <c r="R347" s="205"/>
      <c r="S347" s="205"/>
      <c r="T347" s="20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00" t="s">
        <v>469</v>
      </c>
      <c r="AU347" s="200" t="s">
        <v>76</v>
      </c>
      <c r="AV347" s="13" t="s">
        <v>76</v>
      </c>
      <c r="AW347" s="13" t="s">
        <v>33</v>
      </c>
      <c r="AX347" s="13" t="s">
        <v>72</v>
      </c>
      <c r="AY347" s="200" t="s">
        <v>458</v>
      </c>
    </row>
    <row r="348" s="13" customFormat="1">
      <c r="A348" s="13"/>
      <c r="B348" s="198"/>
      <c r="C348" s="13"/>
      <c r="D348" s="199" t="s">
        <v>469</v>
      </c>
      <c r="E348" s="200" t="s">
        <v>3</v>
      </c>
      <c r="F348" s="201" t="s">
        <v>4134</v>
      </c>
      <c r="G348" s="13"/>
      <c r="H348" s="202">
        <v>9</v>
      </c>
      <c r="I348" s="203"/>
      <c r="J348" s="13"/>
      <c r="K348" s="13"/>
      <c r="L348" s="198"/>
      <c r="M348" s="204"/>
      <c r="N348" s="205"/>
      <c r="O348" s="205"/>
      <c r="P348" s="205"/>
      <c r="Q348" s="205"/>
      <c r="R348" s="205"/>
      <c r="S348" s="205"/>
      <c r="T348" s="20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00" t="s">
        <v>469</v>
      </c>
      <c r="AU348" s="200" t="s">
        <v>76</v>
      </c>
      <c r="AV348" s="13" t="s">
        <v>76</v>
      </c>
      <c r="AW348" s="13" t="s">
        <v>33</v>
      </c>
      <c r="AX348" s="13" t="s">
        <v>72</v>
      </c>
      <c r="AY348" s="200" t="s">
        <v>458</v>
      </c>
    </row>
    <row r="349" s="15" customFormat="1">
      <c r="A349" s="15"/>
      <c r="B349" s="215"/>
      <c r="C349" s="15"/>
      <c r="D349" s="199" t="s">
        <v>469</v>
      </c>
      <c r="E349" s="216" t="s">
        <v>3</v>
      </c>
      <c r="F349" s="217" t="s">
        <v>497</v>
      </c>
      <c r="G349" s="15"/>
      <c r="H349" s="218">
        <v>75</v>
      </c>
      <c r="I349" s="219"/>
      <c r="J349" s="15"/>
      <c r="K349" s="15"/>
      <c r="L349" s="215"/>
      <c r="M349" s="220"/>
      <c r="N349" s="221"/>
      <c r="O349" s="221"/>
      <c r="P349" s="221"/>
      <c r="Q349" s="221"/>
      <c r="R349" s="221"/>
      <c r="S349" s="221"/>
      <c r="T349" s="222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16" t="s">
        <v>469</v>
      </c>
      <c r="AU349" s="216" t="s">
        <v>76</v>
      </c>
      <c r="AV349" s="15" t="s">
        <v>104</v>
      </c>
      <c r="AW349" s="15" t="s">
        <v>33</v>
      </c>
      <c r="AX349" s="15" t="s">
        <v>79</v>
      </c>
      <c r="AY349" s="216" t="s">
        <v>458</v>
      </c>
    </row>
    <row r="350" s="2" customFormat="1" ht="37.8" customHeight="1">
      <c r="A350" s="41"/>
      <c r="B350" s="179"/>
      <c r="C350" s="180" t="s">
        <v>855</v>
      </c>
      <c r="D350" s="180" t="s">
        <v>462</v>
      </c>
      <c r="E350" s="181" t="s">
        <v>4143</v>
      </c>
      <c r="F350" s="182" t="s">
        <v>4144</v>
      </c>
      <c r="G350" s="183" t="s">
        <v>629</v>
      </c>
      <c r="H350" s="184">
        <v>29</v>
      </c>
      <c r="I350" s="185"/>
      <c r="J350" s="186">
        <f>ROUND(I350*H350,2)</f>
        <v>0</v>
      </c>
      <c r="K350" s="182" t="s">
        <v>465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6.0000000000000002E-05</v>
      </c>
      <c r="R350" s="189">
        <f>Q350*H350</f>
        <v>0.00174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567</v>
      </c>
      <c r="AT350" s="191" t="s">
        <v>462</v>
      </c>
      <c r="AU350" s="191" t="s">
        <v>76</v>
      </c>
      <c r="AY350" s="22" t="s">
        <v>458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79</v>
      </c>
      <c r="BK350" s="192">
        <f>ROUND(I350*H350,2)</f>
        <v>0</v>
      </c>
      <c r="BL350" s="22" t="s">
        <v>567</v>
      </c>
      <c r="BM350" s="191" t="s">
        <v>4145</v>
      </c>
    </row>
    <row r="351" s="2" customFormat="1">
      <c r="A351" s="41"/>
      <c r="B351" s="42"/>
      <c r="C351" s="41"/>
      <c r="D351" s="193" t="s">
        <v>467</v>
      </c>
      <c r="E351" s="41"/>
      <c r="F351" s="194" t="s">
        <v>4146</v>
      </c>
      <c r="G351" s="41"/>
      <c r="H351" s="41"/>
      <c r="I351" s="195"/>
      <c r="J351" s="41"/>
      <c r="K351" s="41"/>
      <c r="L351" s="42"/>
      <c r="M351" s="196"/>
      <c r="N351" s="197"/>
      <c r="O351" s="75"/>
      <c r="P351" s="75"/>
      <c r="Q351" s="75"/>
      <c r="R351" s="75"/>
      <c r="S351" s="75"/>
      <c r="T351" s="76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2" t="s">
        <v>467</v>
      </c>
      <c r="AU351" s="22" t="s">
        <v>76</v>
      </c>
    </row>
    <row r="352" s="13" customFormat="1">
      <c r="A352" s="13"/>
      <c r="B352" s="198"/>
      <c r="C352" s="13"/>
      <c r="D352" s="199" t="s">
        <v>469</v>
      </c>
      <c r="E352" s="200" t="s">
        <v>3</v>
      </c>
      <c r="F352" s="201" t="s">
        <v>4147</v>
      </c>
      <c r="G352" s="13"/>
      <c r="H352" s="202">
        <v>29</v>
      </c>
      <c r="I352" s="203"/>
      <c r="J352" s="13"/>
      <c r="K352" s="13"/>
      <c r="L352" s="198"/>
      <c r="M352" s="204"/>
      <c r="N352" s="205"/>
      <c r="O352" s="205"/>
      <c r="P352" s="205"/>
      <c r="Q352" s="205"/>
      <c r="R352" s="205"/>
      <c r="S352" s="205"/>
      <c r="T352" s="20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0" t="s">
        <v>469</v>
      </c>
      <c r="AU352" s="200" t="s">
        <v>76</v>
      </c>
      <c r="AV352" s="13" t="s">
        <v>76</v>
      </c>
      <c r="AW352" s="13" t="s">
        <v>33</v>
      </c>
      <c r="AX352" s="13" t="s">
        <v>79</v>
      </c>
      <c r="AY352" s="200" t="s">
        <v>458</v>
      </c>
    </row>
    <row r="353" s="2" customFormat="1" ht="37.8" customHeight="1">
      <c r="A353" s="41"/>
      <c r="B353" s="179"/>
      <c r="C353" s="180" t="s">
        <v>862</v>
      </c>
      <c r="D353" s="180" t="s">
        <v>462</v>
      </c>
      <c r="E353" s="181" t="s">
        <v>4148</v>
      </c>
      <c r="F353" s="182" t="s">
        <v>4149</v>
      </c>
      <c r="G353" s="183" t="s">
        <v>629</v>
      </c>
      <c r="H353" s="184">
        <v>84</v>
      </c>
      <c r="I353" s="185"/>
      <c r="J353" s="186">
        <f>ROUND(I353*H353,2)</f>
        <v>0</v>
      </c>
      <c r="K353" s="182" t="s">
        <v>465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0.00010000000000000001</v>
      </c>
      <c r="R353" s="189">
        <f>Q353*H353</f>
        <v>0.0084000000000000012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567</v>
      </c>
      <c r="AT353" s="191" t="s">
        <v>462</v>
      </c>
      <c r="AU353" s="191" t="s">
        <v>76</v>
      </c>
      <c r="AY353" s="22" t="s">
        <v>458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79</v>
      </c>
      <c r="BK353" s="192">
        <f>ROUND(I353*H353,2)</f>
        <v>0</v>
      </c>
      <c r="BL353" s="22" t="s">
        <v>567</v>
      </c>
      <c r="BM353" s="191" t="s">
        <v>4150</v>
      </c>
    </row>
    <row r="354" s="2" customFormat="1">
      <c r="A354" s="41"/>
      <c r="B354" s="42"/>
      <c r="C354" s="41"/>
      <c r="D354" s="193" t="s">
        <v>467</v>
      </c>
      <c r="E354" s="41"/>
      <c r="F354" s="194" t="s">
        <v>4151</v>
      </c>
      <c r="G354" s="41"/>
      <c r="H354" s="41"/>
      <c r="I354" s="195"/>
      <c r="J354" s="41"/>
      <c r="K354" s="41"/>
      <c r="L354" s="42"/>
      <c r="M354" s="196"/>
      <c r="N354" s="197"/>
      <c r="O354" s="75"/>
      <c r="P354" s="75"/>
      <c r="Q354" s="75"/>
      <c r="R354" s="75"/>
      <c r="S354" s="75"/>
      <c r="T354" s="76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467</v>
      </c>
      <c r="AU354" s="22" t="s">
        <v>76</v>
      </c>
    </row>
    <row r="355" s="13" customFormat="1">
      <c r="A355" s="13"/>
      <c r="B355" s="198"/>
      <c r="C355" s="13"/>
      <c r="D355" s="199" t="s">
        <v>469</v>
      </c>
      <c r="E355" s="200" t="s">
        <v>3</v>
      </c>
      <c r="F355" s="201" t="s">
        <v>4152</v>
      </c>
      <c r="G355" s="13"/>
      <c r="H355" s="202">
        <v>84</v>
      </c>
      <c r="I355" s="203"/>
      <c r="J355" s="13"/>
      <c r="K355" s="13"/>
      <c r="L355" s="198"/>
      <c r="M355" s="204"/>
      <c r="N355" s="205"/>
      <c r="O355" s="205"/>
      <c r="P355" s="205"/>
      <c r="Q355" s="205"/>
      <c r="R355" s="205"/>
      <c r="S355" s="205"/>
      <c r="T355" s="20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00" t="s">
        <v>469</v>
      </c>
      <c r="AU355" s="200" t="s">
        <v>76</v>
      </c>
      <c r="AV355" s="13" t="s">
        <v>76</v>
      </c>
      <c r="AW355" s="13" t="s">
        <v>33</v>
      </c>
      <c r="AX355" s="13" t="s">
        <v>72</v>
      </c>
      <c r="AY355" s="200" t="s">
        <v>458</v>
      </c>
    </row>
    <row r="356" s="15" customFormat="1">
      <c r="A356" s="15"/>
      <c r="B356" s="215"/>
      <c r="C356" s="15"/>
      <c r="D356" s="199" t="s">
        <v>469</v>
      </c>
      <c r="E356" s="216" t="s">
        <v>3</v>
      </c>
      <c r="F356" s="217" t="s">
        <v>497</v>
      </c>
      <c r="G356" s="15"/>
      <c r="H356" s="218">
        <v>84</v>
      </c>
      <c r="I356" s="219"/>
      <c r="J356" s="15"/>
      <c r="K356" s="15"/>
      <c r="L356" s="215"/>
      <c r="M356" s="220"/>
      <c r="N356" s="221"/>
      <c r="O356" s="221"/>
      <c r="P356" s="221"/>
      <c r="Q356" s="221"/>
      <c r="R356" s="221"/>
      <c r="S356" s="221"/>
      <c r="T356" s="222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16" t="s">
        <v>469</v>
      </c>
      <c r="AU356" s="216" t="s">
        <v>76</v>
      </c>
      <c r="AV356" s="15" t="s">
        <v>104</v>
      </c>
      <c r="AW356" s="15" t="s">
        <v>33</v>
      </c>
      <c r="AX356" s="15" t="s">
        <v>79</v>
      </c>
      <c r="AY356" s="216" t="s">
        <v>458</v>
      </c>
    </row>
    <row r="357" s="2" customFormat="1" ht="37.8" customHeight="1">
      <c r="A357" s="41"/>
      <c r="B357" s="179"/>
      <c r="C357" s="180" t="s">
        <v>869</v>
      </c>
      <c r="D357" s="180" t="s">
        <v>462</v>
      </c>
      <c r="E357" s="181" t="s">
        <v>4153</v>
      </c>
      <c r="F357" s="182" t="s">
        <v>4154</v>
      </c>
      <c r="G357" s="183" t="s">
        <v>629</v>
      </c>
      <c r="H357" s="184">
        <v>28</v>
      </c>
      <c r="I357" s="185"/>
      <c r="J357" s="186">
        <f>ROUND(I357*H357,2)</f>
        <v>0</v>
      </c>
      <c r="K357" s="182" t="s">
        <v>465</v>
      </c>
      <c r="L357" s="42"/>
      <c r="M357" s="187" t="s">
        <v>3</v>
      </c>
      <c r="N357" s="188" t="s">
        <v>43</v>
      </c>
      <c r="O357" s="75"/>
      <c r="P357" s="189">
        <f>O357*H357</f>
        <v>0</v>
      </c>
      <c r="Q357" s="189">
        <v>0.00018000000000000001</v>
      </c>
      <c r="R357" s="189">
        <f>Q357*H357</f>
        <v>0.0050400000000000002</v>
      </c>
      <c r="S357" s="189">
        <v>0</v>
      </c>
      <c r="T357" s="19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191" t="s">
        <v>567</v>
      </c>
      <c r="AT357" s="191" t="s">
        <v>462</v>
      </c>
      <c r="AU357" s="191" t="s">
        <v>76</v>
      </c>
      <c r="AY357" s="22" t="s">
        <v>458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22" t="s">
        <v>79</v>
      </c>
      <c r="BK357" s="192">
        <f>ROUND(I357*H357,2)</f>
        <v>0</v>
      </c>
      <c r="BL357" s="22" t="s">
        <v>567</v>
      </c>
      <c r="BM357" s="191" t="s">
        <v>4155</v>
      </c>
    </row>
    <row r="358" s="2" customFormat="1">
      <c r="A358" s="41"/>
      <c r="B358" s="42"/>
      <c r="C358" s="41"/>
      <c r="D358" s="193" t="s">
        <v>467</v>
      </c>
      <c r="E358" s="41"/>
      <c r="F358" s="194" t="s">
        <v>4156</v>
      </c>
      <c r="G358" s="41"/>
      <c r="H358" s="41"/>
      <c r="I358" s="195"/>
      <c r="J358" s="41"/>
      <c r="K358" s="41"/>
      <c r="L358" s="42"/>
      <c r="M358" s="196"/>
      <c r="N358" s="197"/>
      <c r="O358" s="75"/>
      <c r="P358" s="75"/>
      <c r="Q358" s="75"/>
      <c r="R358" s="75"/>
      <c r="S358" s="75"/>
      <c r="T358" s="76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2" t="s">
        <v>467</v>
      </c>
      <c r="AU358" s="22" t="s">
        <v>76</v>
      </c>
    </row>
    <row r="359" s="13" customFormat="1">
      <c r="A359" s="13"/>
      <c r="B359" s="198"/>
      <c r="C359" s="13"/>
      <c r="D359" s="199" t="s">
        <v>469</v>
      </c>
      <c r="E359" s="200" t="s">
        <v>3</v>
      </c>
      <c r="F359" s="201" t="s">
        <v>4157</v>
      </c>
      <c r="G359" s="13"/>
      <c r="H359" s="202">
        <v>28</v>
      </c>
      <c r="I359" s="203"/>
      <c r="J359" s="13"/>
      <c r="K359" s="13"/>
      <c r="L359" s="198"/>
      <c r="M359" s="204"/>
      <c r="N359" s="205"/>
      <c r="O359" s="205"/>
      <c r="P359" s="205"/>
      <c r="Q359" s="205"/>
      <c r="R359" s="205"/>
      <c r="S359" s="205"/>
      <c r="T359" s="20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00" t="s">
        <v>469</v>
      </c>
      <c r="AU359" s="200" t="s">
        <v>76</v>
      </c>
      <c r="AV359" s="13" t="s">
        <v>76</v>
      </c>
      <c r="AW359" s="13" t="s">
        <v>33</v>
      </c>
      <c r="AX359" s="13" t="s">
        <v>79</v>
      </c>
      <c r="AY359" s="200" t="s">
        <v>458</v>
      </c>
    </row>
    <row r="360" s="2" customFormat="1" ht="37.8" customHeight="1">
      <c r="A360" s="41"/>
      <c r="B360" s="179"/>
      <c r="C360" s="180" t="s">
        <v>876</v>
      </c>
      <c r="D360" s="180" t="s">
        <v>462</v>
      </c>
      <c r="E360" s="181" t="s">
        <v>4158</v>
      </c>
      <c r="F360" s="182" t="s">
        <v>4159</v>
      </c>
      <c r="G360" s="183" t="s">
        <v>629</v>
      </c>
      <c r="H360" s="184">
        <v>2</v>
      </c>
      <c r="I360" s="185"/>
      <c r="J360" s="186">
        <f>ROUND(I360*H360,2)</f>
        <v>0</v>
      </c>
      <c r="K360" s="182" t="s">
        <v>465</v>
      </c>
      <c r="L360" s="42"/>
      <c r="M360" s="187" t="s">
        <v>3</v>
      </c>
      <c r="N360" s="188" t="s">
        <v>43</v>
      </c>
      <c r="O360" s="75"/>
      <c r="P360" s="189">
        <f>O360*H360</f>
        <v>0</v>
      </c>
      <c r="Q360" s="189">
        <v>0.00029999999999999997</v>
      </c>
      <c r="R360" s="189">
        <f>Q360*H360</f>
        <v>0.00059999999999999995</v>
      </c>
      <c r="S360" s="189">
        <v>0</v>
      </c>
      <c r="T360" s="190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191" t="s">
        <v>567</v>
      </c>
      <c r="AT360" s="191" t="s">
        <v>462</v>
      </c>
      <c r="AU360" s="191" t="s">
        <v>76</v>
      </c>
      <c r="AY360" s="22" t="s">
        <v>458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22" t="s">
        <v>79</v>
      </c>
      <c r="BK360" s="192">
        <f>ROUND(I360*H360,2)</f>
        <v>0</v>
      </c>
      <c r="BL360" s="22" t="s">
        <v>567</v>
      </c>
      <c r="BM360" s="191" t="s">
        <v>4160</v>
      </c>
    </row>
    <row r="361" s="2" customFormat="1">
      <c r="A361" s="41"/>
      <c r="B361" s="42"/>
      <c r="C361" s="41"/>
      <c r="D361" s="193" t="s">
        <v>467</v>
      </c>
      <c r="E361" s="41"/>
      <c r="F361" s="194" t="s">
        <v>4161</v>
      </c>
      <c r="G361" s="41"/>
      <c r="H361" s="41"/>
      <c r="I361" s="195"/>
      <c r="J361" s="41"/>
      <c r="K361" s="41"/>
      <c r="L361" s="42"/>
      <c r="M361" s="196"/>
      <c r="N361" s="197"/>
      <c r="O361" s="75"/>
      <c r="P361" s="75"/>
      <c r="Q361" s="75"/>
      <c r="R361" s="75"/>
      <c r="S361" s="75"/>
      <c r="T361" s="76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2" t="s">
        <v>467</v>
      </c>
      <c r="AU361" s="22" t="s">
        <v>76</v>
      </c>
    </row>
    <row r="362" s="13" customFormat="1">
      <c r="A362" s="13"/>
      <c r="B362" s="198"/>
      <c r="C362" s="13"/>
      <c r="D362" s="199" t="s">
        <v>469</v>
      </c>
      <c r="E362" s="200" t="s">
        <v>3</v>
      </c>
      <c r="F362" s="201" t="s">
        <v>76</v>
      </c>
      <c r="G362" s="13"/>
      <c r="H362" s="202">
        <v>2</v>
      </c>
      <c r="I362" s="203"/>
      <c r="J362" s="13"/>
      <c r="K362" s="13"/>
      <c r="L362" s="198"/>
      <c r="M362" s="204"/>
      <c r="N362" s="205"/>
      <c r="O362" s="205"/>
      <c r="P362" s="205"/>
      <c r="Q362" s="205"/>
      <c r="R362" s="205"/>
      <c r="S362" s="205"/>
      <c r="T362" s="20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0" t="s">
        <v>469</v>
      </c>
      <c r="AU362" s="200" t="s">
        <v>76</v>
      </c>
      <c r="AV362" s="13" t="s">
        <v>76</v>
      </c>
      <c r="AW362" s="13" t="s">
        <v>33</v>
      </c>
      <c r="AX362" s="13" t="s">
        <v>79</v>
      </c>
      <c r="AY362" s="200" t="s">
        <v>458</v>
      </c>
    </row>
    <row r="363" s="2" customFormat="1" ht="24.15" customHeight="1">
      <c r="A363" s="41"/>
      <c r="B363" s="179"/>
      <c r="C363" s="180" t="s">
        <v>883</v>
      </c>
      <c r="D363" s="180" t="s">
        <v>462</v>
      </c>
      <c r="E363" s="181" t="s">
        <v>4162</v>
      </c>
      <c r="F363" s="182" t="s">
        <v>4163</v>
      </c>
      <c r="G363" s="183" t="s">
        <v>629</v>
      </c>
      <c r="H363" s="184">
        <v>1</v>
      </c>
      <c r="I363" s="185"/>
      <c r="J363" s="186">
        <f>ROUND(I363*H363,2)</f>
        <v>0</v>
      </c>
      <c r="K363" s="182" t="s">
        <v>465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0.00027</v>
      </c>
      <c r="R363" s="189">
        <f>Q363*H363</f>
        <v>0.00027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567</v>
      </c>
      <c r="AT363" s="191" t="s">
        <v>462</v>
      </c>
      <c r="AU363" s="191" t="s">
        <v>76</v>
      </c>
      <c r="AY363" s="22" t="s">
        <v>458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79</v>
      </c>
      <c r="BK363" s="192">
        <f>ROUND(I363*H363,2)</f>
        <v>0</v>
      </c>
      <c r="BL363" s="22" t="s">
        <v>567</v>
      </c>
      <c r="BM363" s="191" t="s">
        <v>4164</v>
      </c>
    </row>
    <row r="364" s="2" customFormat="1">
      <c r="A364" s="41"/>
      <c r="B364" s="42"/>
      <c r="C364" s="41"/>
      <c r="D364" s="193" t="s">
        <v>467</v>
      </c>
      <c r="E364" s="41"/>
      <c r="F364" s="194" t="s">
        <v>4165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467</v>
      </c>
      <c r="AU364" s="22" t="s">
        <v>76</v>
      </c>
    </row>
    <row r="365" s="13" customFormat="1">
      <c r="A365" s="13"/>
      <c r="B365" s="198"/>
      <c r="C365" s="13"/>
      <c r="D365" s="199" t="s">
        <v>469</v>
      </c>
      <c r="E365" s="200" t="s">
        <v>3</v>
      </c>
      <c r="F365" s="201" t="s">
        <v>79</v>
      </c>
      <c r="G365" s="13"/>
      <c r="H365" s="202">
        <v>1</v>
      </c>
      <c r="I365" s="203"/>
      <c r="J365" s="13"/>
      <c r="K365" s="13"/>
      <c r="L365" s="198"/>
      <c r="M365" s="204"/>
      <c r="N365" s="205"/>
      <c r="O365" s="205"/>
      <c r="P365" s="205"/>
      <c r="Q365" s="205"/>
      <c r="R365" s="205"/>
      <c r="S365" s="205"/>
      <c r="T365" s="20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0" t="s">
        <v>469</v>
      </c>
      <c r="AU365" s="200" t="s">
        <v>76</v>
      </c>
      <c r="AV365" s="13" t="s">
        <v>76</v>
      </c>
      <c r="AW365" s="13" t="s">
        <v>33</v>
      </c>
      <c r="AX365" s="13" t="s">
        <v>79</v>
      </c>
      <c r="AY365" s="200" t="s">
        <v>458</v>
      </c>
    </row>
    <row r="366" s="2" customFormat="1" ht="24.15" customHeight="1">
      <c r="A366" s="41"/>
      <c r="B366" s="179"/>
      <c r="C366" s="180" t="s">
        <v>889</v>
      </c>
      <c r="D366" s="180" t="s">
        <v>462</v>
      </c>
      <c r="E366" s="181" t="s">
        <v>4166</v>
      </c>
      <c r="F366" s="182" t="s">
        <v>4167</v>
      </c>
      <c r="G366" s="183" t="s">
        <v>629</v>
      </c>
      <c r="H366" s="184">
        <v>1</v>
      </c>
      <c r="I366" s="185"/>
      <c r="J366" s="186">
        <f>ROUND(I366*H366,2)</f>
        <v>0</v>
      </c>
      <c r="K366" s="182" t="s">
        <v>465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0.00012</v>
      </c>
      <c r="R366" s="189">
        <f>Q366*H366</f>
        <v>0.00012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567</v>
      </c>
      <c r="AT366" s="191" t="s">
        <v>462</v>
      </c>
      <c r="AU366" s="191" t="s">
        <v>76</v>
      </c>
      <c r="AY366" s="22" t="s">
        <v>458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79</v>
      </c>
      <c r="BK366" s="192">
        <f>ROUND(I366*H366,2)</f>
        <v>0</v>
      </c>
      <c r="BL366" s="22" t="s">
        <v>567</v>
      </c>
      <c r="BM366" s="191" t="s">
        <v>4168</v>
      </c>
    </row>
    <row r="367" s="2" customFormat="1">
      <c r="A367" s="41"/>
      <c r="B367" s="42"/>
      <c r="C367" s="41"/>
      <c r="D367" s="193" t="s">
        <v>467</v>
      </c>
      <c r="E367" s="41"/>
      <c r="F367" s="194" t="s">
        <v>4169</v>
      </c>
      <c r="G367" s="41"/>
      <c r="H367" s="41"/>
      <c r="I367" s="195"/>
      <c r="J367" s="41"/>
      <c r="K367" s="41"/>
      <c r="L367" s="42"/>
      <c r="M367" s="196"/>
      <c r="N367" s="197"/>
      <c r="O367" s="75"/>
      <c r="P367" s="75"/>
      <c r="Q367" s="75"/>
      <c r="R367" s="75"/>
      <c r="S367" s="75"/>
      <c r="T367" s="76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2" t="s">
        <v>467</v>
      </c>
      <c r="AU367" s="22" t="s">
        <v>76</v>
      </c>
    </row>
    <row r="368" s="13" customFormat="1">
      <c r="A368" s="13"/>
      <c r="B368" s="198"/>
      <c r="C368" s="13"/>
      <c r="D368" s="199" t="s">
        <v>469</v>
      </c>
      <c r="E368" s="200" t="s">
        <v>3</v>
      </c>
      <c r="F368" s="201" t="s">
        <v>79</v>
      </c>
      <c r="G368" s="13"/>
      <c r="H368" s="202">
        <v>1</v>
      </c>
      <c r="I368" s="203"/>
      <c r="J368" s="13"/>
      <c r="K368" s="13"/>
      <c r="L368" s="198"/>
      <c r="M368" s="204"/>
      <c r="N368" s="205"/>
      <c r="O368" s="205"/>
      <c r="P368" s="205"/>
      <c r="Q368" s="205"/>
      <c r="R368" s="205"/>
      <c r="S368" s="205"/>
      <c r="T368" s="20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0" t="s">
        <v>469</v>
      </c>
      <c r="AU368" s="200" t="s">
        <v>76</v>
      </c>
      <c r="AV368" s="13" t="s">
        <v>76</v>
      </c>
      <c r="AW368" s="13" t="s">
        <v>33</v>
      </c>
      <c r="AX368" s="13" t="s">
        <v>79</v>
      </c>
      <c r="AY368" s="200" t="s">
        <v>458</v>
      </c>
    </row>
    <row r="369" s="2" customFormat="1" ht="24.15" customHeight="1">
      <c r="A369" s="41"/>
      <c r="B369" s="179"/>
      <c r="C369" s="180" t="s">
        <v>895</v>
      </c>
      <c r="D369" s="180" t="s">
        <v>462</v>
      </c>
      <c r="E369" s="181" t="s">
        <v>4170</v>
      </c>
      <c r="F369" s="182" t="s">
        <v>4171</v>
      </c>
      <c r="G369" s="183" t="s">
        <v>629</v>
      </c>
      <c r="H369" s="184">
        <v>1</v>
      </c>
      <c r="I369" s="185"/>
      <c r="J369" s="186">
        <f>ROUND(I369*H369,2)</f>
        <v>0</v>
      </c>
      <c r="K369" s="182" t="s">
        <v>465</v>
      </c>
      <c r="L369" s="42"/>
      <c r="M369" s="187" t="s">
        <v>3</v>
      </c>
      <c r="N369" s="188" t="s">
        <v>43</v>
      </c>
      <c r="O369" s="75"/>
      <c r="P369" s="189">
        <f>O369*H369</f>
        <v>0</v>
      </c>
      <c r="Q369" s="189">
        <v>0.00051999999999999995</v>
      </c>
      <c r="R369" s="189">
        <f>Q369*H369</f>
        <v>0.00051999999999999995</v>
      </c>
      <c r="S369" s="189">
        <v>0</v>
      </c>
      <c r="T369" s="190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191" t="s">
        <v>567</v>
      </c>
      <c r="AT369" s="191" t="s">
        <v>462</v>
      </c>
      <c r="AU369" s="191" t="s">
        <v>76</v>
      </c>
      <c r="AY369" s="22" t="s">
        <v>458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22" t="s">
        <v>79</v>
      </c>
      <c r="BK369" s="192">
        <f>ROUND(I369*H369,2)</f>
        <v>0</v>
      </c>
      <c r="BL369" s="22" t="s">
        <v>567</v>
      </c>
      <c r="BM369" s="191" t="s">
        <v>4172</v>
      </c>
    </row>
    <row r="370" s="2" customFormat="1">
      <c r="A370" s="41"/>
      <c r="B370" s="42"/>
      <c r="C370" s="41"/>
      <c r="D370" s="193" t="s">
        <v>467</v>
      </c>
      <c r="E370" s="41"/>
      <c r="F370" s="194" t="s">
        <v>4173</v>
      </c>
      <c r="G370" s="41"/>
      <c r="H370" s="41"/>
      <c r="I370" s="195"/>
      <c r="J370" s="41"/>
      <c r="K370" s="41"/>
      <c r="L370" s="42"/>
      <c r="M370" s="196"/>
      <c r="N370" s="197"/>
      <c r="O370" s="75"/>
      <c r="P370" s="75"/>
      <c r="Q370" s="75"/>
      <c r="R370" s="75"/>
      <c r="S370" s="75"/>
      <c r="T370" s="76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2" t="s">
        <v>467</v>
      </c>
      <c r="AU370" s="22" t="s">
        <v>76</v>
      </c>
    </row>
    <row r="371" s="13" customFormat="1">
      <c r="A371" s="13"/>
      <c r="B371" s="198"/>
      <c r="C371" s="13"/>
      <c r="D371" s="199" t="s">
        <v>469</v>
      </c>
      <c r="E371" s="200" t="s">
        <v>3</v>
      </c>
      <c r="F371" s="201" t="s">
        <v>79</v>
      </c>
      <c r="G371" s="13"/>
      <c r="H371" s="202">
        <v>1</v>
      </c>
      <c r="I371" s="203"/>
      <c r="J371" s="13"/>
      <c r="K371" s="13"/>
      <c r="L371" s="198"/>
      <c r="M371" s="204"/>
      <c r="N371" s="205"/>
      <c r="O371" s="205"/>
      <c r="P371" s="205"/>
      <c r="Q371" s="205"/>
      <c r="R371" s="205"/>
      <c r="S371" s="205"/>
      <c r="T371" s="20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0" t="s">
        <v>469</v>
      </c>
      <c r="AU371" s="200" t="s">
        <v>76</v>
      </c>
      <c r="AV371" s="13" t="s">
        <v>76</v>
      </c>
      <c r="AW371" s="13" t="s">
        <v>33</v>
      </c>
      <c r="AX371" s="13" t="s">
        <v>79</v>
      </c>
      <c r="AY371" s="200" t="s">
        <v>458</v>
      </c>
    </row>
    <row r="372" s="2" customFormat="1" ht="24.15" customHeight="1">
      <c r="A372" s="41"/>
      <c r="B372" s="179"/>
      <c r="C372" s="180" t="s">
        <v>901</v>
      </c>
      <c r="D372" s="180" t="s">
        <v>462</v>
      </c>
      <c r="E372" s="181" t="s">
        <v>4174</v>
      </c>
      <c r="F372" s="182" t="s">
        <v>4175</v>
      </c>
      <c r="G372" s="183" t="s">
        <v>629</v>
      </c>
      <c r="H372" s="184">
        <v>1</v>
      </c>
      <c r="I372" s="185"/>
      <c r="J372" s="186">
        <f>ROUND(I372*H372,2)</f>
        <v>0</v>
      </c>
      <c r="K372" s="182" t="s">
        <v>465</v>
      </c>
      <c r="L372" s="42"/>
      <c r="M372" s="187" t="s">
        <v>3</v>
      </c>
      <c r="N372" s="188" t="s">
        <v>43</v>
      </c>
      <c r="O372" s="75"/>
      <c r="P372" s="189">
        <f>O372*H372</f>
        <v>0</v>
      </c>
      <c r="Q372" s="189">
        <v>0.00012</v>
      </c>
      <c r="R372" s="189">
        <f>Q372*H372</f>
        <v>0.00012</v>
      </c>
      <c r="S372" s="189">
        <v>0</v>
      </c>
      <c r="T372" s="190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191" t="s">
        <v>567</v>
      </c>
      <c r="AT372" s="191" t="s">
        <v>462</v>
      </c>
      <c r="AU372" s="191" t="s">
        <v>76</v>
      </c>
      <c r="AY372" s="22" t="s">
        <v>458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22" t="s">
        <v>79</v>
      </c>
      <c r="BK372" s="192">
        <f>ROUND(I372*H372,2)</f>
        <v>0</v>
      </c>
      <c r="BL372" s="22" t="s">
        <v>567</v>
      </c>
      <c r="BM372" s="191" t="s">
        <v>4176</v>
      </c>
    </row>
    <row r="373" s="2" customFormat="1">
      <c r="A373" s="41"/>
      <c r="B373" s="42"/>
      <c r="C373" s="41"/>
      <c r="D373" s="193" t="s">
        <v>467</v>
      </c>
      <c r="E373" s="41"/>
      <c r="F373" s="194" t="s">
        <v>4177</v>
      </c>
      <c r="G373" s="41"/>
      <c r="H373" s="41"/>
      <c r="I373" s="195"/>
      <c r="J373" s="41"/>
      <c r="K373" s="41"/>
      <c r="L373" s="42"/>
      <c r="M373" s="196"/>
      <c r="N373" s="197"/>
      <c r="O373" s="75"/>
      <c r="P373" s="75"/>
      <c r="Q373" s="75"/>
      <c r="R373" s="75"/>
      <c r="S373" s="75"/>
      <c r="T373" s="76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2" t="s">
        <v>467</v>
      </c>
      <c r="AU373" s="22" t="s">
        <v>76</v>
      </c>
    </row>
    <row r="374" s="13" customFormat="1">
      <c r="A374" s="13"/>
      <c r="B374" s="198"/>
      <c r="C374" s="13"/>
      <c r="D374" s="199" t="s">
        <v>469</v>
      </c>
      <c r="E374" s="200" t="s">
        <v>3</v>
      </c>
      <c r="F374" s="201" t="s">
        <v>79</v>
      </c>
      <c r="G374" s="13"/>
      <c r="H374" s="202">
        <v>1</v>
      </c>
      <c r="I374" s="203"/>
      <c r="J374" s="13"/>
      <c r="K374" s="13"/>
      <c r="L374" s="198"/>
      <c r="M374" s="204"/>
      <c r="N374" s="205"/>
      <c r="O374" s="205"/>
      <c r="P374" s="205"/>
      <c r="Q374" s="205"/>
      <c r="R374" s="205"/>
      <c r="S374" s="205"/>
      <c r="T374" s="20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00" t="s">
        <v>469</v>
      </c>
      <c r="AU374" s="200" t="s">
        <v>76</v>
      </c>
      <c r="AV374" s="13" t="s">
        <v>76</v>
      </c>
      <c r="AW374" s="13" t="s">
        <v>33</v>
      </c>
      <c r="AX374" s="13" t="s">
        <v>72</v>
      </c>
      <c r="AY374" s="200" t="s">
        <v>458</v>
      </c>
    </row>
    <row r="375" s="15" customFormat="1">
      <c r="A375" s="15"/>
      <c r="B375" s="215"/>
      <c r="C375" s="15"/>
      <c r="D375" s="199" t="s">
        <v>469</v>
      </c>
      <c r="E375" s="216" t="s">
        <v>3</v>
      </c>
      <c r="F375" s="217" t="s">
        <v>497</v>
      </c>
      <c r="G375" s="15"/>
      <c r="H375" s="218">
        <v>1</v>
      </c>
      <c r="I375" s="219"/>
      <c r="J375" s="15"/>
      <c r="K375" s="15"/>
      <c r="L375" s="215"/>
      <c r="M375" s="220"/>
      <c r="N375" s="221"/>
      <c r="O375" s="221"/>
      <c r="P375" s="221"/>
      <c r="Q375" s="221"/>
      <c r="R375" s="221"/>
      <c r="S375" s="221"/>
      <c r="T375" s="222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16" t="s">
        <v>469</v>
      </c>
      <c r="AU375" s="216" t="s">
        <v>76</v>
      </c>
      <c r="AV375" s="15" t="s">
        <v>104</v>
      </c>
      <c r="AW375" s="15" t="s">
        <v>33</v>
      </c>
      <c r="AX375" s="15" t="s">
        <v>79</v>
      </c>
      <c r="AY375" s="216" t="s">
        <v>458</v>
      </c>
    </row>
    <row r="376" s="2" customFormat="1" ht="24.15" customHeight="1">
      <c r="A376" s="41"/>
      <c r="B376" s="179"/>
      <c r="C376" s="180" t="s">
        <v>905</v>
      </c>
      <c r="D376" s="180" t="s">
        <v>462</v>
      </c>
      <c r="E376" s="181" t="s">
        <v>4178</v>
      </c>
      <c r="F376" s="182" t="s">
        <v>4179</v>
      </c>
      <c r="G376" s="183" t="s">
        <v>629</v>
      </c>
      <c r="H376" s="184">
        <v>8</v>
      </c>
      <c r="I376" s="185"/>
      <c r="J376" s="186">
        <f>ROUND(I376*H376,2)</f>
        <v>0</v>
      </c>
      <c r="K376" s="182" t="s">
        <v>465</v>
      </c>
      <c r="L376" s="42"/>
      <c r="M376" s="187" t="s">
        <v>3</v>
      </c>
      <c r="N376" s="188" t="s">
        <v>43</v>
      </c>
      <c r="O376" s="75"/>
      <c r="P376" s="189">
        <f>O376*H376</f>
        <v>0</v>
      </c>
      <c r="Q376" s="189">
        <v>0.00023000000000000001</v>
      </c>
      <c r="R376" s="189">
        <f>Q376*H376</f>
        <v>0.0018400000000000001</v>
      </c>
      <c r="S376" s="189">
        <v>0</v>
      </c>
      <c r="T376" s="190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191" t="s">
        <v>567</v>
      </c>
      <c r="AT376" s="191" t="s">
        <v>462</v>
      </c>
      <c r="AU376" s="191" t="s">
        <v>76</v>
      </c>
      <c r="AY376" s="22" t="s">
        <v>458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22" t="s">
        <v>79</v>
      </c>
      <c r="BK376" s="192">
        <f>ROUND(I376*H376,2)</f>
        <v>0</v>
      </c>
      <c r="BL376" s="22" t="s">
        <v>567</v>
      </c>
      <c r="BM376" s="191" t="s">
        <v>4180</v>
      </c>
    </row>
    <row r="377" s="2" customFormat="1">
      <c r="A377" s="41"/>
      <c r="B377" s="42"/>
      <c r="C377" s="41"/>
      <c r="D377" s="193" t="s">
        <v>467</v>
      </c>
      <c r="E377" s="41"/>
      <c r="F377" s="194" t="s">
        <v>4181</v>
      </c>
      <c r="G377" s="41"/>
      <c r="H377" s="41"/>
      <c r="I377" s="195"/>
      <c r="J377" s="41"/>
      <c r="K377" s="41"/>
      <c r="L377" s="42"/>
      <c r="M377" s="196"/>
      <c r="N377" s="197"/>
      <c r="O377" s="75"/>
      <c r="P377" s="75"/>
      <c r="Q377" s="75"/>
      <c r="R377" s="75"/>
      <c r="S377" s="75"/>
      <c r="T377" s="76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2" t="s">
        <v>467</v>
      </c>
      <c r="AU377" s="22" t="s">
        <v>76</v>
      </c>
    </row>
    <row r="378" s="13" customFormat="1">
      <c r="A378" s="13"/>
      <c r="B378" s="198"/>
      <c r="C378" s="13"/>
      <c r="D378" s="199" t="s">
        <v>469</v>
      </c>
      <c r="E378" s="200" t="s">
        <v>3</v>
      </c>
      <c r="F378" s="201" t="s">
        <v>4182</v>
      </c>
      <c r="G378" s="13"/>
      <c r="H378" s="202">
        <v>8</v>
      </c>
      <c r="I378" s="203"/>
      <c r="J378" s="13"/>
      <c r="K378" s="13"/>
      <c r="L378" s="198"/>
      <c r="M378" s="204"/>
      <c r="N378" s="205"/>
      <c r="O378" s="205"/>
      <c r="P378" s="205"/>
      <c r="Q378" s="205"/>
      <c r="R378" s="205"/>
      <c r="S378" s="205"/>
      <c r="T378" s="20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0" t="s">
        <v>469</v>
      </c>
      <c r="AU378" s="200" t="s">
        <v>76</v>
      </c>
      <c r="AV378" s="13" t="s">
        <v>76</v>
      </c>
      <c r="AW378" s="13" t="s">
        <v>33</v>
      </c>
      <c r="AX378" s="13" t="s">
        <v>79</v>
      </c>
      <c r="AY378" s="200" t="s">
        <v>458</v>
      </c>
    </row>
    <row r="379" s="2" customFormat="1" ht="24.15" customHeight="1">
      <c r="A379" s="41"/>
      <c r="B379" s="179"/>
      <c r="C379" s="180" t="s">
        <v>912</v>
      </c>
      <c r="D379" s="180" t="s">
        <v>462</v>
      </c>
      <c r="E379" s="181" t="s">
        <v>4183</v>
      </c>
      <c r="F379" s="182" t="s">
        <v>4184</v>
      </c>
      <c r="G379" s="183" t="s">
        <v>629</v>
      </c>
      <c r="H379" s="184">
        <v>40</v>
      </c>
      <c r="I379" s="185"/>
      <c r="J379" s="186">
        <f>ROUND(I379*H379,2)</f>
        <v>0</v>
      </c>
      <c r="K379" s="182" t="s">
        <v>465</v>
      </c>
      <c r="L379" s="42"/>
      <c r="M379" s="187" t="s">
        <v>3</v>
      </c>
      <c r="N379" s="188" t="s">
        <v>43</v>
      </c>
      <c r="O379" s="75"/>
      <c r="P379" s="189">
        <f>O379*H379</f>
        <v>0</v>
      </c>
      <c r="Q379" s="189">
        <v>0.00035</v>
      </c>
      <c r="R379" s="189">
        <f>Q379*H379</f>
        <v>0.014</v>
      </c>
      <c r="S379" s="189">
        <v>0</v>
      </c>
      <c r="T379" s="190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191" t="s">
        <v>567</v>
      </c>
      <c r="AT379" s="191" t="s">
        <v>462</v>
      </c>
      <c r="AU379" s="191" t="s">
        <v>76</v>
      </c>
      <c r="AY379" s="22" t="s">
        <v>458</v>
      </c>
      <c r="BE379" s="192">
        <f>IF(N379="základní",J379,0)</f>
        <v>0</v>
      </c>
      <c r="BF379" s="192">
        <f>IF(N379="snížená",J379,0)</f>
        <v>0</v>
      </c>
      <c r="BG379" s="192">
        <f>IF(N379="zákl. přenesená",J379,0)</f>
        <v>0</v>
      </c>
      <c r="BH379" s="192">
        <f>IF(N379="sníž. přenesená",J379,0)</f>
        <v>0</v>
      </c>
      <c r="BI379" s="192">
        <f>IF(N379="nulová",J379,0)</f>
        <v>0</v>
      </c>
      <c r="BJ379" s="22" t="s">
        <v>79</v>
      </c>
      <c r="BK379" s="192">
        <f>ROUND(I379*H379,2)</f>
        <v>0</v>
      </c>
      <c r="BL379" s="22" t="s">
        <v>567</v>
      </c>
      <c r="BM379" s="191" t="s">
        <v>4185</v>
      </c>
    </row>
    <row r="380" s="2" customFormat="1">
      <c r="A380" s="41"/>
      <c r="B380" s="42"/>
      <c r="C380" s="41"/>
      <c r="D380" s="193" t="s">
        <v>467</v>
      </c>
      <c r="E380" s="41"/>
      <c r="F380" s="194" t="s">
        <v>4186</v>
      </c>
      <c r="G380" s="41"/>
      <c r="H380" s="41"/>
      <c r="I380" s="195"/>
      <c r="J380" s="41"/>
      <c r="K380" s="41"/>
      <c r="L380" s="42"/>
      <c r="M380" s="196"/>
      <c r="N380" s="197"/>
      <c r="O380" s="75"/>
      <c r="P380" s="75"/>
      <c r="Q380" s="75"/>
      <c r="R380" s="75"/>
      <c r="S380" s="75"/>
      <c r="T380" s="76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2" t="s">
        <v>467</v>
      </c>
      <c r="AU380" s="22" t="s">
        <v>76</v>
      </c>
    </row>
    <row r="381" s="13" customFormat="1">
      <c r="A381" s="13"/>
      <c r="B381" s="198"/>
      <c r="C381" s="13"/>
      <c r="D381" s="199" t="s">
        <v>469</v>
      </c>
      <c r="E381" s="200" t="s">
        <v>3</v>
      </c>
      <c r="F381" s="201" t="s">
        <v>716</v>
      </c>
      <c r="G381" s="13"/>
      <c r="H381" s="202">
        <v>40</v>
      </c>
      <c r="I381" s="203"/>
      <c r="J381" s="13"/>
      <c r="K381" s="13"/>
      <c r="L381" s="198"/>
      <c r="M381" s="204"/>
      <c r="N381" s="205"/>
      <c r="O381" s="205"/>
      <c r="P381" s="205"/>
      <c r="Q381" s="205"/>
      <c r="R381" s="205"/>
      <c r="S381" s="205"/>
      <c r="T381" s="20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00" t="s">
        <v>469</v>
      </c>
      <c r="AU381" s="200" t="s">
        <v>76</v>
      </c>
      <c r="AV381" s="13" t="s">
        <v>76</v>
      </c>
      <c r="AW381" s="13" t="s">
        <v>33</v>
      </c>
      <c r="AX381" s="13" t="s">
        <v>72</v>
      </c>
      <c r="AY381" s="200" t="s">
        <v>458</v>
      </c>
    </row>
    <row r="382" s="15" customFormat="1">
      <c r="A382" s="15"/>
      <c r="B382" s="215"/>
      <c r="C382" s="15"/>
      <c r="D382" s="199" t="s">
        <v>469</v>
      </c>
      <c r="E382" s="216" t="s">
        <v>3</v>
      </c>
      <c r="F382" s="217" t="s">
        <v>497</v>
      </c>
      <c r="G382" s="15"/>
      <c r="H382" s="218">
        <v>40</v>
      </c>
      <c r="I382" s="219"/>
      <c r="J382" s="15"/>
      <c r="K382" s="15"/>
      <c r="L382" s="215"/>
      <c r="M382" s="220"/>
      <c r="N382" s="221"/>
      <c r="O382" s="221"/>
      <c r="P382" s="221"/>
      <c r="Q382" s="221"/>
      <c r="R382" s="221"/>
      <c r="S382" s="221"/>
      <c r="T382" s="222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16" t="s">
        <v>469</v>
      </c>
      <c r="AU382" s="216" t="s">
        <v>76</v>
      </c>
      <c r="AV382" s="15" t="s">
        <v>104</v>
      </c>
      <c r="AW382" s="15" t="s">
        <v>33</v>
      </c>
      <c r="AX382" s="15" t="s">
        <v>79</v>
      </c>
      <c r="AY382" s="216" t="s">
        <v>458</v>
      </c>
    </row>
    <row r="383" s="2" customFormat="1" ht="24.15" customHeight="1">
      <c r="A383" s="41"/>
      <c r="B383" s="179"/>
      <c r="C383" s="180" t="s">
        <v>918</v>
      </c>
      <c r="D383" s="180" t="s">
        <v>462</v>
      </c>
      <c r="E383" s="181" t="s">
        <v>4187</v>
      </c>
      <c r="F383" s="182" t="s">
        <v>4188</v>
      </c>
      <c r="G383" s="183" t="s">
        <v>629</v>
      </c>
      <c r="H383" s="184">
        <v>13</v>
      </c>
      <c r="I383" s="185"/>
      <c r="J383" s="186">
        <f>ROUND(I383*H383,2)</f>
        <v>0</v>
      </c>
      <c r="K383" s="182" t="s">
        <v>465</v>
      </c>
      <c r="L383" s="42"/>
      <c r="M383" s="187" t="s">
        <v>3</v>
      </c>
      <c r="N383" s="188" t="s">
        <v>43</v>
      </c>
      <c r="O383" s="75"/>
      <c r="P383" s="189">
        <f>O383*H383</f>
        <v>0</v>
      </c>
      <c r="Q383" s="189">
        <v>0.00055000000000000003</v>
      </c>
      <c r="R383" s="189">
        <f>Q383*H383</f>
        <v>0.0071500000000000001</v>
      </c>
      <c r="S383" s="189">
        <v>0</v>
      </c>
      <c r="T383" s="190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191" t="s">
        <v>567</v>
      </c>
      <c r="AT383" s="191" t="s">
        <v>462</v>
      </c>
      <c r="AU383" s="191" t="s">
        <v>76</v>
      </c>
      <c r="AY383" s="22" t="s">
        <v>458</v>
      </c>
      <c r="BE383" s="192">
        <f>IF(N383="základní",J383,0)</f>
        <v>0</v>
      </c>
      <c r="BF383" s="192">
        <f>IF(N383="snížená",J383,0)</f>
        <v>0</v>
      </c>
      <c r="BG383" s="192">
        <f>IF(N383="zákl. přenesená",J383,0)</f>
        <v>0</v>
      </c>
      <c r="BH383" s="192">
        <f>IF(N383="sníž. přenesená",J383,0)</f>
        <v>0</v>
      </c>
      <c r="BI383" s="192">
        <f>IF(N383="nulová",J383,0)</f>
        <v>0</v>
      </c>
      <c r="BJ383" s="22" t="s">
        <v>79</v>
      </c>
      <c r="BK383" s="192">
        <f>ROUND(I383*H383,2)</f>
        <v>0</v>
      </c>
      <c r="BL383" s="22" t="s">
        <v>567</v>
      </c>
      <c r="BM383" s="191" t="s">
        <v>4189</v>
      </c>
    </row>
    <row r="384" s="2" customFormat="1">
      <c r="A384" s="41"/>
      <c r="B384" s="42"/>
      <c r="C384" s="41"/>
      <c r="D384" s="193" t="s">
        <v>467</v>
      </c>
      <c r="E384" s="41"/>
      <c r="F384" s="194" t="s">
        <v>4190</v>
      </c>
      <c r="G384" s="41"/>
      <c r="H384" s="41"/>
      <c r="I384" s="195"/>
      <c r="J384" s="41"/>
      <c r="K384" s="41"/>
      <c r="L384" s="42"/>
      <c r="M384" s="196"/>
      <c r="N384" s="197"/>
      <c r="O384" s="75"/>
      <c r="P384" s="75"/>
      <c r="Q384" s="75"/>
      <c r="R384" s="75"/>
      <c r="S384" s="75"/>
      <c r="T384" s="76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2" t="s">
        <v>467</v>
      </c>
      <c r="AU384" s="22" t="s">
        <v>76</v>
      </c>
    </row>
    <row r="385" s="13" customFormat="1">
      <c r="A385" s="13"/>
      <c r="B385" s="198"/>
      <c r="C385" s="13"/>
      <c r="D385" s="199" t="s">
        <v>469</v>
      </c>
      <c r="E385" s="200" t="s">
        <v>3</v>
      </c>
      <c r="F385" s="201" t="s">
        <v>519</v>
      </c>
      <c r="G385" s="13"/>
      <c r="H385" s="202">
        <v>13</v>
      </c>
      <c r="I385" s="203"/>
      <c r="J385" s="13"/>
      <c r="K385" s="13"/>
      <c r="L385" s="198"/>
      <c r="M385" s="204"/>
      <c r="N385" s="205"/>
      <c r="O385" s="205"/>
      <c r="P385" s="205"/>
      <c r="Q385" s="205"/>
      <c r="R385" s="205"/>
      <c r="S385" s="205"/>
      <c r="T385" s="20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0" t="s">
        <v>469</v>
      </c>
      <c r="AU385" s="200" t="s">
        <v>76</v>
      </c>
      <c r="AV385" s="13" t="s">
        <v>76</v>
      </c>
      <c r="AW385" s="13" t="s">
        <v>33</v>
      </c>
      <c r="AX385" s="13" t="s">
        <v>79</v>
      </c>
      <c r="AY385" s="200" t="s">
        <v>458</v>
      </c>
    </row>
    <row r="386" s="2" customFormat="1" ht="24.15" customHeight="1">
      <c r="A386" s="41"/>
      <c r="B386" s="179"/>
      <c r="C386" s="180" t="s">
        <v>924</v>
      </c>
      <c r="D386" s="180" t="s">
        <v>462</v>
      </c>
      <c r="E386" s="181" t="s">
        <v>4191</v>
      </c>
      <c r="F386" s="182" t="s">
        <v>4192</v>
      </c>
      <c r="G386" s="183" t="s">
        <v>629</v>
      </c>
      <c r="H386" s="184">
        <v>1</v>
      </c>
      <c r="I386" s="185"/>
      <c r="J386" s="186">
        <f>ROUND(I386*H386,2)</f>
        <v>0</v>
      </c>
      <c r="K386" s="182" t="s">
        <v>465</v>
      </c>
      <c r="L386" s="42"/>
      <c r="M386" s="187" t="s">
        <v>3</v>
      </c>
      <c r="N386" s="188" t="s">
        <v>43</v>
      </c>
      <c r="O386" s="75"/>
      <c r="P386" s="189">
        <f>O386*H386</f>
        <v>0</v>
      </c>
      <c r="Q386" s="189">
        <v>0.0011900000000000001</v>
      </c>
      <c r="R386" s="189">
        <f>Q386*H386</f>
        <v>0.0011900000000000001</v>
      </c>
      <c r="S386" s="189">
        <v>0</v>
      </c>
      <c r="T386" s="190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191" t="s">
        <v>567</v>
      </c>
      <c r="AT386" s="191" t="s">
        <v>462</v>
      </c>
      <c r="AU386" s="191" t="s">
        <v>76</v>
      </c>
      <c r="AY386" s="22" t="s">
        <v>458</v>
      </c>
      <c r="BE386" s="192">
        <f>IF(N386="základní",J386,0)</f>
        <v>0</v>
      </c>
      <c r="BF386" s="192">
        <f>IF(N386="snížená",J386,0)</f>
        <v>0</v>
      </c>
      <c r="BG386" s="192">
        <f>IF(N386="zákl. přenesená",J386,0)</f>
        <v>0</v>
      </c>
      <c r="BH386" s="192">
        <f>IF(N386="sníž. přenesená",J386,0)</f>
        <v>0</v>
      </c>
      <c r="BI386" s="192">
        <f>IF(N386="nulová",J386,0)</f>
        <v>0</v>
      </c>
      <c r="BJ386" s="22" t="s">
        <v>79</v>
      </c>
      <c r="BK386" s="192">
        <f>ROUND(I386*H386,2)</f>
        <v>0</v>
      </c>
      <c r="BL386" s="22" t="s">
        <v>567</v>
      </c>
      <c r="BM386" s="191" t="s">
        <v>4193</v>
      </c>
    </row>
    <row r="387" s="2" customFormat="1">
      <c r="A387" s="41"/>
      <c r="B387" s="42"/>
      <c r="C387" s="41"/>
      <c r="D387" s="193" t="s">
        <v>467</v>
      </c>
      <c r="E387" s="41"/>
      <c r="F387" s="194" t="s">
        <v>4194</v>
      </c>
      <c r="G387" s="41"/>
      <c r="H387" s="41"/>
      <c r="I387" s="195"/>
      <c r="J387" s="41"/>
      <c r="K387" s="41"/>
      <c r="L387" s="42"/>
      <c r="M387" s="196"/>
      <c r="N387" s="197"/>
      <c r="O387" s="75"/>
      <c r="P387" s="75"/>
      <c r="Q387" s="75"/>
      <c r="R387" s="75"/>
      <c r="S387" s="75"/>
      <c r="T387" s="76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2" t="s">
        <v>467</v>
      </c>
      <c r="AU387" s="22" t="s">
        <v>76</v>
      </c>
    </row>
    <row r="388" s="13" customFormat="1">
      <c r="A388" s="13"/>
      <c r="B388" s="198"/>
      <c r="C388" s="13"/>
      <c r="D388" s="199" t="s">
        <v>469</v>
      </c>
      <c r="E388" s="200" t="s">
        <v>3</v>
      </c>
      <c r="F388" s="201" t="s">
        <v>79</v>
      </c>
      <c r="G388" s="13"/>
      <c r="H388" s="202">
        <v>1</v>
      </c>
      <c r="I388" s="203"/>
      <c r="J388" s="13"/>
      <c r="K388" s="13"/>
      <c r="L388" s="198"/>
      <c r="M388" s="204"/>
      <c r="N388" s="205"/>
      <c r="O388" s="205"/>
      <c r="P388" s="205"/>
      <c r="Q388" s="205"/>
      <c r="R388" s="205"/>
      <c r="S388" s="205"/>
      <c r="T388" s="20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00" t="s">
        <v>469</v>
      </c>
      <c r="AU388" s="200" t="s">
        <v>76</v>
      </c>
      <c r="AV388" s="13" t="s">
        <v>76</v>
      </c>
      <c r="AW388" s="13" t="s">
        <v>33</v>
      </c>
      <c r="AX388" s="13" t="s">
        <v>79</v>
      </c>
      <c r="AY388" s="200" t="s">
        <v>458</v>
      </c>
    </row>
    <row r="389" s="2" customFormat="1" ht="24.15" customHeight="1">
      <c r="A389" s="41"/>
      <c r="B389" s="179"/>
      <c r="C389" s="180" t="s">
        <v>930</v>
      </c>
      <c r="D389" s="180" t="s">
        <v>462</v>
      </c>
      <c r="E389" s="181" t="s">
        <v>4195</v>
      </c>
      <c r="F389" s="182" t="s">
        <v>4196</v>
      </c>
      <c r="G389" s="183" t="s">
        <v>629</v>
      </c>
      <c r="H389" s="184">
        <v>3</v>
      </c>
      <c r="I389" s="185"/>
      <c r="J389" s="186">
        <f>ROUND(I389*H389,2)</f>
        <v>0</v>
      </c>
      <c r="K389" s="182" t="s">
        <v>465</v>
      </c>
      <c r="L389" s="42"/>
      <c r="M389" s="187" t="s">
        <v>3</v>
      </c>
      <c r="N389" s="188" t="s">
        <v>43</v>
      </c>
      <c r="O389" s="75"/>
      <c r="P389" s="189">
        <f>O389*H389</f>
        <v>0</v>
      </c>
      <c r="Q389" s="189">
        <v>0.00022000000000000001</v>
      </c>
      <c r="R389" s="189">
        <f>Q389*H389</f>
        <v>0.00066</v>
      </c>
      <c r="S389" s="189">
        <v>0</v>
      </c>
      <c r="T389" s="190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191" t="s">
        <v>567</v>
      </c>
      <c r="AT389" s="191" t="s">
        <v>462</v>
      </c>
      <c r="AU389" s="191" t="s">
        <v>76</v>
      </c>
      <c r="AY389" s="22" t="s">
        <v>458</v>
      </c>
      <c r="BE389" s="192">
        <f>IF(N389="základní",J389,0)</f>
        <v>0</v>
      </c>
      <c r="BF389" s="192">
        <f>IF(N389="snížená",J389,0)</f>
        <v>0</v>
      </c>
      <c r="BG389" s="192">
        <f>IF(N389="zákl. přenesená",J389,0)</f>
        <v>0</v>
      </c>
      <c r="BH389" s="192">
        <f>IF(N389="sníž. přenesená",J389,0)</f>
        <v>0</v>
      </c>
      <c r="BI389" s="192">
        <f>IF(N389="nulová",J389,0)</f>
        <v>0</v>
      </c>
      <c r="BJ389" s="22" t="s">
        <v>79</v>
      </c>
      <c r="BK389" s="192">
        <f>ROUND(I389*H389,2)</f>
        <v>0</v>
      </c>
      <c r="BL389" s="22" t="s">
        <v>567</v>
      </c>
      <c r="BM389" s="191" t="s">
        <v>4197</v>
      </c>
    </row>
    <row r="390" s="2" customFormat="1">
      <c r="A390" s="41"/>
      <c r="B390" s="42"/>
      <c r="C390" s="41"/>
      <c r="D390" s="193" t="s">
        <v>467</v>
      </c>
      <c r="E390" s="41"/>
      <c r="F390" s="194" t="s">
        <v>4198</v>
      </c>
      <c r="G390" s="41"/>
      <c r="H390" s="41"/>
      <c r="I390" s="195"/>
      <c r="J390" s="41"/>
      <c r="K390" s="41"/>
      <c r="L390" s="42"/>
      <c r="M390" s="196"/>
      <c r="N390" s="197"/>
      <c r="O390" s="75"/>
      <c r="P390" s="75"/>
      <c r="Q390" s="75"/>
      <c r="R390" s="75"/>
      <c r="S390" s="75"/>
      <c r="T390" s="76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2" t="s">
        <v>467</v>
      </c>
      <c r="AU390" s="22" t="s">
        <v>76</v>
      </c>
    </row>
    <row r="391" s="13" customFormat="1">
      <c r="A391" s="13"/>
      <c r="B391" s="198"/>
      <c r="C391" s="13"/>
      <c r="D391" s="199" t="s">
        <v>469</v>
      </c>
      <c r="E391" s="200" t="s">
        <v>3</v>
      </c>
      <c r="F391" s="201" t="s">
        <v>4199</v>
      </c>
      <c r="G391" s="13"/>
      <c r="H391" s="202">
        <v>3</v>
      </c>
      <c r="I391" s="203"/>
      <c r="J391" s="13"/>
      <c r="K391" s="13"/>
      <c r="L391" s="198"/>
      <c r="M391" s="204"/>
      <c r="N391" s="205"/>
      <c r="O391" s="205"/>
      <c r="P391" s="205"/>
      <c r="Q391" s="205"/>
      <c r="R391" s="205"/>
      <c r="S391" s="205"/>
      <c r="T391" s="20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00" t="s">
        <v>469</v>
      </c>
      <c r="AU391" s="200" t="s">
        <v>76</v>
      </c>
      <c r="AV391" s="13" t="s">
        <v>76</v>
      </c>
      <c r="AW391" s="13" t="s">
        <v>33</v>
      </c>
      <c r="AX391" s="13" t="s">
        <v>79</v>
      </c>
      <c r="AY391" s="200" t="s">
        <v>458</v>
      </c>
    </row>
    <row r="392" s="2" customFormat="1" ht="37.8" customHeight="1">
      <c r="A392" s="41"/>
      <c r="B392" s="179"/>
      <c r="C392" s="180" t="s">
        <v>936</v>
      </c>
      <c r="D392" s="180" t="s">
        <v>462</v>
      </c>
      <c r="E392" s="181" t="s">
        <v>4200</v>
      </c>
      <c r="F392" s="182" t="s">
        <v>4201</v>
      </c>
      <c r="G392" s="183" t="s">
        <v>629</v>
      </c>
      <c r="H392" s="184">
        <v>4</v>
      </c>
      <c r="I392" s="185"/>
      <c r="J392" s="186">
        <f>ROUND(I392*H392,2)</f>
        <v>0</v>
      </c>
      <c r="K392" s="182" t="s">
        <v>3372</v>
      </c>
      <c r="L392" s="42"/>
      <c r="M392" s="187" t="s">
        <v>3</v>
      </c>
      <c r="N392" s="188" t="s">
        <v>43</v>
      </c>
      <c r="O392" s="75"/>
      <c r="P392" s="189">
        <f>O392*H392</f>
        <v>0</v>
      </c>
      <c r="Q392" s="189">
        <v>0.00056999999999999998</v>
      </c>
      <c r="R392" s="189">
        <f>Q392*H392</f>
        <v>0.0022799999999999999</v>
      </c>
      <c r="S392" s="189">
        <v>0</v>
      </c>
      <c r="T392" s="190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191" t="s">
        <v>567</v>
      </c>
      <c r="AT392" s="191" t="s">
        <v>462</v>
      </c>
      <c r="AU392" s="191" t="s">
        <v>76</v>
      </c>
      <c r="AY392" s="22" t="s">
        <v>458</v>
      </c>
      <c r="BE392" s="192">
        <f>IF(N392="základní",J392,0)</f>
        <v>0</v>
      </c>
      <c r="BF392" s="192">
        <f>IF(N392="snížená",J392,0)</f>
        <v>0</v>
      </c>
      <c r="BG392" s="192">
        <f>IF(N392="zákl. přenesená",J392,0)</f>
        <v>0</v>
      </c>
      <c r="BH392" s="192">
        <f>IF(N392="sníž. přenesená",J392,0)</f>
        <v>0</v>
      </c>
      <c r="BI392" s="192">
        <f>IF(N392="nulová",J392,0)</f>
        <v>0</v>
      </c>
      <c r="BJ392" s="22" t="s">
        <v>79</v>
      </c>
      <c r="BK392" s="192">
        <f>ROUND(I392*H392,2)</f>
        <v>0</v>
      </c>
      <c r="BL392" s="22" t="s">
        <v>567</v>
      </c>
      <c r="BM392" s="191" t="s">
        <v>4202</v>
      </c>
    </row>
    <row r="393" s="13" customFormat="1">
      <c r="A393" s="13"/>
      <c r="B393" s="198"/>
      <c r="C393" s="13"/>
      <c r="D393" s="199" t="s">
        <v>469</v>
      </c>
      <c r="E393" s="200" t="s">
        <v>3</v>
      </c>
      <c r="F393" s="201" t="s">
        <v>104</v>
      </c>
      <c r="G393" s="13"/>
      <c r="H393" s="202">
        <v>4</v>
      </c>
      <c r="I393" s="203"/>
      <c r="J393" s="13"/>
      <c r="K393" s="13"/>
      <c r="L393" s="198"/>
      <c r="M393" s="204"/>
      <c r="N393" s="205"/>
      <c r="O393" s="205"/>
      <c r="P393" s="205"/>
      <c r="Q393" s="205"/>
      <c r="R393" s="205"/>
      <c r="S393" s="205"/>
      <c r="T393" s="20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0" t="s">
        <v>469</v>
      </c>
      <c r="AU393" s="200" t="s">
        <v>76</v>
      </c>
      <c r="AV393" s="13" t="s">
        <v>76</v>
      </c>
      <c r="AW393" s="13" t="s">
        <v>33</v>
      </c>
      <c r="AX393" s="13" t="s">
        <v>79</v>
      </c>
      <c r="AY393" s="200" t="s">
        <v>458</v>
      </c>
    </row>
    <row r="394" s="2" customFormat="1" ht="16.5" customHeight="1">
      <c r="A394" s="41"/>
      <c r="B394" s="179"/>
      <c r="C394" s="180" t="s">
        <v>137</v>
      </c>
      <c r="D394" s="180" t="s">
        <v>462</v>
      </c>
      <c r="E394" s="181" t="s">
        <v>4203</v>
      </c>
      <c r="F394" s="182" t="s">
        <v>4204</v>
      </c>
      <c r="G394" s="183" t="s">
        <v>629</v>
      </c>
      <c r="H394" s="184">
        <v>1</v>
      </c>
      <c r="I394" s="185"/>
      <c r="J394" s="186">
        <f>ROUND(I394*H394,2)</f>
        <v>0</v>
      </c>
      <c r="K394" s="182" t="s">
        <v>3372</v>
      </c>
      <c r="L394" s="42"/>
      <c r="M394" s="187" t="s">
        <v>3</v>
      </c>
      <c r="N394" s="188" t="s">
        <v>43</v>
      </c>
      <c r="O394" s="75"/>
      <c r="P394" s="189">
        <f>O394*H394</f>
        <v>0</v>
      </c>
      <c r="Q394" s="189">
        <v>0.00042999999999999999</v>
      </c>
      <c r="R394" s="189">
        <f>Q394*H394</f>
        <v>0.00042999999999999999</v>
      </c>
      <c r="S394" s="189">
        <v>0</v>
      </c>
      <c r="T394" s="190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191" t="s">
        <v>567</v>
      </c>
      <c r="AT394" s="191" t="s">
        <v>462</v>
      </c>
      <c r="AU394" s="191" t="s">
        <v>76</v>
      </c>
      <c r="AY394" s="22" t="s">
        <v>458</v>
      </c>
      <c r="BE394" s="192">
        <f>IF(N394="základní",J394,0)</f>
        <v>0</v>
      </c>
      <c r="BF394" s="192">
        <f>IF(N394="snížená",J394,0)</f>
        <v>0</v>
      </c>
      <c r="BG394" s="192">
        <f>IF(N394="zákl. přenesená",J394,0)</f>
        <v>0</v>
      </c>
      <c r="BH394" s="192">
        <f>IF(N394="sníž. přenesená",J394,0)</f>
        <v>0</v>
      </c>
      <c r="BI394" s="192">
        <f>IF(N394="nulová",J394,0)</f>
        <v>0</v>
      </c>
      <c r="BJ394" s="22" t="s">
        <v>79</v>
      </c>
      <c r="BK394" s="192">
        <f>ROUND(I394*H394,2)</f>
        <v>0</v>
      </c>
      <c r="BL394" s="22" t="s">
        <v>567</v>
      </c>
      <c r="BM394" s="191" t="s">
        <v>4205</v>
      </c>
    </row>
    <row r="395" s="13" customFormat="1">
      <c r="A395" s="13"/>
      <c r="B395" s="198"/>
      <c r="C395" s="13"/>
      <c r="D395" s="199" t="s">
        <v>469</v>
      </c>
      <c r="E395" s="200" t="s">
        <v>3</v>
      </c>
      <c r="F395" s="201" t="s">
        <v>79</v>
      </c>
      <c r="G395" s="13"/>
      <c r="H395" s="202">
        <v>1</v>
      </c>
      <c r="I395" s="203"/>
      <c r="J395" s="13"/>
      <c r="K395" s="13"/>
      <c r="L395" s="198"/>
      <c r="M395" s="204"/>
      <c r="N395" s="205"/>
      <c r="O395" s="205"/>
      <c r="P395" s="205"/>
      <c r="Q395" s="205"/>
      <c r="R395" s="205"/>
      <c r="S395" s="205"/>
      <c r="T395" s="20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00" t="s">
        <v>469</v>
      </c>
      <c r="AU395" s="200" t="s">
        <v>76</v>
      </c>
      <c r="AV395" s="13" t="s">
        <v>76</v>
      </c>
      <c r="AW395" s="13" t="s">
        <v>33</v>
      </c>
      <c r="AX395" s="13" t="s">
        <v>79</v>
      </c>
      <c r="AY395" s="200" t="s">
        <v>458</v>
      </c>
    </row>
    <row r="396" s="2" customFormat="1" ht="33" customHeight="1">
      <c r="A396" s="41"/>
      <c r="B396" s="179"/>
      <c r="C396" s="180" t="s">
        <v>947</v>
      </c>
      <c r="D396" s="180" t="s">
        <v>462</v>
      </c>
      <c r="E396" s="181" t="s">
        <v>4206</v>
      </c>
      <c r="F396" s="182" t="s">
        <v>4207</v>
      </c>
      <c r="G396" s="183" t="s">
        <v>629</v>
      </c>
      <c r="H396" s="184">
        <v>1</v>
      </c>
      <c r="I396" s="185"/>
      <c r="J396" s="186">
        <f>ROUND(I396*H396,2)</f>
        <v>0</v>
      </c>
      <c r="K396" s="182" t="s">
        <v>465</v>
      </c>
      <c r="L396" s="42"/>
      <c r="M396" s="187" t="s">
        <v>3</v>
      </c>
      <c r="N396" s="188" t="s">
        <v>43</v>
      </c>
      <c r="O396" s="75"/>
      <c r="P396" s="189">
        <f>O396*H396</f>
        <v>0</v>
      </c>
      <c r="Q396" s="189">
        <v>0.030200000000000001</v>
      </c>
      <c r="R396" s="189">
        <f>Q396*H396</f>
        <v>0.030200000000000001</v>
      </c>
      <c r="S396" s="189">
        <v>0</v>
      </c>
      <c r="T396" s="190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191" t="s">
        <v>567</v>
      </c>
      <c r="AT396" s="191" t="s">
        <v>462</v>
      </c>
      <c r="AU396" s="191" t="s">
        <v>76</v>
      </c>
      <c r="AY396" s="22" t="s">
        <v>458</v>
      </c>
      <c r="BE396" s="192">
        <f>IF(N396="základní",J396,0)</f>
        <v>0</v>
      </c>
      <c r="BF396" s="192">
        <f>IF(N396="snížená",J396,0)</f>
        <v>0</v>
      </c>
      <c r="BG396" s="192">
        <f>IF(N396="zákl. přenesená",J396,0)</f>
        <v>0</v>
      </c>
      <c r="BH396" s="192">
        <f>IF(N396="sníž. přenesená",J396,0)</f>
        <v>0</v>
      </c>
      <c r="BI396" s="192">
        <f>IF(N396="nulová",J396,0)</f>
        <v>0</v>
      </c>
      <c r="BJ396" s="22" t="s">
        <v>79</v>
      </c>
      <c r="BK396" s="192">
        <f>ROUND(I396*H396,2)</f>
        <v>0</v>
      </c>
      <c r="BL396" s="22" t="s">
        <v>567</v>
      </c>
      <c r="BM396" s="191" t="s">
        <v>4208</v>
      </c>
    </row>
    <row r="397" s="2" customFormat="1">
      <c r="A397" s="41"/>
      <c r="B397" s="42"/>
      <c r="C397" s="41"/>
      <c r="D397" s="193" t="s">
        <v>467</v>
      </c>
      <c r="E397" s="41"/>
      <c r="F397" s="194" t="s">
        <v>4209</v>
      </c>
      <c r="G397" s="41"/>
      <c r="H397" s="41"/>
      <c r="I397" s="195"/>
      <c r="J397" s="41"/>
      <c r="K397" s="41"/>
      <c r="L397" s="42"/>
      <c r="M397" s="196"/>
      <c r="N397" s="197"/>
      <c r="O397" s="75"/>
      <c r="P397" s="75"/>
      <c r="Q397" s="75"/>
      <c r="R397" s="75"/>
      <c r="S397" s="75"/>
      <c r="T397" s="76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2" t="s">
        <v>467</v>
      </c>
      <c r="AU397" s="22" t="s">
        <v>76</v>
      </c>
    </row>
    <row r="398" s="13" customFormat="1">
      <c r="A398" s="13"/>
      <c r="B398" s="198"/>
      <c r="C398" s="13"/>
      <c r="D398" s="199" t="s">
        <v>469</v>
      </c>
      <c r="E398" s="200" t="s">
        <v>3</v>
      </c>
      <c r="F398" s="201" t="s">
        <v>79</v>
      </c>
      <c r="G398" s="13"/>
      <c r="H398" s="202">
        <v>1</v>
      </c>
      <c r="I398" s="203"/>
      <c r="J398" s="13"/>
      <c r="K398" s="13"/>
      <c r="L398" s="198"/>
      <c r="M398" s="204"/>
      <c r="N398" s="205"/>
      <c r="O398" s="205"/>
      <c r="P398" s="205"/>
      <c r="Q398" s="205"/>
      <c r="R398" s="205"/>
      <c r="S398" s="205"/>
      <c r="T398" s="20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00" t="s">
        <v>469</v>
      </c>
      <c r="AU398" s="200" t="s">
        <v>76</v>
      </c>
      <c r="AV398" s="13" t="s">
        <v>76</v>
      </c>
      <c r="AW398" s="13" t="s">
        <v>33</v>
      </c>
      <c r="AX398" s="13" t="s">
        <v>72</v>
      </c>
      <c r="AY398" s="200" t="s">
        <v>458</v>
      </c>
    </row>
    <row r="399" s="15" customFormat="1">
      <c r="A399" s="15"/>
      <c r="B399" s="215"/>
      <c r="C399" s="15"/>
      <c r="D399" s="199" t="s">
        <v>469</v>
      </c>
      <c r="E399" s="216" t="s">
        <v>3</v>
      </c>
      <c r="F399" s="217" t="s">
        <v>497</v>
      </c>
      <c r="G399" s="15"/>
      <c r="H399" s="218">
        <v>1</v>
      </c>
      <c r="I399" s="219"/>
      <c r="J399" s="15"/>
      <c r="K399" s="15"/>
      <c r="L399" s="215"/>
      <c r="M399" s="220"/>
      <c r="N399" s="221"/>
      <c r="O399" s="221"/>
      <c r="P399" s="221"/>
      <c r="Q399" s="221"/>
      <c r="R399" s="221"/>
      <c r="S399" s="221"/>
      <c r="T399" s="222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16" t="s">
        <v>469</v>
      </c>
      <c r="AU399" s="216" t="s">
        <v>76</v>
      </c>
      <c r="AV399" s="15" t="s">
        <v>104</v>
      </c>
      <c r="AW399" s="15" t="s">
        <v>33</v>
      </c>
      <c r="AX399" s="15" t="s">
        <v>79</v>
      </c>
      <c r="AY399" s="216" t="s">
        <v>458</v>
      </c>
    </row>
    <row r="400" s="2" customFormat="1" ht="33" customHeight="1">
      <c r="A400" s="41"/>
      <c r="B400" s="179"/>
      <c r="C400" s="180" t="s">
        <v>953</v>
      </c>
      <c r="D400" s="180" t="s">
        <v>462</v>
      </c>
      <c r="E400" s="181" t="s">
        <v>4210</v>
      </c>
      <c r="F400" s="182" t="s">
        <v>4211</v>
      </c>
      <c r="G400" s="183" t="s">
        <v>629</v>
      </c>
      <c r="H400" s="184">
        <v>14</v>
      </c>
      <c r="I400" s="185"/>
      <c r="J400" s="186">
        <f>ROUND(I400*H400,2)</f>
        <v>0</v>
      </c>
      <c r="K400" s="182" t="s">
        <v>3372</v>
      </c>
      <c r="L400" s="42"/>
      <c r="M400" s="187" t="s">
        <v>3</v>
      </c>
      <c r="N400" s="188" t="s">
        <v>43</v>
      </c>
      <c r="O400" s="75"/>
      <c r="P400" s="189">
        <f>O400*H400</f>
        <v>0</v>
      </c>
      <c r="Q400" s="189">
        <v>0.0012700000000000001</v>
      </c>
      <c r="R400" s="189">
        <f>Q400*H400</f>
        <v>0.017780000000000001</v>
      </c>
      <c r="S400" s="189">
        <v>0</v>
      </c>
      <c r="T400" s="190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191" t="s">
        <v>567</v>
      </c>
      <c r="AT400" s="191" t="s">
        <v>462</v>
      </c>
      <c r="AU400" s="191" t="s">
        <v>76</v>
      </c>
      <c r="AY400" s="22" t="s">
        <v>458</v>
      </c>
      <c r="BE400" s="192">
        <f>IF(N400="základní",J400,0)</f>
        <v>0</v>
      </c>
      <c r="BF400" s="192">
        <f>IF(N400="snížená",J400,0)</f>
        <v>0</v>
      </c>
      <c r="BG400" s="192">
        <f>IF(N400="zákl. přenesená",J400,0)</f>
        <v>0</v>
      </c>
      <c r="BH400" s="192">
        <f>IF(N400="sníž. přenesená",J400,0)</f>
        <v>0</v>
      </c>
      <c r="BI400" s="192">
        <f>IF(N400="nulová",J400,0)</f>
        <v>0</v>
      </c>
      <c r="BJ400" s="22" t="s">
        <v>79</v>
      </c>
      <c r="BK400" s="192">
        <f>ROUND(I400*H400,2)</f>
        <v>0</v>
      </c>
      <c r="BL400" s="22" t="s">
        <v>567</v>
      </c>
      <c r="BM400" s="191" t="s">
        <v>4212</v>
      </c>
    </row>
    <row r="401" s="13" customFormat="1">
      <c r="A401" s="13"/>
      <c r="B401" s="198"/>
      <c r="C401" s="13"/>
      <c r="D401" s="199" t="s">
        <v>469</v>
      </c>
      <c r="E401" s="200" t="s">
        <v>3</v>
      </c>
      <c r="F401" s="201" t="s">
        <v>555</v>
      </c>
      <c r="G401" s="13"/>
      <c r="H401" s="202">
        <v>14</v>
      </c>
      <c r="I401" s="203"/>
      <c r="J401" s="13"/>
      <c r="K401" s="13"/>
      <c r="L401" s="198"/>
      <c r="M401" s="204"/>
      <c r="N401" s="205"/>
      <c r="O401" s="205"/>
      <c r="P401" s="205"/>
      <c r="Q401" s="205"/>
      <c r="R401" s="205"/>
      <c r="S401" s="205"/>
      <c r="T401" s="20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0" t="s">
        <v>469</v>
      </c>
      <c r="AU401" s="200" t="s">
        <v>76</v>
      </c>
      <c r="AV401" s="13" t="s">
        <v>76</v>
      </c>
      <c r="AW401" s="13" t="s">
        <v>33</v>
      </c>
      <c r="AX401" s="13" t="s">
        <v>79</v>
      </c>
      <c r="AY401" s="200" t="s">
        <v>458</v>
      </c>
    </row>
    <row r="402" s="2" customFormat="1" ht="33" customHeight="1">
      <c r="A402" s="41"/>
      <c r="B402" s="179"/>
      <c r="C402" s="180" t="s">
        <v>963</v>
      </c>
      <c r="D402" s="180" t="s">
        <v>462</v>
      </c>
      <c r="E402" s="181" t="s">
        <v>4213</v>
      </c>
      <c r="F402" s="182" t="s">
        <v>4214</v>
      </c>
      <c r="G402" s="183" t="s">
        <v>629</v>
      </c>
      <c r="H402" s="184">
        <v>7</v>
      </c>
      <c r="I402" s="185"/>
      <c r="J402" s="186">
        <f>ROUND(I402*H402,2)</f>
        <v>0</v>
      </c>
      <c r="K402" s="182" t="s">
        <v>3372</v>
      </c>
      <c r="L402" s="42"/>
      <c r="M402" s="187" t="s">
        <v>3</v>
      </c>
      <c r="N402" s="188" t="s">
        <v>43</v>
      </c>
      <c r="O402" s="75"/>
      <c r="P402" s="189">
        <f>O402*H402</f>
        <v>0</v>
      </c>
      <c r="Q402" s="189">
        <v>0.00125</v>
      </c>
      <c r="R402" s="189">
        <f>Q402*H402</f>
        <v>0.0087500000000000008</v>
      </c>
      <c r="S402" s="189">
        <v>0</v>
      </c>
      <c r="T402" s="190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191" t="s">
        <v>567</v>
      </c>
      <c r="AT402" s="191" t="s">
        <v>462</v>
      </c>
      <c r="AU402" s="191" t="s">
        <v>76</v>
      </c>
      <c r="AY402" s="22" t="s">
        <v>458</v>
      </c>
      <c r="BE402" s="192">
        <f>IF(N402="základní",J402,0)</f>
        <v>0</v>
      </c>
      <c r="BF402" s="192">
        <f>IF(N402="snížená",J402,0)</f>
        <v>0</v>
      </c>
      <c r="BG402" s="192">
        <f>IF(N402="zákl. přenesená",J402,0)</f>
        <v>0</v>
      </c>
      <c r="BH402" s="192">
        <f>IF(N402="sníž. přenesená",J402,0)</f>
        <v>0</v>
      </c>
      <c r="BI402" s="192">
        <f>IF(N402="nulová",J402,0)</f>
        <v>0</v>
      </c>
      <c r="BJ402" s="22" t="s">
        <v>79</v>
      </c>
      <c r="BK402" s="192">
        <f>ROUND(I402*H402,2)</f>
        <v>0</v>
      </c>
      <c r="BL402" s="22" t="s">
        <v>567</v>
      </c>
      <c r="BM402" s="191" t="s">
        <v>4215</v>
      </c>
    </row>
    <row r="403" s="13" customFormat="1">
      <c r="A403" s="13"/>
      <c r="B403" s="198"/>
      <c r="C403" s="13"/>
      <c r="D403" s="199" t="s">
        <v>469</v>
      </c>
      <c r="E403" s="200" t="s">
        <v>3</v>
      </c>
      <c r="F403" s="201" t="s">
        <v>503</v>
      </c>
      <c r="G403" s="13"/>
      <c r="H403" s="202">
        <v>7</v>
      </c>
      <c r="I403" s="203"/>
      <c r="J403" s="13"/>
      <c r="K403" s="13"/>
      <c r="L403" s="198"/>
      <c r="M403" s="204"/>
      <c r="N403" s="205"/>
      <c r="O403" s="205"/>
      <c r="P403" s="205"/>
      <c r="Q403" s="205"/>
      <c r="R403" s="205"/>
      <c r="S403" s="205"/>
      <c r="T403" s="20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0" t="s">
        <v>469</v>
      </c>
      <c r="AU403" s="200" t="s">
        <v>76</v>
      </c>
      <c r="AV403" s="13" t="s">
        <v>76</v>
      </c>
      <c r="AW403" s="13" t="s">
        <v>33</v>
      </c>
      <c r="AX403" s="13" t="s">
        <v>79</v>
      </c>
      <c r="AY403" s="200" t="s">
        <v>458</v>
      </c>
    </row>
    <row r="404" s="2" customFormat="1" ht="33" customHeight="1">
      <c r="A404" s="41"/>
      <c r="B404" s="179"/>
      <c r="C404" s="180" t="s">
        <v>978</v>
      </c>
      <c r="D404" s="180" t="s">
        <v>462</v>
      </c>
      <c r="E404" s="181" t="s">
        <v>4216</v>
      </c>
      <c r="F404" s="182" t="s">
        <v>4217</v>
      </c>
      <c r="G404" s="183" t="s">
        <v>629</v>
      </c>
      <c r="H404" s="184">
        <v>1</v>
      </c>
      <c r="I404" s="185"/>
      <c r="J404" s="186">
        <f>ROUND(I404*H404,2)</f>
        <v>0</v>
      </c>
      <c r="K404" s="182" t="s">
        <v>465</v>
      </c>
      <c r="L404" s="42"/>
      <c r="M404" s="187" t="s">
        <v>3</v>
      </c>
      <c r="N404" s="188" t="s">
        <v>43</v>
      </c>
      <c r="O404" s="75"/>
      <c r="P404" s="189">
        <f>O404*H404</f>
        <v>0</v>
      </c>
      <c r="Q404" s="189">
        <v>0.0082900000000000005</v>
      </c>
      <c r="R404" s="189">
        <f>Q404*H404</f>
        <v>0.0082900000000000005</v>
      </c>
      <c r="S404" s="189">
        <v>0</v>
      </c>
      <c r="T404" s="190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191" t="s">
        <v>567</v>
      </c>
      <c r="AT404" s="191" t="s">
        <v>462</v>
      </c>
      <c r="AU404" s="191" t="s">
        <v>76</v>
      </c>
      <c r="AY404" s="22" t="s">
        <v>458</v>
      </c>
      <c r="BE404" s="192">
        <f>IF(N404="základní",J404,0)</f>
        <v>0</v>
      </c>
      <c r="BF404" s="192">
        <f>IF(N404="snížená",J404,0)</f>
        <v>0</v>
      </c>
      <c r="BG404" s="192">
        <f>IF(N404="zákl. přenesená",J404,0)</f>
        <v>0</v>
      </c>
      <c r="BH404" s="192">
        <f>IF(N404="sníž. přenesená",J404,0)</f>
        <v>0</v>
      </c>
      <c r="BI404" s="192">
        <f>IF(N404="nulová",J404,0)</f>
        <v>0</v>
      </c>
      <c r="BJ404" s="22" t="s">
        <v>79</v>
      </c>
      <c r="BK404" s="192">
        <f>ROUND(I404*H404,2)</f>
        <v>0</v>
      </c>
      <c r="BL404" s="22" t="s">
        <v>567</v>
      </c>
      <c r="BM404" s="191" t="s">
        <v>4218</v>
      </c>
    </row>
    <row r="405" s="2" customFormat="1">
      <c r="A405" s="41"/>
      <c r="B405" s="42"/>
      <c r="C405" s="41"/>
      <c r="D405" s="193" t="s">
        <v>467</v>
      </c>
      <c r="E405" s="41"/>
      <c r="F405" s="194" t="s">
        <v>4219</v>
      </c>
      <c r="G405" s="41"/>
      <c r="H405" s="41"/>
      <c r="I405" s="195"/>
      <c r="J405" s="41"/>
      <c r="K405" s="41"/>
      <c r="L405" s="42"/>
      <c r="M405" s="196"/>
      <c r="N405" s="197"/>
      <c r="O405" s="75"/>
      <c r="P405" s="75"/>
      <c r="Q405" s="75"/>
      <c r="R405" s="75"/>
      <c r="S405" s="75"/>
      <c r="T405" s="76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T405" s="22" t="s">
        <v>467</v>
      </c>
      <c r="AU405" s="22" t="s">
        <v>76</v>
      </c>
    </row>
    <row r="406" s="13" customFormat="1">
      <c r="A406" s="13"/>
      <c r="B406" s="198"/>
      <c r="C406" s="13"/>
      <c r="D406" s="199" t="s">
        <v>469</v>
      </c>
      <c r="E406" s="200" t="s">
        <v>3</v>
      </c>
      <c r="F406" s="201" t="s">
        <v>79</v>
      </c>
      <c r="G406" s="13"/>
      <c r="H406" s="202">
        <v>1</v>
      </c>
      <c r="I406" s="203"/>
      <c r="J406" s="13"/>
      <c r="K406" s="13"/>
      <c r="L406" s="198"/>
      <c r="M406" s="204"/>
      <c r="N406" s="205"/>
      <c r="O406" s="205"/>
      <c r="P406" s="205"/>
      <c r="Q406" s="205"/>
      <c r="R406" s="205"/>
      <c r="S406" s="205"/>
      <c r="T406" s="20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00" t="s">
        <v>469</v>
      </c>
      <c r="AU406" s="200" t="s">
        <v>76</v>
      </c>
      <c r="AV406" s="13" t="s">
        <v>76</v>
      </c>
      <c r="AW406" s="13" t="s">
        <v>33</v>
      </c>
      <c r="AX406" s="13" t="s">
        <v>79</v>
      </c>
      <c r="AY406" s="200" t="s">
        <v>458</v>
      </c>
    </row>
    <row r="407" s="2" customFormat="1" ht="24.15" customHeight="1">
      <c r="A407" s="41"/>
      <c r="B407" s="179"/>
      <c r="C407" s="180" t="s">
        <v>987</v>
      </c>
      <c r="D407" s="180" t="s">
        <v>462</v>
      </c>
      <c r="E407" s="181" t="s">
        <v>4220</v>
      </c>
      <c r="F407" s="182" t="s">
        <v>4221</v>
      </c>
      <c r="G407" s="183" t="s">
        <v>629</v>
      </c>
      <c r="H407" s="184">
        <v>1</v>
      </c>
      <c r="I407" s="185"/>
      <c r="J407" s="186">
        <f>ROUND(I407*H407,2)</f>
        <v>0</v>
      </c>
      <c r="K407" s="182" t="s">
        <v>3372</v>
      </c>
      <c r="L407" s="42"/>
      <c r="M407" s="187" t="s">
        <v>3</v>
      </c>
      <c r="N407" s="188" t="s">
        <v>43</v>
      </c>
      <c r="O407" s="75"/>
      <c r="P407" s="189">
        <f>O407*H407</f>
        <v>0</v>
      </c>
      <c r="Q407" s="189">
        <v>0.0078799999999999999</v>
      </c>
      <c r="R407" s="189">
        <f>Q407*H407</f>
        <v>0.0078799999999999999</v>
      </c>
      <c r="S407" s="189">
        <v>0</v>
      </c>
      <c r="T407" s="190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191" t="s">
        <v>567</v>
      </c>
      <c r="AT407" s="191" t="s">
        <v>462</v>
      </c>
      <c r="AU407" s="191" t="s">
        <v>76</v>
      </c>
      <c r="AY407" s="22" t="s">
        <v>458</v>
      </c>
      <c r="BE407" s="192">
        <f>IF(N407="základní",J407,0)</f>
        <v>0</v>
      </c>
      <c r="BF407" s="192">
        <f>IF(N407="snížená",J407,0)</f>
        <v>0</v>
      </c>
      <c r="BG407" s="192">
        <f>IF(N407="zákl. přenesená",J407,0)</f>
        <v>0</v>
      </c>
      <c r="BH407" s="192">
        <f>IF(N407="sníž. přenesená",J407,0)</f>
        <v>0</v>
      </c>
      <c r="BI407" s="192">
        <f>IF(N407="nulová",J407,0)</f>
        <v>0</v>
      </c>
      <c r="BJ407" s="22" t="s">
        <v>79</v>
      </c>
      <c r="BK407" s="192">
        <f>ROUND(I407*H407,2)</f>
        <v>0</v>
      </c>
      <c r="BL407" s="22" t="s">
        <v>567</v>
      </c>
      <c r="BM407" s="191" t="s">
        <v>4222</v>
      </c>
    </row>
    <row r="408" s="2" customFormat="1" ht="16.5" customHeight="1">
      <c r="A408" s="41"/>
      <c r="B408" s="179"/>
      <c r="C408" s="180" t="s">
        <v>995</v>
      </c>
      <c r="D408" s="180" t="s">
        <v>462</v>
      </c>
      <c r="E408" s="181" t="s">
        <v>4223</v>
      </c>
      <c r="F408" s="182" t="s">
        <v>4224</v>
      </c>
      <c r="G408" s="183" t="s">
        <v>694</v>
      </c>
      <c r="H408" s="184">
        <v>730.5</v>
      </c>
      <c r="I408" s="185"/>
      <c r="J408" s="186">
        <f>ROUND(I408*H408,2)</f>
        <v>0</v>
      </c>
      <c r="K408" s="182" t="s">
        <v>465</v>
      </c>
      <c r="L408" s="42"/>
      <c r="M408" s="187" t="s">
        <v>3</v>
      </c>
      <c r="N408" s="188" t="s">
        <v>43</v>
      </c>
      <c r="O408" s="75"/>
      <c r="P408" s="189">
        <f>O408*H408</f>
        <v>0</v>
      </c>
      <c r="Q408" s="189">
        <v>0.00019000000000000001</v>
      </c>
      <c r="R408" s="189">
        <f>Q408*H408</f>
        <v>0.138795</v>
      </c>
      <c r="S408" s="189">
        <v>0</v>
      </c>
      <c r="T408" s="190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191" t="s">
        <v>567</v>
      </c>
      <c r="AT408" s="191" t="s">
        <v>462</v>
      </c>
      <c r="AU408" s="191" t="s">
        <v>76</v>
      </c>
      <c r="AY408" s="22" t="s">
        <v>458</v>
      </c>
      <c r="BE408" s="192">
        <f>IF(N408="základní",J408,0)</f>
        <v>0</v>
      </c>
      <c r="BF408" s="192">
        <f>IF(N408="snížená",J408,0)</f>
        <v>0</v>
      </c>
      <c r="BG408" s="192">
        <f>IF(N408="zákl. přenesená",J408,0)</f>
        <v>0</v>
      </c>
      <c r="BH408" s="192">
        <f>IF(N408="sníž. přenesená",J408,0)</f>
        <v>0</v>
      </c>
      <c r="BI408" s="192">
        <f>IF(N408="nulová",J408,0)</f>
        <v>0</v>
      </c>
      <c r="BJ408" s="22" t="s">
        <v>79</v>
      </c>
      <c r="BK408" s="192">
        <f>ROUND(I408*H408,2)</f>
        <v>0</v>
      </c>
      <c r="BL408" s="22" t="s">
        <v>567</v>
      </c>
      <c r="BM408" s="191" t="s">
        <v>4225</v>
      </c>
    </row>
    <row r="409" s="2" customFormat="1">
      <c r="A409" s="41"/>
      <c r="B409" s="42"/>
      <c r="C409" s="41"/>
      <c r="D409" s="193" t="s">
        <v>467</v>
      </c>
      <c r="E409" s="41"/>
      <c r="F409" s="194" t="s">
        <v>4226</v>
      </c>
      <c r="G409" s="41"/>
      <c r="H409" s="41"/>
      <c r="I409" s="195"/>
      <c r="J409" s="41"/>
      <c r="K409" s="41"/>
      <c r="L409" s="42"/>
      <c r="M409" s="196"/>
      <c r="N409" s="197"/>
      <c r="O409" s="75"/>
      <c r="P409" s="75"/>
      <c r="Q409" s="75"/>
      <c r="R409" s="75"/>
      <c r="S409" s="75"/>
      <c r="T409" s="76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2" t="s">
        <v>467</v>
      </c>
      <c r="AU409" s="22" t="s">
        <v>76</v>
      </c>
    </row>
    <row r="410" s="13" customFormat="1">
      <c r="A410" s="13"/>
      <c r="B410" s="198"/>
      <c r="C410" s="13"/>
      <c r="D410" s="199" t="s">
        <v>469</v>
      </c>
      <c r="E410" s="200" t="s">
        <v>3</v>
      </c>
      <c r="F410" s="201" t="s">
        <v>4227</v>
      </c>
      <c r="G410" s="13"/>
      <c r="H410" s="202">
        <v>730.5</v>
      </c>
      <c r="I410" s="203"/>
      <c r="J410" s="13"/>
      <c r="K410" s="13"/>
      <c r="L410" s="198"/>
      <c r="M410" s="204"/>
      <c r="N410" s="205"/>
      <c r="O410" s="205"/>
      <c r="P410" s="205"/>
      <c r="Q410" s="205"/>
      <c r="R410" s="205"/>
      <c r="S410" s="205"/>
      <c r="T410" s="20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00" t="s">
        <v>469</v>
      </c>
      <c r="AU410" s="200" t="s">
        <v>76</v>
      </c>
      <c r="AV410" s="13" t="s">
        <v>76</v>
      </c>
      <c r="AW410" s="13" t="s">
        <v>33</v>
      </c>
      <c r="AX410" s="13" t="s">
        <v>72</v>
      </c>
      <c r="AY410" s="200" t="s">
        <v>458</v>
      </c>
    </row>
    <row r="411" s="15" customFormat="1">
      <c r="A411" s="15"/>
      <c r="B411" s="215"/>
      <c r="C411" s="15"/>
      <c r="D411" s="199" t="s">
        <v>469</v>
      </c>
      <c r="E411" s="216" t="s">
        <v>3</v>
      </c>
      <c r="F411" s="217" t="s">
        <v>497</v>
      </c>
      <c r="G411" s="15"/>
      <c r="H411" s="218">
        <v>730.5</v>
      </c>
      <c r="I411" s="219"/>
      <c r="J411" s="15"/>
      <c r="K411" s="15"/>
      <c r="L411" s="215"/>
      <c r="M411" s="220"/>
      <c r="N411" s="221"/>
      <c r="O411" s="221"/>
      <c r="P411" s="221"/>
      <c r="Q411" s="221"/>
      <c r="R411" s="221"/>
      <c r="S411" s="221"/>
      <c r="T411" s="222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16" t="s">
        <v>469</v>
      </c>
      <c r="AU411" s="216" t="s">
        <v>76</v>
      </c>
      <c r="AV411" s="15" t="s">
        <v>104</v>
      </c>
      <c r="AW411" s="15" t="s">
        <v>33</v>
      </c>
      <c r="AX411" s="15" t="s">
        <v>79</v>
      </c>
      <c r="AY411" s="216" t="s">
        <v>458</v>
      </c>
    </row>
    <row r="412" s="2" customFormat="1" ht="21.75" customHeight="1">
      <c r="A412" s="41"/>
      <c r="B412" s="179"/>
      <c r="C412" s="180" t="s">
        <v>1007</v>
      </c>
      <c r="D412" s="180" t="s">
        <v>462</v>
      </c>
      <c r="E412" s="181" t="s">
        <v>4228</v>
      </c>
      <c r="F412" s="182" t="s">
        <v>4229</v>
      </c>
      <c r="G412" s="183" t="s">
        <v>694</v>
      </c>
      <c r="H412" s="184">
        <v>700.5</v>
      </c>
      <c r="I412" s="185"/>
      <c r="J412" s="186">
        <f>ROUND(I412*H412,2)</f>
        <v>0</v>
      </c>
      <c r="K412" s="182" t="s">
        <v>465</v>
      </c>
      <c r="L412" s="42"/>
      <c r="M412" s="187" t="s">
        <v>3</v>
      </c>
      <c r="N412" s="188" t="s">
        <v>43</v>
      </c>
      <c r="O412" s="75"/>
      <c r="P412" s="189">
        <f>O412*H412</f>
        <v>0</v>
      </c>
      <c r="Q412" s="189">
        <v>1.0000000000000001E-05</v>
      </c>
      <c r="R412" s="189">
        <f>Q412*H412</f>
        <v>0.0070050000000000008</v>
      </c>
      <c r="S412" s="189">
        <v>0</v>
      </c>
      <c r="T412" s="190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191" t="s">
        <v>567</v>
      </c>
      <c r="AT412" s="191" t="s">
        <v>462</v>
      </c>
      <c r="AU412" s="191" t="s">
        <v>76</v>
      </c>
      <c r="AY412" s="22" t="s">
        <v>458</v>
      </c>
      <c r="BE412" s="192">
        <f>IF(N412="základní",J412,0)</f>
        <v>0</v>
      </c>
      <c r="BF412" s="192">
        <f>IF(N412="snížená",J412,0)</f>
        <v>0</v>
      </c>
      <c r="BG412" s="192">
        <f>IF(N412="zákl. přenesená",J412,0)</f>
        <v>0</v>
      </c>
      <c r="BH412" s="192">
        <f>IF(N412="sníž. přenesená",J412,0)</f>
        <v>0</v>
      </c>
      <c r="BI412" s="192">
        <f>IF(N412="nulová",J412,0)</f>
        <v>0</v>
      </c>
      <c r="BJ412" s="22" t="s">
        <v>79</v>
      </c>
      <c r="BK412" s="192">
        <f>ROUND(I412*H412,2)</f>
        <v>0</v>
      </c>
      <c r="BL412" s="22" t="s">
        <v>567</v>
      </c>
      <c r="BM412" s="191" t="s">
        <v>4230</v>
      </c>
    </row>
    <row r="413" s="2" customFormat="1">
      <c r="A413" s="41"/>
      <c r="B413" s="42"/>
      <c r="C413" s="41"/>
      <c r="D413" s="193" t="s">
        <v>467</v>
      </c>
      <c r="E413" s="41"/>
      <c r="F413" s="194" t="s">
        <v>4231</v>
      </c>
      <c r="G413" s="41"/>
      <c r="H413" s="41"/>
      <c r="I413" s="195"/>
      <c r="J413" s="41"/>
      <c r="K413" s="41"/>
      <c r="L413" s="42"/>
      <c r="M413" s="196"/>
      <c r="N413" s="197"/>
      <c r="O413" s="75"/>
      <c r="P413" s="75"/>
      <c r="Q413" s="75"/>
      <c r="R413" s="75"/>
      <c r="S413" s="75"/>
      <c r="T413" s="76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2" t="s">
        <v>467</v>
      </c>
      <c r="AU413" s="22" t="s">
        <v>76</v>
      </c>
    </row>
    <row r="414" s="13" customFormat="1">
      <c r="A414" s="13"/>
      <c r="B414" s="198"/>
      <c r="C414" s="13"/>
      <c r="D414" s="199" t="s">
        <v>469</v>
      </c>
      <c r="E414" s="200" t="s">
        <v>3</v>
      </c>
      <c r="F414" s="201" t="s">
        <v>4232</v>
      </c>
      <c r="G414" s="13"/>
      <c r="H414" s="202">
        <v>700.5</v>
      </c>
      <c r="I414" s="203"/>
      <c r="J414" s="13"/>
      <c r="K414" s="13"/>
      <c r="L414" s="198"/>
      <c r="M414" s="204"/>
      <c r="N414" s="205"/>
      <c r="O414" s="205"/>
      <c r="P414" s="205"/>
      <c r="Q414" s="205"/>
      <c r="R414" s="205"/>
      <c r="S414" s="205"/>
      <c r="T414" s="20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0" t="s">
        <v>469</v>
      </c>
      <c r="AU414" s="200" t="s">
        <v>76</v>
      </c>
      <c r="AV414" s="13" t="s">
        <v>76</v>
      </c>
      <c r="AW414" s="13" t="s">
        <v>33</v>
      </c>
      <c r="AX414" s="13" t="s">
        <v>72</v>
      </c>
      <c r="AY414" s="200" t="s">
        <v>458</v>
      </c>
    </row>
    <row r="415" s="15" customFormat="1">
      <c r="A415" s="15"/>
      <c r="B415" s="215"/>
      <c r="C415" s="15"/>
      <c r="D415" s="199" t="s">
        <v>469</v>
      </c>
      <c r="E415" s="216" t="s">
        <v>3</v>
      </c>
      <c r="F415" s="217" t="s">
        <v>497</v>
      </c>
      <c r="G415" s="15"/>
      <c r="H415" s="218">
        <v>700.5</v>
      </c>
      <c r="I415" s="219"/>
      <c r="J415" s="15"/>
      <c r="K415" s="15"/>
      <c r="L415" s="215"/>
      <c r="M415" s="220"/>
      <c r="N415" s="221"/>
      <c r="O415" s="221"/>
      <c r="P415" s="221"/>
      <c r="Q415" s="221"/>
      <c r="R415" s="221"/>
      <c r="S415" s="221"/>
      <c r="T415" s="222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16" t="s">
        <v>469</v>
      </c>
      <c r="AU415" s="216" t="s">
        <v>76</v>
      </c>
      <c r="AV415" s="15" t="s">
        <v>104</v>
      </c>
      <c r="AW415" s="15" t="s">
        <v>33</v>
      </c>
      <c r="AX415" s="15" t="s">
        <v>79</v>
      </c>
      <c r="AY415" s="216" t="s">
        <v>458</v>
      </c>
    </row>
    <row r="416" s="2" customFormat="1" ht="44.25" customHeight="1">
      <c r="A416" s="41"/>
      <c r="B416" s="179"/>
      <c r="C416" s="180" t="s">
        <v>1016</v>
      </c>
      <c r="D416" s="180" t="s">
        <v>462</v>
      </c>
      <c r="E416" s="181" t="s">
        <v>4233</v>
      </c>
      <c r="F416" s="182" t="s">
        <v>4234</v>
      </c>
      <c r="G416" s="183" t="s">
        <v>3681</v>
      </c>
      <c r="H416" s="255"/>
      <c r="I416" s="185"/>
      <c r="J416" s="186">
        <f>ROUND(I416*H416,2)</f>
        <v>0</v>
      </c>
      <c r="K416" s="182" t="s">
        <v>465</v>
      </c>
      <c r="L416" s="42"/>
      <c r="M416" s="187" t="s">
        <v>3</v>
      </c>
      <c r="N416" s="188" t="s">
        <v>43</v>
      </c>
      <c r="O416" s="75"/>
      <c r="P416" s="189">
        <f>O416*H416</f>
        <v>0</v>
      </c>
      <c r="Q416" s="189">
        <v>0</v>
      </c>
      <c r="R416" s="189">
        <f>Q416*H416</f>
        <v>0</v>
      </c>
      <c r="S416" s="189">
        <v>0</v>
      </c>
      <c r="T416" s="190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191" t="s">
        <v>567</v>
      </c>
      <c r="AT416" s="191" t="s">
        <v>462</v>
      </c>
      <c r="AU416" s="191" t="s">
        <v>76</v>
      </c>
      <c r="AY416" s="22" t="s">
        <v>458</v>
      </c>
      <c r="BE416" s="192">
        <f>IF(N416="základní",J416,0)</f>
        <v>0</v>
      </c>
      <c r="BF416" s="192">
        <f>IF(N416="snížená",J416,0)</f>
        <v>0</v>
      </c>
      <c r="BG416" s="192">
        <f>IF(N416="zákl. přenesená",J416,0)</f>
        <v>0</v>
      </c>
      <c r="BH416" s="192">
        <f>IF(N416="sníž. přenesená",J416,0)</f>
        <v>0</v>
      </c>
      <c r="BI416" s="192">
        <f>IF(N416="nulová",J416,0)</f>
        <v>0</v>
      </c>
      <c r="BJ416" s="22" t="s">
        <v>79</v>
      </c>
      <c r="BK416" s="192">
        <f>ROUND(I416*H416,2)</f>
        <v>0</v>
      </c>
      <c r="BL416" s="22" t="s">
        <v>567</v>
      </c>
      <c r="BM416" s="191" t="s">
        <v>4235</v>
      </c>
    </row>
    <row r="417" s="2" customFormat="1">
      <c r="A417" s="41"/>
      <c r="B417" s="42"/>
      <c r="C417" s="41"/>
      <c r="D417" s="193" t="s">
        <v>467</v>
      </c>
      <c r="E417" s="41"/>
      <c r="F417" s="194" t="s">
        <v>4236</v>
      </c>
      <c r="G417" s="41"/>
      <c r="H417" s="41"/>
      <c r="I417" s="195"/>
      <c r="J417" s="41"/>
      <c r="K417" s="41"/>
      <c r="L417" s="42"/>
      <c r="M417" s="196"/>
      <c r="N417" s="197"/>
      <c r="O417" s="75"/>
      <c r="P417" s="75"/>
      <c r="Q417" s="75"/>
      <c r="R417" s="75"/>
      <c r="S417" s="75"/>
      <c r="T417" s="76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T417" s="22" t="s">
        <v>467</v>
      </c>
      <c r="AU417" s="22" t="s">
        <v>76</v>
      </c>
    </row>
    <row r="418" s="2" customFormat="1" ht="49.05" customHeight="1">
      <c r="A418" s="41"/>
      <c r="B418" s="179"/>
      <c r="C418" s="180" t="s">
        <v>1026</v>
      </c>
      <c r="D418" s="180" t="s">
        <v>462</v>
      </c>
      <c r="E418" s="181" t="s">
        <v>4237</v>
      </c>
      <c r="F418" s="182" t="s">
        <v>4238</v>
      </c>
      <c r="G418" s="183" t="s">
        <v>3681</v>
      </c>
      <c r="H418" s="255"/>
      <c r="I418" s="185"/>
      <c r="J418" s="186">
        <f>ROUND(I418*H418,2)</f>
        <v>0</v>
      </c>
      <c r="K418" s="182" t="s">
        <v>465</v>
      </c>
      <c r="L418" s="42"/>
      <c r="M418" s="187" t="s">
        <v>3</v>
      </c>
      <c r="N418" s="188" t="s">
        <v>43</v>
      </c>
      <c r="O418" s="75"/>
      <c r="P418" s="189">
        <f>O418*H418</f>
        <v>0</v>
      </c>
      <c r="Q418" s="189">
        <v>0</v>
      </c>
      <c r="R418" s="189">
        <f>Q418*H418</f>
        <v>0</v>
      </c>
      <c r="S418" s="189">
        <v>0</v>
      </c>
      <c r="T418" s="190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191" t="s">
        <v>567</v>
      </c>
      <c r="AT418" s="191" t="s">
        <v>462</v>
      </c>
      <c r="AU418" s="191" t="s">
        <v>76</v>
      </c>
      <c r="AY418" s="22" t="s">
        <v>458</v>
      </c>
      <c r="BE418" s="192">
        <f>IF(N418="základní",J418,0)</f>
        <v>0</v>
      </c>
      <c r="BF418" s="192">
        <f>IF(N418="snížená",J418,0)</f>
        <v>0</v>
      </c>
      <c r="BG418" s="192">
        <f>IF(N418="zákl. přenesená",J418,0)</f>
        <v>0</v>
      </c>
      <c r="BH418" s="192">
        <f>IF(N418="sníž. přenesená",J418,0)</f>
        <v>0</v>
      </c>
      <c r="BI418" s="192">
        <f>IF(N418="nulová",J418,0)</f>
        <v>0</v>
      </c>
      <c r="BJ418" s="22" t="s">
        <v>79</v>
      </c>
      <c r="BK418" s="192">
        <f>ROUND(I418*H418,2)</f>
        <v>0</v>
      </c>
      <c r="BL418" s="22" t="s">
        <v>567</v>
      </c>
      <c r="BM418" s="191" t="s">
        <v>4239</v>
      </c>
    </row>
    <row r="419" s="2" customFormat="1">
      <c r="A419" s="41"/>
      <c r="B419" s="42"/>
      <c r="C419" s="41"/>
      <c r="D419" s="193" t="s">
        <v>467</v>
      </c>
      <c r="E419" s="41"/>
      <c r="F419" s="194" t="s">
        <v>4240</v>
      </c>
      <c r="G419" s="41"/>
      <c r="H419" s="41"/>
      <c r="I419" s="195"/>
      <c r="J419" s="41"/>
      <c r="K419" s="41"/>
      <c r="L419" s="42"/>
      <c r="M419" s="196"/>
      <c r="N419" s="197"/>
      <c r="O419" s="75"/>
      <c r="P419" s="75"/>
      <c r="Q419" s="75"/>
      <c r="R419" s="75"/>
      <c r="S419" s="75"/>
      <c r="T419" s="76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2" t="s">
        <v>467</v>
      </c>
      <c r="AU419" s="22" t="s">
        <v>76</v>
      </c>
    </row>
    <row r="420" s="12" customFormat="1" ht="22.8" customHeight="1">
      <c r="A420" s="12"/>
      <c r="B420" s="166"/>
      <c r="C420" s="12"/>
      <c r="D420" s="167" t="s">
        <v>71</v>
      </c>
      <c r="E420" s="177" t="s">
        <v>4241</v>
      </c>
      <c r="F420" s="177" t="s">
        <v>4242</v>
      </c>
      <c r="G420" s="12"/>
      <c r="H420" s="12"/>
      <c r="I420" s="169"/>
      <c r="J420" s="178">
        <f>BK420</f>
        <v>0</v>
      </c>
      <c r="K420" s="12"/>
      <c r="L420" s="166"/>
      <c r="M420" s="171"/>
      <c r="N420" s="172"/>
      <c r="O420" s="172"/>
      <c r="P420" s="173">
        <f>SUM(P421:P423)</f>
        <v>0</v>
      </c>
      <c r="Q420" s="172"/>
      <c r="R420" s="173">
        <f>SUM(R421:R423)</f>
        <v>0.0073200000000000001</v>
      </c>
      <c r="S420" s="172"/>
      <c r="T420" s="174">
        <f>SUM(T421:T423)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167" t="s">
        <v>76</v>
      </c>
      <c r="AT420" s="175" t="s">
        <v>71</v>
      </c>
      <c r="AU420" s="175" t="s">
        <v>79</v>
      </c>
      <c r="AY420" s="167" t="s">
        <v>458</v>
      </c>
      <c r="BK420" s="176">
        <f>SUM(BK421:BK423)</f>
        <v>0</v>
      </c>
    </row>
    <row r="421" s="2" customFormat="1" ht="37.8" customHeight="1">
      <c r="A421" s="41"/>
      <c r="B421" s="179"/>
      <c r="C421" s="180" t="s">
        <v>1033</v>
      </c>
      <c r="D421" s="180" t="s">
        <v>462</v>
      </c>
      <c r="E421" s="181" t="s">
        <v>4243</v>
      </c>
      <c r="F421" s="182" t="s">
        <v>4244</v>
      </c>
      <c r="G421" s="183" t="s">
        <v>629</v>
      </c>
      <c r="H421" s="184">
        <v>1</v>
      </c>
      <c r="I421" s="185"/>
      <c r="J421" s="186">
        <f>ROUND(I421*H421,2)</f>
        <v>0</v>
      </c>
      <c r="K421" s="182" t="s">
        <v>465</v>
      </c>
      <c r="L421" s="42"/>
      <c r="M421" s="187" t="s">
        <v>3</v>
      </c>
      <c r="N421" s="188" t="s">
        <v>43</v>
      </c>
      <c r="O421" s="75"/>
      <c r="P421" s="189">
        <f>O421*H421</f>
        <v>0</v>
      </c>
      <c r="Q421" s="189">
        <v>0.0073200000000000001</v>
      </c>
      <c r="R421" s="189">
        <f>Q421*H421</f>
        <v>0.0073200000000000001</v>
      </c>
      <c r="S421" s="189">
        <v>0</v>
      </c>
      <c r="T421" s="190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191" t="s">
        <v>567</v>
      </c>
      <c r="AT421" s="191" t="s">
        <v>462</v>
      </c>
      <c r="AU421" s="191" t="s">
        <v>76</v>
      </c>
      <c r="AY421" s="22" t="s">
        <v>458</v>
      </c>
      <c r="BE421" s="192">
        <f>IF(N421="základní",J421,0)</f>
        <v>0</v>
      </c>
      <c r="BF421" s="192">
        <f>IF(N421="snížená",J421,0)</f>
        <v>0</v>
      </c>
      <c r="BG421" s="192">
        <f>IF(N421="zákl. přenesená",J421,0)</f>
        <v>0</v>
      </c>
      <c r="BH421" s="192">
        <f>IF(N421="sníž. přenesená",J421,0)</f>
        <v>0</v>
      </c>
      <c r="BI421" s="192">
        <f>IF(N421="nulová",J421,0)</f>
        <v>0</v>
      </c>
      <c r="BJ421" s="22" t="s">
        <v>79</v>
      </c>
      <c r="BK421" s="192">
        <f>ROUND(I421*H421,2)</f>
        <v>0</v>
      </c>
      <c r="BL421" s="22" t="s">
        <v>567</v>
      </c>
      <c r="BM421" s="191" t="s">
        <v>4245</v>
      </c>
    </row>
    <row r="422" s="2" customFormat="1">
      <c r="A422" s="41"/>
      <c r="B422" s="42"/>
      <c r="C422" s="41"/>
      <c r="D422" s="193" t="s">
        <v>467</v>
      </c>
      <c r="E422" s="41"/>
      <c r="F422" s="194" t="s">
        <v>4246</v>
      </c>
      <c r="G422" s="41"/>
      <c r="H422" s="41"/>
      <c r="I422" s="195"/>
      <c r="J422" s="41"/>
      <c r="K422" s="41"/>
      <c r="L422" s="42"/>
      <c r="M422" s="196"/>
      <c r="N422" s="197"/>
      <c r="O422" s="75"/>
      <c r="P422" s="75"/>
      <c r="Q422" s="75"/>
      <c r="R422" s="75"/>
      <c r="S422" s="75"/>
      <c r="T422" s="76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2" t="s">
        <v>467</v>
      </c>
      <c r="AU422" s="22" t="s">
        <v>76</v>
      </c>
    </row>
    <row r="423" s="13" customFormat="1">
      <c r="A423" s="13"/>
      <c r="B423" s="198"/>
      <c r="C423" s="13"/>
      <c r="D423" s="199" t="s">
        <v>469</v>
      </c>
      <c r="E423" s="200" t="s">
        <v>3</v>
      </c>
      <c r="F423" s="201" t="s">
        <v>79</v>
      </c>
      <c r="G423" s="13"/>
      <c r="H423" s="202">
        <v>1</v>
      </c>
      <c r="I423" s="203"/>
      <c r="J423" s="13"/>
      <c r="K423" s="13"/>
      <c r="L423" s="198"/>
      <c r="M423" s="204"/>
      <c r="N423" s="205"/>
      <c r="O423" s="205"/>
      <c r="P423" s="205"/>
      <c r="Q423" s="205"/>
      <c r="R423" s="205"/>
      <c r="S423" s="205"/>
      <c r="T423" s="20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0" t="s">
        <v>469</v>
      </c>
      <c r="AU423" s="200" t="s">
        <v>76</v>
      </c>
      <c r="AV423" s="13" t="s">
        <v>76</v>
      </c>
      <c r="AW423" s="13" t="s">
        <v>33</v>
      </c>
      <c r="AX423" s="13" t="s">
        <v>79</v>
      </c>
      <c r="AY423" s="200" t="s">
        <v>458</v>
      </c>
    </row>
    <row r="424" s="12" customFormat="1" ht="22.8" customHeight="1">
      <c r="A424" s="12"/>
      <c r="B424" s="166"/>
      <c r="C424" s="12"/>
      <c r="D424" s="167" t="s">
        <v>71</v>
      </c>
      <c r="E424" s="177" t="s">
        <v>4247</v>
      </c>
      <c r="F424" s="177" t="s">
        <v>4248</v>
      </c>
      <c r="G424" s="12"/>
      <c r="H424" s="12"/>
      <c r="I424" s="169"/>
      <c r="J424" s="178">
        <f>BK424</f>
        <v>0</v>
      </c>
      <c r="K424" s="12"/>
      <c r="L424" s="166"/>
      <c r="M424" s="171"/>
      <c r="N424" s="172"/>
      <c r="O424" s="172"/>
      <c r="P424" s="173">
        <f>SUM(P425:P520)</f>
        <v>0</v>
      </c>
      <c r="Q424" s="172"/>
      <c r="R424" s="173">
        <f>SUM(R425:R520)</f>
        <v>1.13642</v>
      </c>
      <c r="S424" s="172"/>
      <c r="T424" s="174">
        <f>SUM(T425:T520)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167" t="s">
        <v>76</v>
      </c>
      <c r="AT424" s="175" t="s">
        <v>71</v>
      </c>
      <c r="AU424" s="175" t="s">
        <v>79</v>
      </c>
      <c r="AY424" s="167" t="s">
        <v>458</v>
      </c>
      <c r="BK424" s="176">
        <f>SUM(BK425:BK520)</f>
        <v>0</v>
      </c>
    </row>
    <row r="425" s="2" customFormat="1" ht="24.15" customHeight="1">
      <c r="A425" s="41"/>
      <c r="B425" s="179"/>
      <c r="C425" s="180" t="s">
        <v>1042</v>
      </c>
      <c r="D425" s="180" t="s">
        <v>462</v>
      </c>
      <c r="E425" s="181" t="s">
        <v>4249</v>
      </c>
      <c r="F425" s="182" t="s">
        <v>4250</v>
      </c>
      <c r="G425" s="183" t="s">
        <v>629</v>
      </c>
      <c r="H425" s="184">
        <v>7</v>
      </c>
      <c r="I425" s="185"/>
      <c r="J425" s="186">
        <f>ROUND(I425*H425,2)</f>
        <v>0</v>
      </c>
      <c r="K425" s="182" t="s">
        <v>465</v>
      </c>
      <c r="L425" s="42"/>
      <c r="M425" s="187" t="s">
        <v>3</v>
      </c>
      <c r="N425" s="188" t="s">
        <v>43</v>
      </c>
      <c r="O425" s="75"/>
      <c r="P425" s="189">
        <f>O425*H425</f>
        <v>0</v>
      </c>
      <c r="Q425" s="189">
        <v>0.0012700000000000001</v>
      </c>
      <c r="R425" s="189">
        <f>Q425*H425</f>
        <v>0.0088900000000000003</v>
      </c>
      <c r="S425" s="189">
        <v>0</v>
      </c>
      <c r="T425" s="190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191" t="s">
        <v>567</v>
      </c>
      <c r="AT425" s="191" t="s">
        <v>462</v>
      </c>
      <c r="AU425" s="191" t="s">
        <v>76</v>
      </c>
      <c r="AY425" s="22" t="s">
        <v>458</v>
      </c>
      <c r="BE425" s="192">
        <f>IF(N425="základní",J425,0)</f>
        <v>0</v>
      </c>
      <c r="BF425" s="192">
        <f>IF(N425="snížená",J425,0)</f>
        <v>0</v>
      </c>
      <c r="BG425" s="192">
        <f>IF(N425="zákl. přenesená",J425,0)</f>
        <v>0</v>
      </c>
      <c r="BH425" s="192">
        <f>IF(N425="sníž. přenesená",J425,0)</f>
        <v>0</v>
      </c>
      <c r="BI425" s="192">
        <f>IF(N425="nulová",J425,0)</f>
        <v>0</v>
      </c>
      <c r="BJ425" s="22" t="s">
        <v>79</v>
      </c>
      <c r="BK425" s="192">
        <f>ROUND(I425*H425,2)</f>
        <v>0</v>
      </c>
      <c r="BL425" s="22" t="s">
        <v>567</v>
      </c>
      <c r="BM425" s="191" t="s">
        <v>4251</v>
      </c>
    </row>
    <row r="426" s="2" customFormat="1">
      <c r="A426" s="41"/>
      <c r="B426" s="42"/>
      <c r="C426" s="41"/>
      <c r="D426" s="193" t="s">
        <v>467</v>
      </c>
      <c r="E426" s="41"/>
      <c r="F426" s="194" t="s">
        <v>4252</v>
      </c>
      <c r="G426" s="41"/>
      <c r="H426" s="41"/>
      <c r="I426" s="195"/>
      <c r="J426" s="41"/>
      <c r="K426" s="41"/>
      <c r="L426" s="42"/>
      <c r="M426" s="196"/>
      <c r="N426" s="197"/>
      <c r="O426" s="75"/>
      <c r="P426" s="75"/>
      <c r="Q426" s="75"/>
      <c r="R426" s="75"/>
      <c r="S426" s="75"/>
      <c r="T426" s="76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2" t="s">
        <v>467</v>
      </c>
      <c r="AU426" s="22" t="s">
        <v>76</v>
      </c>
    </row>
    <row r="427" s="13" customFormat="1">
      <c r="A427" s="13"/>
      <c r="B427" s="198"/>
      <c r="C427" s="13"/>
      <c r="D427" s="199" t="s">
        <v>469</v>
      </c>
      <c r="E427" s="200" t="s">
        <v>3</v>
      </c>
      <c r="F427" s="201" t="s">
        <v>4253</v>
      </c>
      <c r="G427" s="13"/>
      <c r="H427" s="202">
        <v>7</v>
      </c>
      <c r="I427" s="203"/>
      <c r="J427" s="13"/>
      <c r="K427" s="13"/>
      <c r="L427" s="198"/>
      <c r="M427" s="204"/>
      <c r="N427" s="205"/>
      <c r="O427" s="205"/>
      <c r="P427" s="205"/>
      <c r="Q427" s="205"/>
      <c r="R427" s="205"/>
      <c r="S427" s="205"/>
      <c r="T427" s="20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0" t="s">
        <v>469</v>
      </c>
      <c r="AU427" s="200" t="s">
        <v>76</v>
      </c>
      <c r="AV427" s="13" t="s">
        <v>76</v>
      </c>
      <c r="AW427" s="13" t="s">
        <v>33</v>
      </c>
      <c r="AX427" s="13" t="s">
        <v>79</v>
      </c>
      <c r="AY427" s="200" t="s">
        <v>458</v>
      </c>
    </row>
    <row r="428" s="2" customFormat="1" ht="21.75" customHeight="1">
      <c r="A428" s="41"/>
      <c r="B428" s="179"/>
      <c r="C428" s="180" t="s">
        <v>1052</v>
      </c>
      <c r="D428" s="180" t="s">
        <v>462</v>
      </c>
      <c r="E428" s="181" t="s">
        <v>4254</v>
      </c>
      <c r="F428" s="182" t="s">
        <v>4255</v>
      </c>
      <c r="G428" s="183" t="s">
        <v>629</v>
      </c>
      <c r="H428" s="184">
        <v>10</v>
      </c>
      <c r="I428" s="185"/>
      <c r="J428" s="186">
        <f>ROUND(I428*H428,2)</f>
        <v>0</v>
      </c>
      <c r="K428" s="182" t="s">
        <v>465</v>
      </c>
      <c r="L428" s="42"/>
      <c r="M428" s="187" t="s">
        <v>3</v>
      </c>
      <c r="N428" s="188" t="s">
        <v>43</v>
      </c>
      <c r="O428" s="75"/>
      <c r="P428" s="189">
        <f>O428*H428</f>
        <v>0</v>
      </c>
      <c r="Q428" s="189">
        <v>0.0022300000000000002</v>
      </c>
      <c r="R428" s="189">
        <f>Q428*H428</f>
        <v>0.0223</v>
      </c>
      <c r="S428" s="189">
        <v>0</v>
      </c>
      <c r="T428" s="190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191" t="s">
        <v>567</v>
      </c>
      <c r="AT428" s="191" t="s">
        <v>462</v>
      </c>
      <c r="AU428" s="191" t="s">
        <v>76</v>
      </c>
      <c r="AY428" s="22" t="s">
        <v>458</v>
      </c>
      <c r="BE428" s="192">
        <f>IF(N428="základní",J428,0)</f>
        <v>0</v>
      </c>
      <c r="BF428" s="192">
        <f>IF(N428="snížená",J428,0)</f>
        <v>0</v>
      </c>
      <c r="BG428" s="192">
        <f>IF(N428="zákl. přenesená",J428,0)</f>
        <v>0</v>
      </c>
      <c r="BH428" s="192">
        <f>IF(N428="sníž. přenesená",J428,0)</f>
        <v>0</v>
      </c>
      <c r="BI428" s="192">
        <f>IF(N428="nulová",J428,0)</f>
        <v>0</v>
      </c>
      <c r="BJ428" s="22" t="s">
        <v>79</v>
      </c>
      <c r="BK428" s="192">
        <f>ROUND(I428*H428,2)</f>
        <v>0</v>
      </c>
      <c r="BL428" s="22" t="s">
        <v>567</v>
      </c>
      <c r="BM428" s="191" t="s">
        <v>4256</v>
      </c>
    </row>
    <row r="429" s="2" customFormat="1">
      <c r="A429" s="41"/>
      <c r="B429" s="42"/>
      <c r="C429" s="41"/>
      <c r="D429" s="193" t="s">
        <v>467</v>
      </c>
      <c r="E429" s="41"/>
      <c r="F429" s="194" t="s">
        <v>4257</v>
      </c>
      <c r="G429" s="41"/>
      <c r="H429" s="41"/>
      <c r="I429" s="195"/>
      <c r="J429" s="41"/>
      <c r="K429" s="41"/>
      <c r="L429" s="42"/>
      <c r="M429" s="196"/>
      <c r="N429" s="197"/>
      <c r="O429" s="75"/>
      <c r="P429" s="75"/>
      <c r="Q429" s="75"/>
      <c r="R429" s="75"/>
      <c r="S429" s="75"/>
      <c r="T429" s="76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2" t="s">
        <v>467</v>
      </c>
      <c r="AU429" s="22" t="s">
        <v>76</v>
      </c>
    </row>
    <row r="430" s="13" customFormat="1">
      <c r="A430" s="13"/>
      <c r="B430" s="198"/>
      <c r="C430" s="13"/>
      <c r="D430" s="199" t="s">
        <v>469</v>
      </c>
      <c r="E430" s="200" t="s">
        <v>3</v>
      </c>
      <c r="F430" s="201" t="s">
        <v>4258</v>
      </c>
      <c r="G430" s="13"/>
      <c r="H430" s="202">
        <v>10</v>
      </c>
      <c r="I430" s="203"/>
      <c r="J430" s="13"/>
      <c r="K430" s="13"/>
      <c r="L430" s="198"/>
      <c r="M430" s="204"/>
      <c r="N430" s="205"/>
      <c r="O430" s="205"/>
      <c r="P430" s="205"/>
      <c r="Q430" s="205"/>
      <c r="R430" s="205"/>
      <c r="S430" s="205"/>
      <c r="T430" s="20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00" t="s">
        <v>469</v>
      </c>
      <c r="AU430" s="200" t="s">
        <v>76</v>
      </c>
      <c r="AV430" s="13" t="s">
        <v>76</v>
      </c>
      <c r="AW430" s="13" t="s">
        <v>33</v>
      </c>
      <c r="AX430" s="13" t="s">
        <v>79</v>
      </c>
      <c r="AY430" s="200" t="s">
        <v>458</v>
      </c>
    </row>
    <row r="431" s="2" customFormat="1" ht="24.15" customHeight="1">
      <c r="A431" s="41"/>
      <c r="B431" s="179"/>
      <c r="C431" s="180" t="s">
        <v>1057</v>
      </c>
      <c r="D431" s="180" t="s">
        <v>462</v>
      </c>
      <c r="E431" s="181" t="s">
        <v>4259</v>
      </c>
      <c r="F431" s="182" t="s">
        <v>4260</v>
      </c>
      <c r="G431" s="183" t="s">
        <v>629</v>
      </c>
      <c r="H431" s="184">
        <v>11</v>
      </c>
      <c r="I431" s="185"/>
      <c r="J431" s="186">
        <f>ROUND(I431*H431,2)</f>
        <v>0</v>
      </c>
      <c r="K431" s="182" t="s">
        <v>465</v>
      </c>
      <c r="L431" s="42"/>
      <c r="M431" s="187" t="s">
        <v>3</v>
      </c>
      <c r="N431" s="188" t="s">
        <v>43</v>
      </c>
      <c r="O431" s="75"/>
      <c r="P431" s="189">
        <f>O431*H431</f>
        <v>0</v>
      </c>
      <c r="Q431" s="189">
        <v>0.00055999999999999995</v>
      </c>
      <c r="R431" s="189">
        <f>Q431*H431</f>
        <v>0.0061599999999999997</v>
      </c>
      <c r="S431" s="189">
        <v>0</v>
      </c>
      <c r="T431" s="190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191" t="s">
        <v>567</v>
      </c>
      <c r="AT431" s="191" t="s">
        <v>462</v>
      </c>
      <c r="AU431" s="191" t="s">
        <v>76</v>
      </c>
      <c r="AY431" s="22" t="s">
        <v>458</v>
      </c>
      <c r="BE431" s="192">
        <f>IF(N431="základní",J431,0)</f>
        <v>0</v>
      </c>
      <c r="BF431" s="192">
        <f>IF(N431="snížená",J431,0)</f>
        <v>0</v>
      </c>
      <c r="BG431" s="192">
        <f>IF(N431="zákl. přenesená",J431,0)</f>
        <v>0</v>
      </c>
      <c r="BH431" s="192">
        <f>IF(N431="sníž. přenesená",J431,0)</f>
        <v>0</v>
      </c>
      <c r="BI431" s="192">
        <f>IF(N431="nulová",J431,0)</f>
        <v>0</v>
      </c>
      <c r="BJ431" s="22" t="s">
        <v>79</v>
      </c>
      <c r="BK431" s="192">
        <f>ROUND(I431*H431,2)</f>
        <v>0</v>
      </c>
      <c r="BL431" s="22" t="s">
        <v>567</v>
      </c>
      <c r="BM431" s="191" t="s">
        <v>4261</v>
      </c>
    </row>
    <row r="432" s="2" customFormat="1">
      <c r="A432" s="41"/>
      <c r="B432" s="42"/>
      <c r="C432" s="41"/>
      <c r="D432" s="193" t="s">
        <v>467</v>
      </c>
      <c r="E432" s="41"/>
      <c r="F432" s="194" t="s">
        <v>4262</v>
      </c>
      <c r="G432" s="41"/>
      <c r="H432" s="41"/>
      <c r="I432" s="195"/>
      <c r="J432" s="41"/>
      <c r="K432" s="41"/>
      <c r="L432" s="42"/>
      <c r="M432" s="196"/>
      <c r="N432" s="197"/>
      <c r="O432" s="75"/>
      <c r="P432" s="75"/>
      <c r="Q432" s="75"/>
      <c r="R432" s="75"/>
      <c r="S432" s="75"/>
      <c r="T432" s="76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2" t="s">
        <v>467</v>
      </c>
      <c r="AU432" s="22" t="s">
        <v>76</v>
      </c>
    </row>
    <row r="433" s="13" customFormat="1">
      <c r="A433" s="13"/>
      <c r="B433" s="198"/>
      <c r="C433" s="13"/>
      <c r="D433" s="199" t="s">
        <v>469</v>
      </c>
      <c r="E433" s="200" t="s">
        <v>3</v>
      </c>
      <c r="F433" s="201" t="s">
        <v>4263</v>
      </c>
      <c r="G433" s="13"/>
      <c r="H433" s="202">
        <v>11</v>
      </c>
      <c r="I433" s="203"/>
      <c r="J433" s="13"/>
      <c r="K433" s="13"/>
      <c r="L433" s="198"/>
      <c r="M433" s="204"/>
      <c r="N433" s="205"/>
      <c r="O433" s="205"/>
      <c r="P433" s="205"/>
      <c r="Q433" s="205"/>
      <c r="R433" s="205"/>
      <c r="S433" s="205"/>
      <c r="T433" s="20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00" t="s">
        <v>469</v>
      </c>
      <c r="AU433" s="200" t="s">
        <v>76</v>
      </c>
      <c r="AV433" s="13" t="s">
        <v>76</v>
      </c>
      <c r="AW433" s="13" t="s">
        <v>33</v>
      </c>
      <c r="AX433" s="13" t="s">
        <v>79</v>
      </c>
      <c r="AY433" s="200" t="s">
        <v>458</v>
      </c>
    </row>
    <row r="434" s="2" customFormat="1" ht="16.5" customHeight="1">
      <c r="A434" s="41"/>
      <c r="B434" s="179"/>
      <c r="C434" s="180" t="s">
        <v>1064</v>
      </c>
      <c r="D434" s="180" t="s">
        <v>462</v>
      </c>
      <c r="E434" s="181" t="s">
        <v>4264</v>
      </c>
      <c r="F434" s="182" t="s">
        <v>4265</v>
      </c>
      <c r="G434" s="183" t="s">
        <v>629</v>
      </c>
      <c r="H434" s="184">
        <v>3</v>
      </c>
      <c r="I434" s="185"/>
      <c r="J434" s="186">
        <f>ROUND(I434*H434,2)</f>
        <v>0</v>
      </c>
      <c r="K434" s="182" t="s">
        <v>465</v>
      </c>
      <c r="L434" s="42"/>
      <c r="M434" s="187" t="s">
        <v>3</v>
      </c>
      <c r="N434" s="188" t="s">
        <v>43</v>
      </c>
      <c r="O434" s="75"/>
      <c r="P434" s="189">
        <f>O434*H434</f>
        <v>0</v>
      </c>
      <c r="Q434" s="189">
        <v>0.00114</v>
      </c>
      <c r="R434" s="189">
        <f>Q434*H434</f>
        <v>0.0034199999999999999</v>
      </c>
      <c r="S434" s="189">
        <v>0</v>
      </c>
      <c r="T434" s="190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191" t="s">
        <v>567</v>
      </c>
      <c r="AT434" s="191" t="s">
        <v>462</v>
      </c>
      <c r="AU434" s="191" t="s">
        <v>76</v>
      </c>
      <c r="AY434" s="22" t="s">
        <v>458</v>
      </c>
      <c r="BE434" s="192">
        <f>IF(N434="základní",J434,0)</f>
        <v>0</v>
      </c>
      <c r="BF434" s="192">
        <f>IF(N434="snížená",J434,0)</f>
        <v>0</v>
      </c>
      <c r="BG434" s="192">
        <f>IF(N434="zákl. přenesená",J434,0)</f>
        <v>0</v>
      </c>
      <c r="BH434" s="192">
        <f>IF(N434="sníž. přenesená",J434,0)</f>
        <v>0</v>
      </c>
      <c r="BI434" s="192">
        <f>IF(N434="nulová",J434,0)</f>
        <v>0</v>
      </c>
      <c r="BJ434" s="22" t="s">
        <v>79</v>
      </c>
      <c r="BK434" s="192">
        <f>ROUND(I434*H434,2)</f>
        <v>0</v>
      </c>
      <c r="BL434" s="22" t="s">
        <v>567</v>
      </c>
      <c r="BM434" s="191" t="s">
        <v>4266</v>
      </c>
    </row>
    <row r="435" s="2" customFormat="1">
      <c r="A435" s="41"/>
      <c r="B435" s="42"/>
      <c r="C435" s="41"/>
      <c r="D435" s="193" t="s">
        <v>467</v>
      </c>
      <c r="E435" s="41"/>
      <c r="F435" s="194" t="s">
        <v>4267</v>
      </c>
      <c r="G435" s="41"/>
      <c r="H435" s="41"/>
      <c r="I435" s="195"/>
      <c r="J435" s="41"/>
      <c r="K435" s="41"/>
      <c r="L435" s="42"/>
      <c r="M435" s="196"/>
      <c r="N435" s="197"/>
      <c r="O435" s="75"/>
      <c r="P435" s="75"/>
      <c r="Q435" s="75"/>
      <c r="R435" s="75"/>
      <c r="S435" s="75"/>
      <c r="T435" s="76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2" t="s">
        <v>467</v>
      </c>
      <c r="AU435" s="22" t="s">
        <v>76</v>
      </c>
    </row>
    <row r="436" s="13" customFormat="1">
      <c r="A436" s="13"/>
      <c r="B436" s="198"/>
      <c r="C436" s="13"/>
      <c r="D436" s="199" t="s">
        <v>469</v>
      </c>
      <c r="E436" s="200" t="s">
        <v>3</v>
      </c>
      <c r="F436" s="201" t="s">
        <v>101</v>
      </c>
      <c r="G436" s="13"/>
      <c r="H436" s="202">
        <v>3</v>
      </c>
      <c r="I436" s="203"/>
      <c r="J436" s="13"/>
      <c r="K436" s="13"/>
      <c r="L436" s="198"/>
      <c r="M436" s="204"/>
      <c r="N436" s="205"/>
      <c r="O436" s="205"/>
      <c r="P436" s="205"/>
      <c r="Q436" s="205"/>
      <c r="R436" s="205"/>
      <c r="S436" s="205"/>
      <c r="T436" s="20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00" t="s">
        <v>469</v>
      </c>
      <c r="AU436" s="200" t="s">
        <v>76</v>
      </c>
      <c r="AV436" s="13" t="s">
        <v>76</v>
      </c>
      <c r="AW436" s="13" t="s">
        <v>33</v>
      </c>
      <c r="AX436" s="13" t="s">
        <v>79</v>
      </c>
      <c r="AY436" s="200" t="s">
        <v>458</v>
      </c>
    </row>
    <row r="437" s="2" customFormat="1" ht="24.15" customHeight="1">
      <c r="A437" s="41"/>
      <c r="B437" s="179"/>
      <c r="C437" s="180" t="s">
        <v>1071</v>
      </c>
      <c r="D437" s="180" t="s">
        <v>462</v>
      </c>
      <c r="E437" s="181" t="s">
        <v>4268</v>
      </c>
      <c r="F437" s="182" t="s">
        <v>4269</v>
      </c>
      <c r="G437" s="183" t="s">
        <v>629</v>
      </c>
      <c r="H437" s="184">
        <v>52</v>
      </c>
      <c r="I437" s="185"/>
      <c r="J437" s="186">
        <f>ROUND(I437*H437,2)</f>
        <v>0</v>
      </c>
      <c r="K437" s="182" t="s">
        <v>465</v>
      </c>
      <c r="L437" s="42"/>
      <c r="M437" s="187" t="s">
        <v>3</v>
      </c>
      <c r="N437" s="188" t="s">
        <v>43</v>
      </c>
      <c r="O437" s="75"/>
      <c r="P437" s="189">
        <f>O437*H437</f>
        <v>0</v>
      </c>
      <c r="Q437" s="189">
        <v>0.00024000000000000001</v>
      </c>
      <c r="R437" s="189">
        <f>Q437*H437</f>
        <v>0.01248</v>
      </c>
      <c r="S437" s="189">
        <v>0</v>
      </c>
      <c r="T437" s="190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191" t="s">
        <v>567</v>
      </c>
      <c r="AT437" s="191" t="s">
        <v>462</v>
      </c>
      <c r="AU437" s="191" t="s">
        <v>76</v>
      </c>
      <c r="AY437" s="22" t="s">
        <v>458</v>
      </c>
      <c r="BE437" s="192">
        <f>IF(N437="základní",J437,0)</f>
        <v>0</v>
      </c>
      <c r="BF437" s="192">
        <f>IF(N437="snížená",J437,0)</f>
        <v>0</v>
      </c>
      <c r="BG437" s="192">
        <f>IF(N437="zákl. přenesená",J437,0)</f>
        <v>0</v>
      </c>
      <c r="BH437" s="192">
        <f>IF(N437="sníž. přenesená",J437,0)</f>
        <v>0</v>
      </c>
      <c r="BI437" s="192">
        <f>IF(N437="nulová",J437,0)</f>
        <v>0</v>
      </c>
      <c r="BJ437" s="22" t="s">
        <v>79</v>
      </c>
      <c r="BK437" s="192">
        <f>ROUND(I437*H437,2)</f>
        <v>0</v>
      </c>
      <c r="BL437" s="22" t="s">
        <v>567</v>
      </c>
      <c r="BM437" s="191" t="s">
        <v>4270</v>
      </c>
    </row>
    <row r="438" s="2" customFormat="1">
      <c r="A438" s="41"/>
      <c r="B438" s="42"/>
      <c r="C438" s="41"/>
      <c r="D438" s="193" t="s">
        <v>467</v>
      </c>
      <c r="E438" s="41"/>
      <c r="F438" s="194" t="s">
        <v>4271</v>
      </c>
      <c r="G438" s="41"/>
      <c r="H438" s="41"/>
      <c r="I438" s="195"/>
      <c r="J438" s="41"/>
      <c r="K438" s="41"/>
      <c r="L438" s="42"/>
      <c r="M438" s="196"/>
      <c r="N438" s="197"/>
      <c r="O438" s="75"/>
      <c r="P438" s="75"/>
      <c r="Q438" s="75"/>
      <c r="R438" s="75"/>
      <c r="S438" s="75"/>
      <c r="T438" s="76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2" t="s">
        <v>467</v>
      </c>
      <c r="AU438" s="22" t="s">
        <v>76</v>
      </c>
    </row>
    <row r="439" s="13" customFormat="1">
      <c r="A439" s="13"/>
      <c r="B439" s="198"/>
      <c r="C439" s="13"/>
      <c r="D439" s="199" t="s">
        <v>469</v>
      </c>
      <c r="E439" s="200" t="s">
        <v>3</v>
      </c>
      <c r="F439" s="201" t="s">
        <v>4129</v>
      </c>
      <c r="G439" s="13"/>
      <c r="H439" s="202">
        <v>4</v>
      </c>
      <c r="I439" s="203"/>
      <c r="J439" s="13"/>
      <c r="K439" s="13"/>
      <c r="L439" s="198"/>
      <c r="M439" s="204"/>
      <c r="N439" s="205"/>
      <c r="O439" s="205"/>
      <c r="P439" s="205"/>
      <c r="Q439" s="205"/>
      <c r="R439" s="205"/>
      <c r="S439" s="205"/>
      <c r="T439" s="20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00" t="s">
        <v>469</v>
      </c>
      <c r="AU439" s="200" t="s">
        <v>76</v>
      </c>
      <c r="AV439" s="13" t="s">
        <v>76</v>
      </c>
      <c r="AW439" s="13" t="s">
        <v>33</v>
      </c>
      <c r="AX439" s="13" t="s">
        <v>72</v>
      </c>
      <c r="AY439" s="200" t="s">
        <v>458</v>
      </c>
    </row>
    <row r="440" s="13" customFormat="1">
      <c r="A440" s="13"/>
      <c r="B440" s="198"/>
      <c r="C440" s="13"/>
      <c r="D440" s="199" t="s">
        <v>469</v>
      </c>
      <c r="E440" s="200" t="s">
        <v>3</v>
      </c>
      <c r="F440" s="201" t="s">
        <v>4140</v>
      </c>
      <c r="G440" s="13"/>
      <c r="H440" s="202">
        <v>16</v>
      </c>
      <c r="I440" s="203"/>
      <c r="J440" s="13"/>
      <c r="K440" s="13"/>
      <c r="L440" s="198"/>
      <c r="M440" s="204"/>
      <c r="N440" s="205"/>
      <c r="O440" s="205"/>
      <c r="P440" s="205"/>
      <c r="Q440" s="205"/>
      <c r="R440" s="205"/>
      <c r="S440" s="205"/>
      <c r="T440" s="20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00" t="s">
        <v>469</v>
      </c>
      <c r="AU440" s="200" t="s">
        <v>76</v>
      </c>
      <c r="AV440" s="13" t="s">
        <v>76</v>
      </c>
      <c r="AW440" s="13" t="s">
        <v>33</v>
      </c>
      <c r="AX440" s="13" t="s">
        <v>72</v>
      </c>
      <c r="AY440" s="200" t="s">
        <v>458</v>
      </c>
    </row>
    <row r="441" s="13" customFormat="1">
      <c r="A441" s="13"/>
      <c r="B441" s="198"/>
      <c r="C441" s="13"/>
      <c r="D441" s="199" t="s">
        <v>469</v>
      </c>
      <c r="E441" s="200" t="s">
        <v>3</v>
      </c>
      <c r="F441" s="201" t="s">
        <v>4133</v>
      </c>
      <c r="G441" s="13"/>
      <c r="H441" s="202">
        <v>22</v>
      </c>
      <c r="I441" s="203"/>
      <c r="J441" s="13"/>
      <c r="K441" s="13"/>
      <c r="L441" s="198"/>
      <c r="M441" s="204"/>
      <c r="N441" s="205"/>
      <c r="O441" s="205"/>
      <c r="P441" s="205"/>
      <c r="Q441" s="205"/>
      <c r="R441" s="205"/>
      <c r="S441" s="205"/>
      <c r="T441" s="20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0" t="s">
        <v>469</v>
      </c>
      <c r="AU441" s="200" t="s">
        <v>76</v>
      </c>
      <c r="AV441" s="13" t="s">
        <v>76</v>
      </c>
      <c r="AW441" s="13" t="s">
        <v>33</v>
      </c>
      <c r="AX441" s="13" t="s">
        <v>72</v>
      </c>
      <c r="AY441" s="200" t="s">
        <v>458</v>
      </c>
    </row>
    <row r="442" s="13" customFormat="1">
      <c r="A442" s="13"/>
      <c r="B442" s="198"/>
      <c r="C442" s="13"/>
      <c r="D442" s="199" t="s">
        <v>469</v>
      </c>
      <c r="E442" s="200" t="s">
        <v>3</v>
      </c>
      <c r="F442" s="201" t="s">
        <v>4130</v>
      </c>
      <c r="G442" s="13"/>
      <c r="H442" s="202">
        <v>5</v>
      </c>
      <c r="I442" s="203"/>
      <c r="J442" s="13"/>
      <c r="K442" s="13"/>
      <c r="L442" s="198"/>
      <c r="M442" s="204"/>
      <c r="N442" s="205"/>
      <c r="O442" s="205"/>
      <c r="P442" s="205"/>
      <c r="Q442" s="205"/>
      <c r="R442" s="205"/>
      <c r="S442" s="205"/>
      <c r="T442" s="20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0" t="s">
        <v>469</v>
      </c>
      <c r="AU442" s="200" t="s">
        <v>76</v>
      </c>
      <c r="AV442" s="13" t="s">
        <v>76</v>
      </c>
      <c r="AW442" s="13" t="s">
        <v>33</v>
      </c>
      <c r="AX442" s="13" t="s">
        <v>72</v>
      </c>
      <c r="AY442" s="200" t="s">
        <v>458</v>
      </c>
    </row>
    <row r="443" s="13" customFormat="1">
      <c r="A443" s="13"/>
      <c r="B443" s="198"/>
      <c r="C443" s="13"/>
      <c r="D443" s="199" t="s">
        <v>469</v>
      </c>
      <c r="E443" s="200" t="s">
        <v>3</v>
      </c>
      <c r="F443" s="201" t="s">
        <v>4272</v>
      </c>
      <c r="G443" s="13"/>
      <c r="H443" s="202">
        <v>2</v>
      </c>
      <c r="I443" s="203"/>
      <c r="J443" s="13"/>
      <c r="K443" s="13"/>
      <c r="L443" s="198"/>
      <c r="M443" s="204"/>
      <c r="N443" s="205"/>
      <c r="O443" s="205"/>
      <c r="P443" s="205"/>
      <c r="Q443" s="205"/>
      <c r="R443" s="205"/>
      <c r="S443" s="205"/>
      <c r="T443" s="20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00" t="s">
        <v>469</v>
      </c>
      <c r="AU443" s="200" t="s">
        <v>76</v>
      </c>
      <c r="AV443" s="13" t="s">
        <v>76</v>
      </c>
      <c r="AW443" s="13" t="s">
        <v>33</v>
      </c>
      <c r="AX443" s="13" t="s">
        <v>72</v>
      </c>
      <c r="AY443" s="200" t="s">
        <v>458</v>
      </c>
    </row>
    <row r="444" s="13" customFormat="1">
      <c r="A444" s="13"/>
      <c r="B444" s="198"/>
      <c r="C444" s="13"/>
      <c r="D444" s="199" t="s">
        <v>469</v>
      </c>
      <c r="E444" s="200" t="s">
        <v>3</v>
      </c>
      <c r="F444" s="201" t="s">
        <v>4273</v>
      </c>
      <c r="G444" s="13"/>
      <c r="H444" s="202">
        <v>3</v>
      </c>
      <c r="I444" s="203"/>
      <c r="J444" s="13"/>
      <c r="K444" s="13"/>
      <c r="L444" s="198"/>
      <c r="M444" s="204"/>
      <c r="N444" s="205"/>
      <c r="O444" s="205"/>
      <c r="P444" s="205"/>
      <c r="Q444" s="205"/>
      <c r="R444" s="205"/>
      <c r="S444" s="205"/>
      <c r="T444" s="20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00" t="s">
        <v>469</v>
      </c>
      <c r="AU444" s="200" t="s">
        <v>76</v>
      </c>
      <c r="AV444" s="13" t="s">
        <v>76</v>
      </c>
      <c r="AW444" s="13" t="s">
        <v>33</v>
      </c>
      <c r="AX444" s="13" t="s">
        <v>72</v>
      </c>
      <c r="AY444" s="200" t="s">
        <v>458</v>
      </c>
    </row>
    <row r="445" s="15" customFormat="1">
      <c r="A445" s="15"/>
      <c r="B445" s="215"/>
      <c r="C445" s="15"/>
      <c r="D445" s="199" t="s">
        <v>469</v>
      </c>
      <c r="E445" s="216" t="s">
        <v>3</v>
      </c>
      <c r="F445" s="217" t="s">
        <v>497</v>
      </c>
      <c r="G445" s="15"/>
      <c r="H445" s="218">
        <v>52</v>
      </c>
      <c r="I445" s="219"/>
      <c r="J445" s="15"/>
      <c r="K445" s="15"/>
      <c r="L445" s="215"/>
      <c r="M445" s="220"/>
      <c r="N445" s="221"/>
      <c r="O445" s="221"/>
      <c r="P445" s="221"/>
      <c r="Q445" s="221"/>
      <c r="R445" s="221"/>
      <c r="S445" s="221"/>
      <c r="T445" s="222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16" t="s">
        <v>469</v>
      </c>
      <c r="AU445" s="216" t="s">
        <v>76</v>
      </c>
      <c r="AV445" s="15" t="s">
        <v>104</v>
      </c>
      <c r="AW445" s="15" t="s">
        <v>33</v>
      </c>
      <c r="AX445" s="15" t="s">
        <v>79</v>
      </c>
      <c r="AY445" s="216" t="s">
        <v>458</v>
      </c>
    </row>
    <row r="446" s="2" customFormat="1" ht="24.15" customHeight="1">
      <c r="A446" s="41"/>
      <c r="B446" s="179"/>
      <c r="C446" s="180" t="s">
        <v>1078</v>
      </c>
      <c r="D446" s="180" t="s">
        <v>462</v>
      </c>
      <c r="E446" s="181" t="s">
        <v>4274</v>
      </c>
      <c r="F446" s="182" t="s">
        <v>4275</v>
      </c>
      <c r="G446" s="183" t="s">
        <v>629</v>
      </c>
      <c r="H446" s="184">
        <v>5</v>
      </c>
      <c r="I446" s="185"/>
      <c r="J446" s="186">
        <f>ROUND(I446*H446,2)</f>
        <v>0</v>
      </c>
      <c r="K446" s="182" t="s">
        <v>465</v>
      </c>
      <c r="L446" s="42"/>
      <c r="M446" s="187" t="s">
        <v>3</v>
      </c>
      <c r="N446" s="188" t="s">
        <v>43</v>
      </c>
      <c r="O446" s="75"/>
      <c r="P446" s="189">
        <f>O446*H446</f>
        <v>0</v>
      </c>
      <c r="Q446" s="189">
        <v>0.0018</v>
      </c>
      <c r="R446" s="189">
        <f>Q446*H446</f>
        <v>0.0089999999999999993</v>
      </c>
      <c r="S446" s="189">
        <v>0</v>
      </c>
      <c r="T446" s="190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191" t="s">
        <v>567</v>
      </c>
      <c r="AT446" s="191" t="s">
        <v>462</v>
      </c>
      <c r="AU446" s="191" t="s">
        <v>76</v>
      </c>
      <c r="AY446" s="22" t="s">
        <v>458</v>
      </c>
      <c r="BE446" s="192">
        <f>IF(N446="základní",J446,0)</f>
        <v>0</v>
      </c>
      <c r="BF446" s="192">
        <f>IF(N446="snížená",J446,0)</f>
        <v>0</v>
      </c>
      <c r="BG446" s="192">
        <f>IF(N446="zákl. přenesená",J446,0)</f>
        <v>0</v>
      </c>
      <c r="BH446" s="192">
        <f>IF(N446="sníž. přenesená",J446,0)</f>
        <v>0</v>
      </c>
      <c r="BI446" s="192">
        <f>IF(N446="nulová",J446,0)</f>
        <v>0</v>
      </c>
      <c r="BJ446" s="22" t="s">
        <v>79</v>
      </c>
      <c r="BK446" s="192">
        <f>ROUND(I446*H446,2)</f>
        <v>0</v>
      </c>
      <c r="BL446" s="22" t="s">
        <v>567</v>
      </c>
      <c r="BM446" s="191" t="s">
        <v>4276</v>
      </c>
    </row>
    <row r="447" s="2" customFormat="1">
      <c r="A447" s="41"/>
      <c r="B447" s="42"/>
      <c r="C447" s="41"/>
      <c r="D447" s="193" t="s">
        <v>467</v>
      </c>
      <c r="E447" s="41"/>
      <c r="F447" s="194" t="s">
        <v>4277</v>
      </c>
      <c r="G447" s="41"/>
      <c r="H447" s="41"/>
      <c r="I447" s="195"/>
      <c r="J447" s="41"/>
      <c r="K447" s="41"/>
      <c r="L447" s="42"/>
      <c r="M447" s="196"/>
      <c r="N447" s="197"/>
      <c r="O447" s="75"/>
      <c r="P447" s="75"/>
      <c r="Q447" s="75"/>
      <c r="R447" s="75"/>
      <c r="S447" s="75"/>
      <c r="T447" s="76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2" t="s">
        <v>467</v>
      </c>
      <c r="AU447" s="22" t="s">
        <v>76</v>
      </c>
    </row>
    <row r="448" s="13" customFormat="1">
      <c r="A448" s="13"/>
      <c r="B448" s="198"/>
      <c r="C448" s="13"/>
      <c r="D448" s="199" t="s">
        <v>469</v>
      </c>
      <c r="E448" s="200" t="s">
        <v>3</v>
      </c>
      <c r="F448" s="201" t="s">
        <v>4278</v>
      </c>
      <c r="G448" s="13"/>
      <c r="H448" s="202">
        <v>1</v>
      </c>
      <c r="I448" s="203"/>
      <c r="J448" s="13"/>
      <c r="K448" s="13"/>
      <c r="L448" s="198"/>
      <c r="M448" s="204"/>
      <c r="N448" s="205"/>
      <c r="O448" s="205"/>
      <c r="P448" s="205"/>
      <c r="Q448" s="205"/>
      <c r="R448" s="205"/>
      <c r="S448" s="205"/>
      <c r="T448" s="20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00" t="s">
        <v>469</v>
      </c>
      <c r="AU448" s="200" t="s">
        <v>76</v>
      </c>
      <c r="AV448" s="13" t="s">
        <v>76</v>
      </c>
      <c r="AW448" s="13" t="s">
        <v>33</v>
      </c>
      <c r="AX448" s="13" t="s">
        <v>72</v>
      </c>
      <c r="AY448" s="200" t="s">
        <v>458</v>
      </c>
    </row>
    <row r="449" s="13" customFormat="1">
      <c r="A449" s="13"/>
      <c r="B449" s="198"/>
      <c r="C449" s="13"/>
      <c r="D449" s="199" t="s">
        <v>469</v>
      </c>
      <c r="E449" s="200" t="s">
        <v>3</v>
      </c>
      <c r="F449" s="201" t="s">
        <v>4279</v>
      </c>
      <c r="G449" s="13"/>
      <c r="H449" s="202">
        <v>4</v>
      </c>
      <c r="I449" s="203"/>
      <c r="J449" s="13"/>
      <c r="K449" s="13"/>
      <c r="L449" s="198"/>
      <c r="M449" s="204"/>
      <c r="N449" s="205"/>
      <c r="O449" s="205"/>
      <c r="P449" s="205"/>
      <c r="Q449" s="205"/>
      <c r="R449" s="205"/>
      <c r="S449" s="205"/>
      <c r="T449" s="20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00" t="s">
        <v>469</v>
      </c>
      <c r="AU449" s="200" t="s">
        <v>76</v>
      </c>
      <c r="AV449" s="13" t="s">
        <v>76</v>
      </c>
      <c r="AW449" s="13" t="s">
        <v>33</v>
      </c>
      <c r="AX449" s="13" t="s">
        <v>72</v>
      </c>
      <c r="AY449" s="200" t="s">
        <v>458</v>
      </c>
    </row>
    <row r="450" s="15" customFormat="1">
      <c r="A450" s="15"/>
      <c r="B450" s="215"/>
      <c r="C450" s="15"/>
      <c r="D450" s="199" t="s">
        <v>469</v>
      </c>
      <c r="E450" s="216" t="s">
        <v>3</v>
      </c>
      <c r="F450" s="217" t="s">
        <v>497</v>
      </c>
      <c r="G450" s="15"/>
      <c r="H450" s="218">
        <v>5</v>
      </c>
      <c r="I450" s="219"/>
      <c r="J450" s="15"/>
      <c r="K450" s="15"/>
      <c r="L450" s="215"/>
      <c r="M450" s="220"/>
      <c r="N450" s="221"/>
      <c r="O450" s="221"/>
      <c r="P450" s="221"/>
      <c r="Q450" s="221"/>
      <c r="R450" s="221"/>
      <c r="S450" s="221"/>
      <c r="T450" s="222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16" t="s">
        <v>469</v>
      </c>
      <c r="AU450" s="216" t="s">
        <v>76</v>
      </c>
      <c r="AV450" s="15" t="s">
        <v>104</v>
      </c>
      <c r="AW450" s="15" t="s">
        <v>33</v>
      </c>
      <c r="AX450" s="15" t="s">
        <v>79</v>
      </c>
      <c r="AY450" s="216" t="s">
        <v>458</v>
      </c>
    </row>
    <row r="451" s="2" customFormat="1" ht="24.15" customHeight="1">
      <c r="A451" s="41"/>
      <c r="B451" s="179"/>
      <c r="C451" s="180" t="s">
        <v>1093</v>
      </c>
      <c r="D451" s="180" t="s">
        <v>462</v>
      </c>
      <c r="E451" s="181" t="s">
        <v>4280</v>
      </c>
      <c r="F451" s="182" t="s">
        <v>4281</v>
      </c>
      <c r="G451" s="183" t="s">
        <v>629</v>
      </c>
      <c r="H451" s="184">
        <v>3</v>
      </c>
      <c r="I451" s="185"/>
      <c r="J451" s="186">
        <f>ROUND(I451*H451,2)</f>
        <v>0</v>
      </c>
      <c r="K451" s="182" t="s">
        <v>465</v>
      </c>
      <c r="L451" s="42"/>
      <c r="M451" s="187" t="s">
        <v>3</v>
      </c>
      <c r="N451" s="188" t="s">
        <v>43</v>
      </c>
      <c r="O451" s="75"/>
      <c r="P451" s="189">
        <f>O451*H451</f>
        <v>0</v>
      </c>
      <c r="Q451" s="189">
        <v>0.00016000000000000001</v>
      </c>
      <c r="R451" s="189">
        <f>Q451*H451</f>
        <v>0.00048000000000000007</v>
      </c>
      <c r="S451" s="189">
        <v>0</v>
      </c>
      <c r="T451" s="190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191" t="s">
        <v>567</v>
      </c>
      <c r="AT451" s="191" t="s">
        <v>462</v>
      </c>
      <c r="AU451" s="191" t="s">
        <v>76</v>
      </c>
      <c r="AY451" s="22" t="s">
        <v>458</v>
      </c>
      <c r="BE451" s="192">
        <f>IF(N451="základní",J451,0)</f>
        <v>0</v>
      </c>
      <c r="BF451" s="192">
        <f>IF(N451="snížená",J451,0)</f>
        <v>0</v>
      </c>
      <c r="BG451" s="192">
        <f>IF(N451="zákl. přenesená",J451,0)</f>
        <v>0</v>
      </c>
      <c r="BH451" s="192">
        <f>IF(N451="sníž. přenesená",J451,0)</f>
        <v>0</v>
      </c>
      <c r="BI451" s="192">
        <f>IF(N451="nulová",J451,0)</f>
        <v>0</v>
      </c>
      <c r="BJ451" s="22" t="s">
        <v>79</v>
      </c>
      <c r="BK451" s="192">
        <f>ROUND(I451*H451,2)</f>
        <v>0</v>
      </c>
      <c r="BL451" s="22" t="s">
        <v>567</v>
      </c>
      <c r="BM451" s="191" t="s">
        <v>4282</v>
      </c>
    </row>
    <row r="452" s="2" customFormat="1">
      <c r="A452" s="41"/>
      <c r="B452" s="42"/>
      <c r="C452" s="41"/>
      <c r="D452" s="193" t="s">
        <v>467</v>
      </c>
      <c r="E452" s="41"/>
      <c r="F452" s="194" t="s">
        <v>4283</v>
      </c>
      <c r="G452" s="41"/>
      <c r="H452" s="41"/>
      <c r="I452" s="195"/>
      <c r="J452" s="41"/>
      <c r="K452" s="41"/>
      <c r="L452" s="42"/>
      <c r="M452" s="196"/>
      <c r="N452" s="197"/>
      <c r="O452" s="75"/>
      <c r="P452" s="75"/>
      <c r="Q452" s="75"/>
      <c r="R452" s="75"/>
      <c r="S452" s="75"/>
      <c r="T452" s="76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2" t="s">
        <v>467</v>
      </c>
      <c r="AU452" s="22" t="s">
        <v>76</v>
      </c>
    </row>
    <row r="453" s="13" customFormat="1">
      <c r="A453" s="13"/>
      <c r="B453" s="198"/>
      <c r="C453" s="13"/>
      <c r="D453" s="199" t="s">
        <v>469</v>
      </c>
      <c r="E453" s="200" t="s">
        <v>3</v>
      </c>
      <c r="F453" s="201" t="s">
        <v>4284</v>
      </c>
      <c r="G453" s="13"/>
      <c r="H453" s="202">
        <v>3</v>
      </c>
      <c r="I453" s="203"/>
      <c r="J453" s="13"/>
      <c r="K453" s="13"/>
      <c r="L453" s="198"/>
      <c r="M453" s="204"/>
      <c r="N453" s="205"/>
      <c r="O453" s="205"/>
      <c r="P453" s="205"/>
      <c r="Q453" s="205"/>
      <c r="R453" s="205"/>
      <c r="S453" s="205"/>
      <c r="T453" s="20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00" t="s">
        <v>469</v>
      </c>
      <c r="AU453" s="200" t="s">
        <v>76</v>
      </c>
      <c r="AV453" s="13" t="s">
        <v>76</v>
      </c>
      <c r="AW453" s="13" t="s">
        <v>33</v>
      </c>
      <c r="AX453" s="13" t="s">
        <v>79</v>
      </c>
      <c r="AY453" s="200" t="s">
        <v>458</v>
      </c>
    </row>
    <row r="454" s="2" customFormat="1" ht="24.15" customHeight="1">
      <c r="A454" s="41"/>
      <c r="B454" s="179"/>
      <c r="C454" s="180" t="s">
        <v>1099</v>
      </c>
      <c r="D454" s="180" t="s">
        <v>462</v>
      </c>
      <c r="E454" s="181" t="s">
        <v>4285</v>
      </c>
      <c r="F454" s="182" t="s">
        <v>4286</v>
      </c>
      <c r="G454" s="183" t="s">
        <v>629</v>
      </c>
      <c r="H454" s="184">
        <v>6</v>
      </c>
      <c r="I454" s="185"/>
      <c r="J454" s="186">
        <f>ROUND(I454*H454,2)</f>
        <v>0</v>
      </c>
      <c r="K454" s="182" t="s">
        <v>465</v>
      </c>
      <c r="L454" s="42"/>
      <c r="M454" s="187" t="s">
        <v>3</v>
      </c>
      <c r="N454" s="188" t="s">
        <v>43</v>
      </c>
      <c r="O454" s="75"/>
      <c r="P454" s="189">
        <f>O454*H454</f>
        <v>0</v>
      </c>
      <c r="Q454" s="189">
        <v>0</v>
      </c>
      <c r="R454" s="189">
        <f>Q454*H454</f>
        <v>0</v>
      </c>
      <c r="S454" s="189">
        <v>0</v>
      </c>
      <c r="T454" s="190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191" t="s">
        <v>567</v>
      </c>
      <c r="AT454" s="191" t="s">
        <v>462</v>
      </c>
      <c r="AU454" s="191" t="s">
        <v>76</v>
      </c>
      <c r="AY454" s="22" t="s">
        <v>458</v>
      </c>
      <c r="BE454" s="192">
        <f>IF(N454="základní",J454,0)</f>
        <v>0</v>
      </c>
      <c r="BF454" s="192">
        <f>IF(N454="snížená",J454,0)</f>
        <v>0</v>
      </c>
      <c r="BG454" s="192">
        <f>IF(N454="zákl. přenesená",J454,0)</f>
        <v>0</v>
      </c>
      <c r="BH454" s="192">
        <f>IF(N454="sníž. přenesená",J454,0)</f>
        <v>0</v>
      </c>
      <c r="BI454" s="192">
        <f>IF(N454="nulová",J454,0)</f>
        <v>0</v>
      </c>
      <c r="BJ454" s="22" t="s">
        <v>79</v>
      </c>
      <c r="BK454" s="192">
        <f>ROUND(I454*H454,2)</f>
        <v>0</v>
      </c>
      <c r="BL454" s="22" t="s">
        <v>567</v>
      </c>
      <c r="BM454" s="191" t="s">
        <v>4287</v>
      </c>
    </row>
    <row r="455" s="2" customFormat="1">
      <c r="A455" s="41"/>
      <c r="B455" s="42"/>
      <c r="C455" s="41"/>
      <c r="D455" s="193" t="s">
        <v>467</v>
      </c>
      <c r="E455" s="41"/>
      <c r="F455" s="194" t="s">
        <v>4288</v>
      </c>
      <c r="G455" s="41"/>
      <c r="H455" s="41"/>
      <c r="I455" s="195"/>
      <c r="J455" s="41"/>
      <c r="K455" s="41"/>
      <c r="L455" s="42"/>
      <c r="M455" s="196"/>
      <c r="N455" s="197"/>
      <c r="O455" s="75"/>
      <c r="P455" s="75"/>
      <c r="Q455" s="75"/>
      <c r="R455" s="75"/>
      <c r="S455" s="75"/>
      <c r="T455" s="76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2" t="s">
        <v>467</v>
      </c>
      <c r="AU455" s="22" t="s">
        <v>76</v>
      </c>
    </row>
    <row r="456" s="13" customFormat="1">
      <c r="A456" s="13"/>
      <c r="B456" s="198"/>
      <c r="C456" s="13"/>
      <c r="D456" s="199" t="s">
        <v>469</v>
      </c>
      <c r="E456" s="200" t="s">
        <v>3</v>
      </c>
      <c r="F456" s="201" t="s">
        <v>4289</v>
      </c>
      <c r="G456" s="13"/>
      <c r="H456" s="202">
        <v>4</v>
      </c>
      <c r="I456" s="203"/>
      <c r="J456" s="13"/>
      <c r="K456" s="13"/>
      <c r="L456" s="198"/>
      <c r="M456" s="204"/>
      <c r="N456" s="205"/>
      <c r="O456" s="205"/>
      <c r="P456" s="205"/>
      <c r="Q456" s="205"/>
      <c r="R456" s="205"/>
      <c r="S456" s="205"/>
      <c r="T456" s="20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00" t="s">
        <v>469</v>
      </c>
      <c r="AU456" s="200" t="s">
        <v>76</v>
      </c>
      <c r="AV456" s="13" t="s">
        <v>76</v>
      </c>
      <c r="AW456" s="13" t="s">
        <v>33</v>
      </c>
      <c r="AX456" s="13" t="s">
        <v>72</v>
      </c>
      <c r="AY456" s="200" t="s">
        <v>458</v>
      </c>
    </row>
    <row r="457" s="13" customFormat="1">
      <c r="A457" s="13"/>
      <c r="B457" s="198"/>
      <c r="C457" s="13"/>
      <c r="D457" s="199" t="s">
        <v>469</v>
      </c>
      <c r="E457" s="200" t="s">
        <v>3</v>
      </c>
      <c r="F457" s="201" t="s">
        <v>4290</v>
      </c>
      <c r="G457" s="13"/>
      <c r="H457" s="202">
        <v>2</v>
      </c>
      <c r="I457" s="203"/>
      <c r="J457" s="13"/>
      <c r="K457" s="13"/>
      <c r="L457" s="198"/>
      <c r="M457" s="204"/>
      <c r="N457" s="205"/>
      <c r="O457" s="205"/>
      <c r="P457" s="205"/>
      <c r="Q457" s="205"/>
      <c r="R457" s="205"/>
      <c r="S457" s="205"/>
      <c r="T457" s="20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00" t="s">
        <v>469</v>
      </c>
      <c r="AU457" s="200" t="s">
        <v>76</v>
      </c>
      <c r="AV457" s="13" t="s">
        <v>76</v>
      </c>
      <c r="AW457" s="13" t="s">
        <v>33</v>
      </c>
      <c r="AX457" s="13" t="s">
        <v>72</v>
      </c>
      <c r="AY457" s="200" t="s">
        <v>458</v>
      </c>
    </row>
    <row r="458" s="15" customFormat="1">
      <c r="A458" s="15"/>
      <c r="B458" s="215"/>
      <c r="C458" s="15"/>
      <c r="D458" s="199" t="s">
        <v>469</v>
      </c>
      <c r="E458" s="216" t="s">
        <v>3</v>
      </c>
      <c r="F458" s="217" t="s">
        <v>497</v>
      </c>
      <c r="G458" s="15"/>
      <c r="H458" s="218">
        <v>6</v>
      </c>
      <c r="I458" s="219"/>
      <c r="J458" s="15"/>
      <c r="K458" s="15"/>
      <c r="L458" s="215"/>
      <c r="M458" s="220"/>
      <c r="N458" s="221"/>
      <c r="O458" s="221"/>
      <c r="P458" s="221"/>
      <c r="Q458" s="221"/>
      <c r="R458" s="221"/>
      <c r="S458" s="221"/>
      <c r="T458" s="222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16" t="s">
        <v>469</v>
      </c>
      <c r="AU458" s="216" t="s">
        <v>76</v>
      </c>
      <c r="AV458" s="15" t="s">
        <v>104</v>
      </c>
      <c r="AW458" s="15" t="s">
        <v>33</v>
      </c>
      <c r="AX458" s="15" t="s">
        <v>79</v>
      </c>
      <c r="AY458" s="216" t="s">
        <v>458</v>
      </c>
    </row>
    <row r="459" s="2" customFormat="1" ht="24.15" customHeight="1">
      <c r="A459" s="41"/>
      <c r="B459" s="179"/>
      <c r="C459" s="180" t="s">
        <v>1114</v>
      </c>
      <c r="D459" s="180" t="s">
        <v>462</v>
      </c>
      <c r="E459" s="181" t="s">
        <v>4291</v>
      </c>
      <c r="F459" s="182" t="s">
        <v>4292</v>
      </c>
      <c r="G459" s="183" t="s">
        <v>629</v>
      </c>
      <c r="H459" s="184">
        <v>10</v>
      </c>
      <c r="I459" s="185"/>
      <c r="J459" s="186">
        <f>ROUND(I459*H459,2)</f>
        <v>0</v>
      </c>
      <c r="K459" s="182" t="s">
        <v>465</v>
      </c>
      <c r="L459" s="42"/>
      <c r="M459" s="187" t="s">
        <v>3</v>
      </c>
      <c r="N459" s="188" t="s">
        <v>43</v>
      </c>
      <c r="O459" s="75"/>
      <c r="P459" s="189">
        <f>O459*H459</f>
        <v>0</v>
      </c>
      <c r="Q459" s="189">
        <v>4.0000000000000003E-05</v>
      </c>
      <c r="R459" s="189">
        <f>Q459*H459</f>
        <v>0.00040000000000000002</v>
      </c>
      <c r="S459" s="189">
        <v>0</v>
      </c>
      <c r="T459" s="190">
        <f>S459*H459</f>
        <v>0</v>
      </c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R459" s="191" t="s">
        <v>567</v>
      </c>
      <c r="AT459" s="191" t="s">
        <v>462</v>
      </c>
      <c r="AU459" s="191" t="s">
        <v>76</v>
      </c>
      <c r="AY459" s="22" t="s">
        <v>458</v>
      </c>
      <c r="BE459" s="192">
        <f>IF(N459="základní",J459,0)</f>
        <v>0</v>
      </c>
      <c r="BF459" s="192">
        <f>IF(N459="snížená",J459,0)</f>
        <v>0</v>
      </c>
      <c r="BG459" s="192">
        <f>IF(N459="zákl. přenesená",J459,0)</f>
        <v>0</v>
      </c>
      <c r="BH459" s="192">
        <f>IF(N459="sníž. přenesená",J459,0)</f>
        <v>0</v>
      </c>
      <c r="BI459" s="192">
        <f>IF(N459="nulová",J459,0)</f>
        <v>0</v>
      </c>
      <c r="BJ459" s="22" t="s">
        <v>79</v>
      </c>
      <c r="BK459" s="192">
        <f>ROUND(I459*H459,2)</f>
        <v>0</v>
      </c>
      <c r="BL459" s="22" t="s">
        <v>567</v>
      </c>
      <c r="BM459" s="191" t="s">
        <v>4293</v>
      </c>
    </row>
    <row r="460" s="2" customFormat="1">
      <c r="A460" s="41"/>
      <c r="B460" s="42"/>
      <c r="C460" s="41"/>
      <c r="D460" s="193" t="s">
        <v>467</v>
      </c>
      <c r="E460" s="41"/>
      <c r="F460" s="194" t="s">
        <v>4294</v>
      </c>
      <c r="G460" s="41"/>
      <c r="H460" s="41"/>
      <c r="I460" s="195"/>
      <c r="J460" s="41"/>
      <c r="K460" s="41"/>
      <c r="L460" s="42"/>
      <c r="M460" s="196"/>
      <c r="N460" s="197"/>
      <c r="O460" s="75"/>
      <c r="P460" s="75"/>
      <c r="Q460" s="75"/>
      <c r="R460" s="75"/>
      <c r="S460" s="75"/>
      <c r="T460" s="76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T460" s="22" t="s">
        <v>467</v>
      </c>
      <c r="AU460" s="22" t="s">
        <v>76</v>
      </c>
    </row>
    <row r="461" s="13" customFormat="1">
      <c r="A461" s="13"/>
      <c r="B461" s="198"/>
      <c r="C461" s="13"/>
      <c r="D461" s="199" t="s">
        <v>469</v>
      </c>
      <c r="E461" s="200" t="s">
        <v>3</v>
      </c>
      <c r="F461" s="201" t="s">
        <v>4295</v>
      </c>
      <c r="G461" s="13"/>
      <c r="H461" s="202">
        <v>10</v>
      </c>
      <c r="I461" s="203"/>
      <c r="J461" s="13"/>
      <c r="K461" s="13"/>
      <c r="L461" s="198"/>
      <c r="M461" s="204"/>
      <c r="N461" s="205"/>
      <c r="O461" s="205"/>
      <c r="P461" s="205"/>
      <c r="Q461" s="205"/>
      <c r="R461" s="205"/>
      <c r="S461" s="205"/>
      <c r="T461" s="20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00" t="s">
        <v>469</v>
      </c>
      <c r="AU461" s="200" t="s">
        <v>76</v>
      </c>
      <c r="AV461" s="13" t="s">
        <v>76</v>
      </c>
      <c r="AW461" s="13" t="s">
        <v>33</v>
      </c>
      <c r="AX461" s="13" t="s">
        <v>79</v>
      </c>
      <c r="AY461" s="200" t="s">
        <v>458</v>
      </c>
    </row>
    <row r="462" s="2" customFormat="1" ht="24.15" customHeight="1">
      <c r="A462" s="41"/>
      <c r="B462" s="179"/>
      <c r="C462" s="180" t="s">
        <v>1119</v>
      </c>
      <c r="D462" s="180" t="s">
        <v>462</v>
      </c>
      <c r="E462" s="181" t="s">
        <v>4296</v>
      </c>
      <c r="F462" s="182" t="s">
        <v>4297</v>
      </c>
      <c r="G462" s="183" t="s">
        <v>629</v>
      </c>
      <c r="H462" s="184">
        <v>1</v>
      </c>
      <c r="I462" s="185"/>
      <c r="J462" s="186">
        <f>ROUND(I462*H462,2)</f>
        <v>0</v>
      </c>
      <c r="K462" s="182" t="s">
        <v>465</v>
      </c>
      <c r="L462" s="42"/>
      <c r="M462" s="187" t="s">
        <v>3</v>
      </c>
      <c r="N462" s="188" t="s">
        <v>43</v>
      </c>
      <c r="O462" s="75"/>
      <c r="P462" s="189">
        <f>O462*H462</f>
        <v>0</v>
      </c>
      <c r="Q462" s="189">
        <v>0.00012</v>
      </c>
      <c r="R462" s="189">
        <f>Q462*H462</f>
        <v>0.00012</v>
      </c>
      <c r="S462" s="189">
        <v>0</v>
      </c>
      <c r="T462" s="190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191" t="s">
        <v>567</v>
      </c>
      <c r="AT462" s="191" t="s">
        <v>462</v>
      </c>
      <c r="AU462" s="191" t="s">
        <v>76</v>
      </c>
      <c r="AY462" s="22" t="s">
        <v>458</v>
      </c>
      <c r="BE462" s="192">
        <f>IF(N462="základní",J462,0)</f>
        <v>0</v>
      </c>
      <c r="BF462" s="192">
        <f>IF(N462="snížená",J462,0)</f>
        <v>0</v>
      </c>
      <c r="BG462" s="192">
        <f>IF(N462="zákl. přenesená",J462,0)</f>
        <v>0</v>
      </c>
      <c r="BH462" s="192">
        <f>IF(N462="sníž. přenesená",J462,0)</f>
        <v>0</v>
      </c>
      <c r="BI462" s="192">
        <f>IF(N462="nulová",J462,0)</f>
        <v>0</v>
      </c>
      <c r="BJ462" s="22" t="s">
        <v>79</v>
      </c>
      <c r="BK462" s="192">
        <f>ROUND(I462*H462,2)</f>
        <v>0</v>
      </c>
      <c r="BL462" s="22" t="s">
        <v>567</v>
      </c>
      <c r="BM462" s="191" t="s">
        <v>4298</v>
      </c>
    </row>
    <row r="463" s="2" customFormat="1">
      <c r="A463" s="41"/>
      <c r="B463" s="42"/>
      <c r="C463" s="41"/>
      <c r="D463" s="193" t="s">
        <v>467</v>
      </c>
      <c r="E463" s="41"/>
      <c r="F463" s="194" t="s">
        <v>4299</v>
      </c>
      <c r="G463" s="41"/>
      <c r="H463" s="41"/>
      <c r="I463" s="195"/>
      <c r="J463" s="41"/>
      <c r="K463" s="41"/>
      <c r="L463" s="42"/>
      <c r="M463" s="196"/>
      <c r="N463" s="197"/>
      <c r="O463" s="75"/>
      <c r="P463" s="75"/>
      <c r="Q463" s="75"/>
      <c r="R463" s="75"/>
      <c r="S463" s="75"/>
      <c r="T463" s="76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T463" s="22" t="s">
        <v>467</v>
      </c>
      <c r="AU463" s="22" t="s">
        <v>76</v>
      </c>
    </row>
    <row r="464" s="13" customFormat="1">
      <c r="A464" s="13"/>
      <c r="B464" s="198"/>
      <c r="C464" s="13"/>
      <c r="D464" s="199" t="s">
        <v>469</v>
      </c>
      <c r="E464" s="200" t="s">
        <v>3</v>
      </c>
      <c r="F464" s="201" t="s">
        <v>79</v>
      </c>
      <c r="G464" s="13"/>
      <c r="H464" s="202">
        <v>1</v>
      </c>
      <c r="I464" s="203"/>
      <c r="J464" s="13"/>
      <c r="K464" s="13"/>
      <c r="L464" s="198"/>
      <c r="M464" s="204"/>
      <c r="N464" s="205"/>
      <c r="O464" s="205"/>
      <c r="P464" s="205"/>
      <c r="Q464" s="205"/>
      <c r="R464" s="205"/>
      <c r="S464" s="205"/>
      <c r="T464" s="20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00" t="s">
        <v>469</v>
      </c>
      <c r="AU464" s="200" t="s">
        <v>76</v>
      </c>
      <c r="AV464" s="13" t="s">
        <v>76</v>
      </c>
      <c r="AW464" s="13" t="s">
        <v>33</v>
      </c>
      <c r="AX464" s="13" t="s">
        <v>79</v>
      </c>
      <c r="AY464" s="200" t="s">
        <v>458</v>
      </c>
    </row>
    <row r="465" s="2" customFormat="1" ht="24.15" customHeight="1">
      <c r="A465" s="41"/>
      <c r="B465" s="179"/>
      <c r="C465" s="180" t="s">
        <v>1125</v>
      </c>
      <c r="D465" s="180" t="s">
        <v>462</v>
      </c>
      <c r="E465" s="181" t="s">
        <v>4300</v>
      </c>
      <c r="F465" s="182" t="s">
        <v>4301</v>
      </c>
      <c r="G465" s="183" t="s">
        <v>629</v>
      </c>
      <c r="H465" s="184">
        <v>3</v>
      </c>
      <c r="I465" s="185"/>
      <c r="J465" s="186">
        <f>ROUND(I465*H465,2)</f>
        <v>0</v>
      </c>
      <c r="K465" s="182" t="s">
        <v>465</v>
      </c>
      <c r="L465" s="42"/>
      <c r="M465" s="187" t="s">
        <v>3</v>
      </c>
      <c r="N465" s="188" t="s">
        <v>43</v>
      </c>
      <c r="O465" s="75"/>
      <c r="P465" s="189">
        <f>O465*H465</f>
        <v>0</v>
      </c>
      <c r="Q465" s="189">
        <v>0.00013999999999999999</v>
      </c>
      <c r="R465" s="189">
        <f>Q465*H465</f>
        <v>0.00041999999999999996</v>
      </c>
      <c r="S465" s="189">
        <v>0</v>
      </c>
      <c r="T465" s="190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191" t="s">
        <v>567</v>
      </c>
      <c r="AT465" s="191" t="s">
        <v>462</v>
      </c>
      <c r="AU465" s="191" t="s">
        <v>76</v>
      </c>
      <c r="AY465" s="22" t="s">
        <v>458</v>
      </c>
      <c r="BE465" s="192">
        <f>IF(N465="základní",J465,0)</f>
        <v>0</v>
      </c>
      <c r="BF465" s="192">
        <f>IF(N465="snížená",J465,0)</f>
        <v>0</v>
      </c>
      <c r="BG465" s="192">
        <f>IF(N465="zákl. přenesená",J465,0)</f>
        <v>0</v>
      </c>
      <c r="BH465" s="192">
        <f>IF(N465="sníž. přenesená",J465,0)</f>
        <v>0</v>
      </c>
      <c r="BI465" s="192">
        <f>IF(N465="nulová",J465,0)</f>
        <v>0</v>
      </c>
      <c r="BJ465" s="22" t="s">
        <v>79</v>
      </c>
      <c r="BK465" s="192">
        <f>ROUND(I465*H465,2)</f>
        <v>0</v>
      </c>
      <c r="BL465" s="22" t="s">
        <v>567</v>
      </c>
      <c r="BM465" s="191" t="s">
        <v>4302</v>
      </c>
    </row>
    <row r="466" s="2" customFormat="1">
      <c r="A466" s="41"/>
      <c r="B466" s="42"/>
      <c r="C466" s="41"/>
      <c r="D466" s="193" t="s">
        <v>467</v>
      </c>
      <c r="E466" s="41"/>
      <c r="F466" s="194" t="s">
        <v>4303</v>
      </c>
      <c r="G466" s="41"/>
      <c r="H466" s="41"/>
      <c r="I466" s="195"/>
      <c r="J466" s="41"/>
      <c r="K466" s="41"/>
      <c r="L466" s="42"/>
      <c r="M466" s="196"/>
      <c r="N466" s="197"/>
      <c r="O466" s="75"/>
      <c r="P466" s="75"/>
      <c r="Q466" s="75"/>
      <c r="R466" s="75"/>
      <c r="S466" s="75"/>
      <c r="T466" s="76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2" t="s">
        <v>467</v>
      </c>
      <c r="AU466" s="22" t="s">
        <v>76</v>
      </c>
    </row>
    <row r="467" s="13" customFormat="1">
      <c r="A467" s="13"/>
      <c r="B467" s="198"/>
      <c r="C467" s="13"/>
      <c r="D467" s="199" t="s">
        <v>469</v>
      </c>
      <c r="E467" s="200" t="s">
        <v>3</v>
      </c>
      <c r="F467" s="201" t="s">
        <v>101</v>
      </c>
      <c r="G467" s="13"/>
      <c r="H467" s="202">
        <v>3</v>
      </c>
      <c r="I467" s="203"/>
      <c r="J467" s="13"/>
      <c r="K467" s="13"/>
      <c r="L467" s="198"/>
      <c r="M467" s="204"/>
      <c r="N467" s="205"/>
      <c r="O467" s="205"/>
      <c r="P467" s="205"/>
      <c r="Q467" s="205"/>
      <c r="R467" s="205"/>
      <c r="S467" s="205"/>
      <c r="T467" s="206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00" t="s">
        <v>469</v>
      </c>
      <c r="AU467" s="200" t="s">
        <v>76</v>
      </c>
      <c r="AV467" s="13" t="s">
        <v>76</v>
      </c>
      <c r="AW467" s="13" t="s">
        <v>33</v>
      </c>
      <c r="AX467" s="13" t="s">
        <v>79</v>
      </c>
      <c r="AY467" s="200" t="s">
        <v>458</v>
      </c>
    </row>
    <row r="468" s="2" customFormat="1" ht="24.15" customHeight="1">
      <c r="A468" s="41"/>
      <c r="B468" s="179"/>
      <c r="C468" s="180" t="s">
        <v>1130</v>
      </c>
      <c r="D468" s="180" t="s">
        <v>462</v>
      </c>
      <c r="E468" s="181" t="s">
        <v>4304</v>
      </c>
      <c r="F468" s="182" t="s">
        <v>4305</v>
      </c>
      <c r="G468" s="183" t="s">
        <v>629</v>
      </c>
      <c r="H468" s="184">
        <v>13</v>
      </c>
      <c r="I468" s="185"/>
      <c r="J468" s="186">
        <f>ROUND(I468*H468,2)</f>
        <v>0</v>
      </c>
      <c r="K468" s="182" t="s">
        <v>465</v>
      </c>
      <c r="L468" s="42"/>
      <c r="M468" s="187" t="s">
        <v>3</v>
      </c>
      <c r="N468" s="188" t="s">
        <v>43</v>
      </c>
      <c r="O468" s="75"/>
      <c r="P468" s="189">
        <f>O468*H468</f>
        <v>0</v>
      </c>
      <c r="Q468" s="189">
        <v>0.00027999999999999998</v>
      </c>
      <c r="R468" s="189">
        <f>Q468*H468</f>
        <v>0.0036399999999999996</v>
      </c>
      <c r="S468" s="189">
        <v>0</v>
      </c>
      <c r="T468" s="190">
        <f>S468*H468</f>
        <v>0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191" t="s">
        <v>567</v>
      </c>
      <c r="AT468" s="191" t="s">
        <v>462</v>
      </c>
      <c r="AU468" s="191" t="s">
        <v>76</v>
      </c>
      <c r="AY468" s="22" t="s">
        <v>458</v>
      </c>
      <c r="BE468" s="192">
        <f>IF(N468="základní",J468,0)</f>
        <v>0</v>
      </c>
      <c r="BF468" s="192">
        <f>IF(N468="snížená",J468,0)</f>
        <v>0</v>
      </c>
      <c r="BG468" s="192">
        <f>IF(N468="zákl. přenesená",J468,0)</f>
        <v>0</v>
      </c>
      <c r="BH468" s="192">
        <f>IF(N468="sníž. přenesená",J468,0)</f>
        <v>0</v>
      </c>
      <c r="BI468" s="192">
        <f>IF(N468="nulová",J468,0)</f>
        <v>0</v>
      </c>
      <c r="BJ468" s="22" t="s">
        <v>79</v>
      </c>
      <c r="BK468" s="192">
        <f>ROUND(I468*H468,2)</f>
        <v>0</v>
      </c>
      <c r="BL468" s="22" t="s">
        <v>567</v>
      </c>
      <c r="BM468" s="191" t="s">
        <v>4306</v>
      </c>
    </row>
    <row r="469" s="2" customFormat="1">
      <c r="A469" s="41"/>
      <c r="B469" s="42"/>
      <c r="C469" s="41"/>
      <c r="D469" s="193" t="s">
        <v>467</v>
      </c>
      <c r="E469" s="41"/>
      <c r="F469" s="194" t="s">
        <v>4307</v>
      </c>
      <c r="G469" s="41"/>
      <c r="H469" s="41"/>
      <c r="I469" s="195"/>
      <c r="J469" s="41"/>
      <c r="K469" s="41"/>
      <c r="L469" s="42"/>
      <c r="M469" s="196"/>
      <c r="N469" s="197"/>
      <c r="O469" s="75"/>
      <c r="P469" s="75"/>
      <c r="Q469" s="75"/>
      <c r="R469" s="75"/>
      <c r="S469" s="75"/>
      <c r="T469" s="76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T469" s="22" t="s">
        <v>467</v>
      </c>
      <c r="AU469" s="22" t="s">
        <v>76</v>
      </c>
    </row>
    <row r="470" s="13" customFormat="1">
      <c r="A470" s="13"/>
      <c r="B470" s="198"/>
      <c r="C470" s="13"/>
      <c r="D470" s="199" t="s">
        <v>469</v>
      </c>
      <c r="E470" s="200" t="s">
        <v>3</v>
      </c>
      <c r="F470" s="201" t="s">
        <v>4308</v>
      </c>
      <c r="G470" s="13"/>
      <c r="H470" s="202">
        <v>13</v>
      </c>
      <c r="I470" s="203"/>
      <c r="J470" s="13"/>
      <c r="K470" s="13"/>
      <c r="L470" s="198"/>
      <c r="M470" s="204"/>
      <c r="N470" s="205"/>
      <c r="O470" s="205"/>
      <c r="P470" s="205"/>
      <c r="Q470" s="205"/>
      <c r="R470" s="205"/>
      <c r="S470" s="205"/>
      <c r="T470" s="20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0" t="s">
        <v>469</v>
      </c>
      <c r="AU470" s="200" t="s">
        <v>76</v>
      </c>
      <c r="AV470" s="13" t="s">
        <v>76</v>
      </c>
      <c r="AW470" s="13" t="s">
        <v>33</v>
      </c>
      <c r="AX470" s="13" t="s">
        <v>79</v>
      </c>
      <c r="AY470" s="200" t="s">
        <v>458</v>
      </c>
    </row>
    <row r="471" s="2" customFormat="1" ht="44.25" customHeight="1">
      <c r="A471" s="41"/>
      <c r="B471" s="179"/>
      <c r="C471" s="180" t="s">
        <v>1136</v>
      </c>
      <c r="D471" s="180" t="s">
        <v>462</v>
      </c>
      <c r="E471" s="181" t="s">
        <v>4309</v>
      </c>
      <c r="F471" s="182" t="s">
        <v>4310</v>
      </c>
      <c r="G471" s="183" t="s">
        <v>629</v>
      </c>
      <c r="H471" s="184">
        <v>2</v>
      </c>
      <c r="I471" s="185"/>
      <c r="J471" s="186">
        <f>ROUND(I471*H471,2)</f>
        <v>0</v>
      </c>
      <c r="K471" s="182" t="s">
        <v>4311</v>
      </c>
      <c r="L471" s="42"/>
      <c r="M471" s="187" t="s">
        <v>3</v>
      </c>
      <c r="N471" s="188" t="s">
        <v>43</v>
      </c>
      <c r="O471" s="75"/>
      <c r="P471" s="189">
        <f>O471*H471</f>
        <v>0</v>
      </c>
      <c r="Q471" s="189">
        <v>0.016969999999999999</v>
      </c>
      <c r="R471" s="189">
        <f>Q471*H471</f>
        <v>0.033939999999999998</v>
      </c>
      <c r="S471" s="189">
        <v>0</v>
      </c>
      <c r="T471" s="190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191" t="s">
        <v>567</v>
      </c>
      <c r="AT471" s="191" t="s">
        <v>462</v>
      </c>
      <c r="AU471" s="191" t="s">
        <v>76</v>
      </c>
      <c r="AY471" s="22" t="s">
        <v>458</v>
      </c>
      <c r="BE471" s="192">
        <f>IF(N471="základní",J471,0)</f>
        <v>0</v>
      </c>
      <c r="BF471" s="192">
        <f>IF(N471="snížená",J471,0)</f>
        <v>0</v>
      </c>
      <c r="BG471" s="192">
        <f>IF(N471="zákl. přenesená",J471,0)</f>
        <v>0</v>
      </c>
      <c r="BH471" s="192">
        <f>IF(N471="sníž. přenesená",J471,0)</f>
        <v>0</v>
      </c>
      <c r="BI471" s="192">
        <f>IF(N471="nulová",J471,0)</f>
        <v>0</v>
      </c>
      <c r="BJ471" s="22" t="s">
        <v>79</v>
      </c>
      <c r="BK471" s="192">
        <f>ROUND(I471*H471,2)</f>
        <v>0</v>
      </c>
      <c r="BL471" s="22" t="s">
        <v>567</v>
      </c>
      <c r="BM471" s="191" t="s">
        <v>4312</v>
      </c>
    </row>
    <row r="472" s="13" customFormat="1">
      <c r="A472" s="13"/>
      <c r="B472" s="198"/>
      <c r="C472" s="13"/>
      <c r="D472" s="199" t="s">
        <v>469</v>
      </c>
      <c r="E472" s="200" t="s">
        <v>3</v>
      </c>
      <c r="F472" s="201" t="s">
        <v>76</v>
      </c>
      <c r="G472" s="13"/>
      <c r="H472" s="202">
        <v>2</v>
      </c>
      <c r="I472" s="203"/>
      <c r="J472" s="13"/>
      <c r="K472" s="13"/>
      <c r="L472" s="198"/>
      <c r="M472" s="204"/>
      <c r="N472" s="205"/>
      <c r="O472" s="205"/>
      <c r="P472" s="205"/>
      <c r="Q472" s="205"/>
      <c r="R472" s="205"/>
      <c r="S472" s="205"/>
      <c r="T472" s="20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00" t="s">
        <v>469</v>
      </c>
      <c r="AU472" s="200" t="s">
        <v>76</v>
      </c>
      <c r="AV472" s="13" t="s">
        <v>76</v>
      </c>
      <c r="AW472" s="13" t="s">
        <v>33</v>
      </c>
      <c r="AX472" s="13" t="s">
        <v>79</v>
      </c>
      <c r="AY472" s="200" t="s">
        <v>458</v>
      </c>
    </row>
    <row r="473" s="2" customFormat="1" ht="37.8" customHeight="1">
      <c r="A473" s="41"/>
      <c r="B473" s="179"/>
      <c r="C473" s="180" t="s">
        <v>1141</v>
      </c>
      <c r="D473" s="180" t="s">
        <v>462</v>
      </c>
      <c r="E473" s="181" t="s">
        <v>4313</v>
      </c>
      <c r="F473" s="182" t="s">
        <v>4314</v>
      </c>
      <c r="G473" s="183" t="s">
        <v>629</v>
      </c>
      <c r="H473" s="184">
        <v>2</v>
      </c>
      <c r="I473" s="185"/>
      <c r="J473" s="186">
        <f>ROUND(I473*H473,2)</f>
        <v>0</v>
      </c>
      <c r="K473" s="182" t="s">
        <v>4311</v>
      </c>
      <c r="L473" s="42"/>
      <c r="M473" s="187" t="s">
        <v>3</v>
      </c>
      <c r="N473" s="188" t="s">
        <v>43</v>
      </c>
      <c r="O473" s="75"/>
      <c r="P473" s="189">
        <f>O473*H473</f>
        <v>0</v>
      </c>
      <c r="Q473" s="189">
        <v>0.016969999999999999</v>
      </c>
      <c r="R473" s="189">
        <f>Q473*H473</f>
        <v>0.033939999999999998</v>
      </c>
      <c r="S473" s="189">
        <v>0</v>
      </c>
      <c r="T473" s="190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191" t="s">
        <v>567</v>
      </c>
      <c r="AT473" s="191" t="s">
        <v>462</v>
      </c>
      <c r="AU473" s="191" t="s">
        <v>76</v>
      </c>
      <c r="AY473" s="22" t="s">
        <v>458</v>
      </c>
      <c r="BE473" s="192">
        <f>IF(N473="základní",J473,0)</f>
        <v>0</v>
      </c>
      <c r="BF473" s="192">
        <f>IF(N473="snížená",J473,0)</f>
        <v>0</v>
      </c>
      <c r="BG473" s="192">
        <f>IF(N473="zákl. přenesená",J473,0)</f>
        <v>0</v>
      </c>
      <c r="BH473" s="192">
        <f>IF(N473="sníž. přenesená",J473,0)</f>
        <v>0</v>
      </c>
      <c r="BI473" s="192">
        <f>IF(N473="nulová",J473,0)</f>
        <v>0</v>
      </c>
      <c r="BJ473" s="22" t="s">
        <v>79</v>
      </c>
      <c r="BK473" s="192">
        <f>ROUND(I473*H473,2)</f>
        <v>0</v>
      </c>
      <c r="BL473" s="22" t="s">
        <v>567</v>
      </c>
      <c r="BM473" s="191" t="s">
        <v>4315</v>
      </c>
    </row>
    <row r="474" s="13" customFormat="1">
      <c r="A474" s="13"/>
      <c r="B474" s="198"/>
      <c r="C474" s="13"/>
      <c r="D474" s="199" t="s">
        <v>469</v>
      </c>
      <c r="E474" s="200" t="s">
        <v>3</v>
      </c>
      <c r="F474" s="201" t="s">
        <v>76</v>
      </c>
      <c r="G474" s="13"/>
      <c r="H474" s="202">
        <v>2</v>
      </c>
      <c r="I474" s="203"/>
      <c r="J474" s="13"/>
      <c r="K474" s="13"/>
      <c r="L474" s="198"/>
      <c r="M474" s="204"/>
      <c r="N474" s="205"/>
      <c r="O474" s="205"/>
      <c r="P474" s="205"/>
      <c r="Q474" s="205"/>
      <c r="R474" s="205"/>
      <c r="S474" s="205"/>
      <c r="T474" s="20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00" t="s">
        <v>469</v>
      </c>
      <c r="AU474" s="200" t="s">
        <v>76</v>
      </c>
      <c r="AV474" s="13" t="s">
        <v>76</v>
      </c>
      <c r="AW474" s="13" t="s">
        <v>33</v>
      </c>
      <c r="AX474" s="13" t="s">
        <v>79</v>
      </c>
      <c r="AY474" s="200" t="s">
        <v>458</v>
      </c>
    </row>
    <row r="475" s="2" customFormat="1" ht="37.8" customHeight="1">
      <c r="A475" s="41"/>
      <c r="B475" s="179"/>
      <c r="C475" s="180" t="s">
        <v>1149</v>
      </c>
      <c r="D475" s="180" t="s">
        <v>462</v>
      </c>
      <c r="E475" s="181" t="s">
        <v>4316</v>
      </c>
      <c r="F475" s="182" t="s">
        <v>4317</v>
      </c>
      <c r="G475" s="183" t="s">
        <v>629</v>
      </c>
      <c r="H475" s="184">
        <v>2</v>
      </c>
      <c r="I475" s="185"/>
      <c r="J475" s="186">
        <f>ROUND(I475*H475,2)</f>
        <v>0</v>
      </c>
      <c r="K475" s="182" t="s">
        <v>4311</v>
      </c>
      <c r="L475" s="42"/>
      <c r="M475" s="187" t="s">
        <v>3</v>
      </c>
      <c r="N475" s="188" t="s">
        <v>43</v>
      </c>
      <c r="O475" s="75"/>
      <c r="P475" s="189">
        <f>O475*H475</f>
        <v>0</v>
      </c>
      <c r="Q475" s="189">
        <v>0.016969999999999999</v>
      </c>
      <c r="R475" s="189">
        <f>Q475*H475</f>
        <v>0.033939999999999998</v>
      </c>
      <c r="S475" s="189">
        <v>0</v>
      </c>
      <c r="T475" s="190">
        <f>S475*H475</f>
        <v>0</v>
      </c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R475" s="191" t="s">
        <v>567</v>
      </c>
      <c r="AT475" s="191" t="s">
        <v>462</v>
      </c>
      <c r="AU475" s="191" t="s">
        <v>76</v>
      </c>
      <c r="AY475" s="22" t="s">
        <v>458</v>
      </c>
      <c r="BE475" s="192">
        <f>IF(N475="základní",J475,0)</f>
        <v>0</v>
      </c>
      <c r="BF475" s="192">
        <f>IF(N475="snížená",J475,0)</f>
        <v>0</v>
      </c>
      <c r="BG475" s="192">
        <f>IF(N475="zákl. přenesená",J475,0)</f>
        <v>0</v>
      </c>
      <c r="BH475" s="192">
        <f>IF(N475="sníž. přenesená",J475,0)</f>
        <v>0</v>
      </c>
      <c r="BI475" s="192">
        <f>IF(N475="nulová",J475,0)</f>
        <v>0</v>
      </c>
      <c r="BJ475" s="22" t="s">
        <v>79</v>
      </c>
      <c r="BK475" s="192">
        <f>ROUND(I475*H475,2)</f>
        <v>0</v>
      </c>
      <c r="BL475" s="22" t="s">
        <v>567</v>
      </c>
      <c r="BM475" s="191" t="s">
        <v>4318</v>
      </c>
    </row>
    <row r="476" s="13" customFormat="1">
      <c r="A476" s="13"/>
      <c r="B476" s="198"/>
      <c r="C476" s="13"/>
      <c r="D476" s="199" t="s">
        <v>469</v>
      </c>
      <c r="E476" s="200" t="s">
        <v>3</v>
      </c>
      <c r="F476" s="201" t="s">
        <v>76</v>
      </c>
      <c r="G476" s="13"/>
      <c r="H476" s="202">
        <v>2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469</v>
      </c>
      <c r="AU476" s="200" t="s">
        <v>76</v>
      </c>
      <c r="AV476" s="13" t="s">
        <v>76</v>
      </c>
      <c r="AW476" s="13" t="s">
        <v>33</v>
      </c>
      <c r="AX476" s="13" t="s">
        <v>79</v>
      </c>
      <c r="AY476" s="200" t="s">
        <v>458</v>
      </c>
    </row>
    <row r="477" s="2" customFormat="1" ht="37.8" customHeight="1">
      <c r="A477" s="41"/>
      <c r="B477" s="179"/>
      <c r="C477" s="180" t="s">
        <v>1154</v>
      </c>
      <c r="D477" s="180" t="s">
        <v>462</v>
      </c>
      <c r="E477" s="181" t="s">
        <v>4319</v>
      </c>
      <c r="F477" s="182" t="s">
        <v>4320</v>
      </c>
      <c r="G477" s="183" t="s">
        <v>629</v>
      </c>
      <c r="H477" s="184">
        <v>2</v>
      </c>
      <c r="I477" s="185"/>
      <c r="J477" s="186">
        <f>ROUND(I477*H477,2)</f>
        <v>0</v>
      </c>
      <c r="K477" s="182" t="s">
        <v>4311</v>
      </c>
      <c r="L477" s="42"/>
      <c r="M477" s="187" t="s">
        <v>3</v>
      </c>
      <c r="N477" s="188" t="s">
        <v>43</v>
      </c>
      <c r="O477" s="75"/>
      <c r="P477" s="189">
        <f>O477*H477</f>
        <v>0</v>
      </c>
      <c r="Q477" s="189">
        <v>0.016969999999999999</v>
      </c>
      <c r="R477" s="189">
        <f>Q477*H477</f>
        <v>0.033939999999999998</v>
      </c>
      <c r="S477" s="189">
        <v>0</v>
      </c>
      <c r="T477" s="190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191" t="s">
        <v>567</v>
      </c>
      <c r="AT477" s="191" t="s">
        <v>462</v>
      </c>
      <c r="AU477" s="191" t="s">
        <v>76</v>
      </c>
      <c r="AY477" s="22" t="s">
        <v>458</v>
      </c>
      <c r="BE477" s="192">
        <f>IF(N477="základní",J477,0)</f>
        <v>0</v>
      </c>
      <c r="BF477" s="192">
        <f>IF(N477="snížená",J477,0)</f>
        <v>0</v>
      </c>
      <c r="BG477" s="192">
        <f>IF(N477="zákl. přenesená",J477,0)</f>
        <v>0</v>
      </c>
      <c r="BH477" s="192">
        <f>IF(N477="sníž. přenesená",J477,0)</f>
        <v>0</v>
      </c>
      <c r="BI477" s="192">
        <f>IF(N477="nulová",J477,0)</f>
        <v>0</v>
      </c>
      <c r="BJ477" s="22" t="s">
        <v>79</v>
      </c>
      <c r="BK477" s="192">
        <f>ROUND(I477*H477,2)</f>
        <v>0</v>
      </c>
      <c r="BL477" s="22" t="s">
        <v>567</v>
      </c>
      <c r="BM477" s="191" t="s">
        <v>4321</v>
      </c>
    </row>
    <row r="478" s="13" customFormat="1">
      <c r="A478" s="13"/>
      <c r="B478" s="198"/>
      <c r="C478" s="13"/>
      <c r="D478" s="199" t="s">
        <v>469</v>
      </c>
      <c r="E478" s="200" t="s">
        <v>3</v>
      </c>
      <c r="F478" s="201" t="s">
        <v>76</v>
      </c>
      <c r="G478" s="13"/>
      <c r="H478" s="202">
        <v>2</v>
      </c>
      <c r="I478" s="203"/>
      <c r="J478" s="13"/>
      <c r="K478" s="13"/>
      <c r="L478" s="198"/>
      <c r="M478" s="204"/>
      <c r="N478" s="205"/>
      <c r="O478" s="205"/>
      <c r="P478" s="205"/>
      <c r="Q478" s="205"/>
      <c r="R478" s="205"/>
      <c r="S478" s="205"/>
      <c r="T478" s="20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00" t="s">
        <v>469</v>
      </c>
      <c r="AU478" s="200" t="s">
        <v>76</v>
      </c>
      <c r="AV478" s="13" t="s">
        <v>76</v>
      </c>
      <c r="AW478" s="13" t="s">
        <v>33</v>
      </c>
      <c r="AX478" s="13" t="s">
        <v>79</v>
      </c>
      <c r="AY478" s="200" t="s">
        <v>458</v>
      </c>
    </row>
    <row r="479" s="2" customFormat="1" ht="37.8" customHeight="1">
      <c r="A479" s="41"/>
      <c r="B479" s="179"/>
      <c r="C479" s="180" t="s">
        <v>1159</v>
      </c>
      <c r="D479" s="180" t="s">
        <v>462</v>
      </c>
      <c r="E479" s="181" t="s">
        <v>4322</v>
      </c>
      <c r="F479" s="182" t="s">
        <v>4323</v>
      </c>
      <c r="G479" s="183" t="s">
        <v>629</v>
      </c>
      <c r="H479" s="184">
        <v>3</v>
      </c>
      <c r="I479" s="185"/>
      <c r="J479" s="186">
        <f>ROUND(I479*H479,2)</f>
        <v>0</v>
      </c>
      <c r="K479" s="182" t="s">
        <v>4311</v>
      </c>
      <c r="L479" s="42"/>
      <c r="M479" s="187" t="s">
        <v>3</v>
      </c>
      <c r="N479" s="188" t="s">
        <v>43</v>
      </c>
      <c r="O479" s="75"/>
      <c r="P479" s="189">
        <f>O479*H479</f>
        <v>0</v>
      </c>
      <c r="Q479" s="189">
        <v>0.016969999999999999</v>
      </c>
      <c r="R479" s="189">
        <f>Q479*H479</f>
        <v>0.050909999999999997</v>
      </c>
      <c r="S479" s="189">
        <v>0</v>
      </c>
      <c r="T479" s="190">
        <f>S479*H479</f>
        <v>0</v>
      </c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R479" s="191" t="s">
        <v>567</v>
      </c>
      <c r="AT479" s="191" t="s">
        <v>462</v>
      </c>
      <c r="AU479" s="191" t="s">
        <v>76</v>
      </c>
      <c r="AY479" s="22" t="s">
        <v>458</v>
      </c>
      <c r="BE479" s="192">
        <f>IF(N479="základní",J479,0)</f>
        <v>0</v>
      </c>
      <c r="BF479" s="192">
        <f>IF(N479="snížená",J479,0)</f>
        <v>0</v>
      </c>
      <c r="BG479" s="192">
        <f>IF(N479="zákl. přenesená",J479,0)</f>
        <v>0</v>
      </c>
      <c r="BH479" s="192">
        <f>IF(N479="sníž. přenesená",J479,0)</f>
        <v>0</v>
      </c>
      <c r="BI479" s="192">
        <f>IF(N479="nulová",J479,0)</f>
        <v>0</v>
      </c>
      <c r="BJ479" s="22" t="s">
        <v>79</v>
      </c>
      <c r="BK479" s="192">
        <f>ROUND(I479*H479,2)</f>
        <v>0</v>
      </c>
      <c r="BL479" s="22" t="s">
        <v>567</v>
      </c>
      <c r="BM479" s="191" t="s">
        <v>4324</v>
      </c>
    </row>
    <row r="480" s="13" customFormat="1">
      <c r="A480" s="13"/>
      <c r="B480" s="198"/>
      <c r="C480" s="13"/>
      <c r="D480" s="199" t="s">
        <v>469</v>
      </c>
      <c r="E480" s="200" t="s">
        <v>3</v>
      </c>
      <c r="F480" s="201" t="s">
        <v>101</v>
      </c>
      <c r="G480" s="13"/>
      <c r="H480" s="202">
        <v>3</v>
      </c>
      <c r="I480" s="203"/>
      <c r="J480" s="13"/>
      <c r="K480" s="13"/>
      <c r="L480" s="198"/>
      <c r="M480" s="204"/>
      <c r="N480" s="205"/>
      <c r="O480" s="205"/>
      <c r="P480" s="205"/>
      <c r="Q480" s="205"/>
      <c r="R480" s="205"/>
      <c r="S480" s="205"/>
      <c r="T480" s="20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00" t="s">
        <v>469</v>
      </c>
      <c r="AU480" s="200" t="s">
        <v>76</v>
      </c>
      <c r="AV480" s="13" t="s">
        <v>76</v>
      </c>
      <c r="AW480" s="13" t="s">
        <v>33</v>
      </c>
      <c r="AX480" s="13" t="s">
        <v>79</v>
      </c>
      <c r="AY480" s="200" t="s">
        <v>458</v>
      </c>
    </row>
    <row r="481" s="2" customFormat="1" ht="55.5" customHeight="1">
      <c r="A481" s="41"/>
      <c r="B481" s="179"/>
      <c r="C481" s="180" t="s">
        <v>1161</v>
      </c>
      <c r="D481" s="180" t="s">
        <v>462</v>
      </c>
      <c r="E481" s="181" t="s">
        <v>4325</v>
      </c>
      <c r="F481" s="182" t="s">
        <v>4326</v>
      </c>
      <c r="G481" s="183" t="s">
        <v>629</v>
      </c>
      <c r="H481" s="184">
        <v>3</v>
      </c>
      <c r="I481" s="185"/>
      <c r="J481" s="186">
        <f>ROUND(I481*H481,2)</f>
        <v>0</v>
      </c>
      <c r="K481" s="182" t="s">
        <v>4311</v>
      </c>
      <c r="L481" s="42"/>
      <c r="M481" s="187" t="s">
        <v>3</v>
      </c>
      <c r="N481" s="188" t="s">
        <v>43</v>
      </c>
      <c r="O481" s="75"/>
      <c r="P481" s="189">
        <f>O481*H481</f>
        <v>0</v>
      </c>
      <c r="Q481" s="189">
        <v>0.016969999999999999</v>
      </c>
      <c r="R481" s="189">
        <f>Q481*H481</f>
        <v>0.050909999999999997</v>
      </c>
      <c r="S481" s="189">
        <v>0</v>
      </c>
      <c r="T481" s="190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191" t="s">
        <v>567</v>
      </c>
      <c r="AT481" s="191" t="s">
        <v>462</v>
      </c>
      <c r="AU481" s="191" t="s">
        <v>76</v>
      </c>
      <c r="AY481" s="22" t="s">
        <v>458</v>
      </c>
      <c r="BE481" s="192">
        <f>IF(N481="základní",J481,0)</f>
        <v>0</v>
      </c>
      <c r="BF481" s="192">
        <f>IF(N481="snížená",J481,0)</f>
        <v>0</v>
      </c>
      <c r="BG481" s="192">
        <f>IF(N481="zákl. přenesená",J481,0)</f>
        <v>0</v>
      </c>
      <c r="BH481" s="192">
        <f>IF(N481="sníž. přenesená",J481,0)</f>
        <v>0</v>
      </c>
      <c r="BI481" s="192">
        <f>IF(N481="nulová",J481,0)</f>
        <v>0</v>
      </c>
      <c r="BJ481" s="22" t="s">
        <v>79</v>
      </c>
      <c r="BK481" s="192">
        <f>ROUND(I481*H481,2)</f>
        <v>0</v>
      </c>
      <c r="BL481" s="22" t="s">
        <v>567</v>
      </c>
      <c r="BM481" s="191" t="s">
        <v>4327</v>
      </c>
    </row>
    <row r="482" s="13" customFormat="1">
      <c r="A482" s="13"/>
      <c r="B482" s="198"/>
      <c r="C482" s="13"/>
      <c r="D482" s="199" t="s">
        <v>469</v>
      </c>
      <c r="E482" s="200" t="s">
        <v>3</v>
      </c>
      <c r="F482" s="201" t="s">
        <v>101</v>
      </c>
      <c r="G482" s="13"/>
      <c r="H482" s="202">
        <v>3</v>
      </c>
      <c r="I482" s="203"/>
      <c r="J482" s="13"/>
      <c r="K482" s="13"/>
      <c r="L482" s="198"/>
      <c r="M482" s="204"/>
      <c r="N482" s="205"/>
      <c r="O482" s="205"/>
      <c r="P482" s="205"/>
      <c r="Q482" s="205"/>
      <c r="R482" s="205"/>
      <c r="S482" s="205"/>
      <c r="T482" s="20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0" t="s">
        <v>469</v>
      </c>
      <c r="AU482" s="200" t="s">
        <v>76</v>
      </c>
      <c r="AV482" s="13" t="s">
        <v>76</v>
      </c>
      <c r="AW482" s="13" t="s">
        <v>33</v>
      </c>
      <c r="AX482" s="13" t="s">
        <v>79</v>
      </c>
      <c r="AY482" s="200" t="s">
        <v>458</v>
      </c>
    </row>
    <row r="483" s="2" customFormat="1" ht="24.15" customHeight="1">
      <c r="A483" s="41"/>
      <c r="B483" s="179"/>
      <c r="C483" s="180" t="s">
        <v>1168</v>
      </c>
      <c r="D483" s="180" t="s">
        <v>462</v>
      </c>
      <c r="E483" s="181" t="s">
        <v>4328</v>
      </c>
      <c r="F483" s="182" t="s">
        <v>4329</v>
      </c>
      <c r="G483" s="183" t="s">
        <v>629</v>
      </c>
      <c r="H483" s="184">
        <v>3</v>
      </c>
      <c r="I483" s="185"/>
      <c r="J483" s="186">
        <f>ROUND(I483*H483,2)</f>
        <v>0</v>
      </c>
      <c r="K483" s="182" t="s">
        <v>4311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0.016969999999999999</v>
      </c>
      <c r="R483" s="189">
        <f>Q483*H483</f>
        <v>0.050909999999999997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567</v>
      </c>
      <c r="AT483" s="191" t="s">
        <v>462</v>
      </c>
      <c r="AU483" s="191" t="s">
        <v>76</v>
      </c>
      <c r="AY483" s="22" t="s">
        <v>458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79</v>
      </c>
      <c r="BK483" s="192">
        <f>ROUND(I483*H483,2)</f>
        <v>0</v>
      </c>
      <c r="BL483" s="22" t="s">
        <v>567</v>
      </c>
      <c r="BM483" s="191" t="s">
        <v>4330</v>
      </c>
    </row>
    <row r="484" s="13" customFormat="1">
      <c r="A484" s="13"/>
      <c r="B484" s="198"/>
      <c r="C484" s="13"/>
      <c r="D484" s="199" t="s">
        <v>469</v>
      </c>
      <c r="E484" s="200" t="s">
        <v>3</v>
      </c>
      <c r="F484" s="201" t="s">
        <v>101</v>
      </c>
      <c r="G484" s="13"/>
      <c r="H484" s="202">
        <v>3</v>
      </c>
      <c r="I484" s="203"/>
      <c r="J484" s="13"/>
      <c r="K484" s="13"/>
      <c r="L484" s="198"/>
      <c r="M484" s="204"/>
      <c r="N484" s="205"/>
      <c r="O484" s="205"/>
      <c r="P484" s="205"/>
      <c r="Q484" s="205"/>
      <c r="R484" s="205"/>
      <c r="S484" s="205"/>
      <c r="T484" s="206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00" t="s">
        <v>469</v>
      </c>
      <c r="AU484" s="200" t="s">
        <v>76</v>
      </c>
      <c r="AV484" s="13" t="s">
        <v>76</v>
      </c>
      <c r="AW484" s="13" t="s">
        <v>33</v>
      </c>
      <c r="AX484" s="13" t="s">
        <v>79</v>
      </c>
      <c r="AY484" s="200" t="s">
        <v>458</v>
      </c>
    </row>
    <row r="485" s="2" customFormat="1" ht="66.75" customHeight="1">
      <c r="A485" s="41"/>
      <c r="B485" s="179"/>
      <c r="C485" s="180" t="s">
        <v>1176</v>
      </c>
      <c r="D485" s="180" t="s">
        <v>462</v>
      </c>
      <c r="E485" s="181" t="s">
        <v>4331</v>
      </c>
      <c r="F485" s="182" t="s">
        <v>4332</v>
      </c>
      <c r="G485" s="183" t="s">
        <v>629</v>
      </c>
      <c r="H485" s="184">
        <v>5</v>
      </c>
      <c r="I485" s="185"/>
      <c r="J485" s="186">
        <f>ROUND(I485*H485,2)</f>
        <v>0</v>
      </c>
      <c r="K485" s="182" t="s">
        <v>4311</v>
      </c>
      <c r="L485" s="42"/>
      <c r="M485" s="187" t="s">
        <v>3</v>
      </c>
      <c r="N485" s="188" t="s">
        <v>43</v>
      </c>
      <c r="O485" s="75"/>
      <c r="P485" s="189">
        <f>O485*H485</f>
        <v>0</v>
      </c>
      <c r="Q485" s="189">
        <v>0.016969999999999999</v>
      </c>
      <c r="R485" s="189">
        <f>Q485*H485</f>
        <v>0.084849999999999995</v>
      </c>
      <c r="S485" s="189">
        <v>0</v>
      </c>
      <c r="T485" s="190">
        <f>S485*H485</f>
        <v>0</v>
      </c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R485" s="191" t="s">
        <v>567</v>
      </c>
      <c r="AT485" s="191" t="s">
        <v>462</v>
      </c>
      <c r="AU485" s="191" t="s">
        <v>76</v>
      </c>
      <c r="AY485" s="22" t="s">
        <v>458</v>
      </c>
      <c r="BE485" s="192">
        <f>IF(N485="základní",J485,0)</f>
        <v>0</v>
      </c>
      <c r="BF485" s="192">
        <f>IF(N485="snížená",J485,0)</f>
        <v>0</v>
      </c>
      <c r="BG485" s="192">
        <f>IF(N485="zákl. přenesená",J485,0)</f>
        <v>0</v>
      </c>
      <c r="BH485" s="192">
        <f>IF(N485="sníž. přenesená",J485,0)</f>
        <v>0</v>
      </c>
      <c r="BI485" s="192">
        <f>IF(N485="nulová",J485,0)</f>
        <v>0</v>
      </c>
      <c r="BJ485" s="22" t="s">
        <v>79</v>
      </c>
      <c r="BK485" s="192">
        <f>ROUND(I485*H485,2)</f>
        <v>0</v>
      </c>
      <c r="BL485" s="22" t="s">
        <v>567</v>
      </c>
      <c r="BM485" s="191" t="s">
        <v>4333</v>
      </c>
    </row>
    <row r="486" s="13" customFormat="1">
      <c r="A486" s="13"/>
      <c r="B486" s="198"/>
      <c r="C486" s="13"/>
      <c r="D486" s="199" t="s">
        <v>469</v>
      </c>
      <c r="E486" s="200" t="s">
        <v>3</v>
      </c>
      <c r="F486" s="201" t="s">
        <v>487</v>
      </c>
      <c r="G486" s="13"/>
      <c r="H486" s="202">
        <v>5</v>
      </c>
      <c r="I486" s="203"/>
      <c r="J486" s="13"/>
      <c r="K486" s="13"/>
      <c r="L486" s="198"/>
      <c r="M486" s="204"/>
      <c r="N486" s="205"/>
      <c r="O486" s="205"/>
      <c r="P486" s="205"/>
      <c r="Q486" s="205"/>
      <c r="R486" s="205"/>
      <c r="S486" s="205"/>
      <c r="T486" s="20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00" t="s">
        <v>469</v>
      </c>
      <c r="AU486" s="200" t="s">
        <v>76</v>
      </c>
      <c r="AV486" s="13" t="s">
        <v>76</v>
      </c>
      <c r="AW486" s="13" t="s">
        <v>33</v>
      </c>
      <c r="AX486" s="13" t="s">
        <v>79</v>
      </c>
      <c r="AY486" s="200" t="s">
        <v>458</v>
      </c>
    </row>
    <row r="487" s="2" customFormat="1" ht="37.8" customHeight="1">
      <c r="A487" s="41"/>
      <c r="B487" s="179"/>
      <c r="C487" s="180" t="s">
        <v>1181</v>
      </c>
      <c r="D487" s="180" t="s">
        <v>462</v>
      </c>
      <c r="E487" s="181" t="s">
        <v>4334</v>
      </c>
      <c r="F487" s="182" t="s">
        <v>4335</v>
      </c>
      <c r="G487" s="183" t="s">
        <v>629</v>
      </c>
      <c r="H487" s="184">
        <v>5</v>
      </c>
      <c r="I487" s="185"/>
      <c r="J487" s="186">
        <f>ROUND(I487*H487,2)</f>
        <v>0</v>
      </c>
      <c r="K487" s="182" t="s">
        <v>4311</v>
      </c>
      <c r="L487" s="42"/>
      <c r="M487" s="187" t="s">
        <v>3</v>
      </c>
      <c r="N487" s="188" t="s">
        <v>43</v>
      </c>
      <c r="O487" s="75"/>
      <c r="P487" s="189">
        <f>O487*H487</f>
        <v>0</v>
      </c>
      <c r="Q487" s="189">
        <v>0.016969999999999999</v>
      </c>
      <c r="R487" s="189">
        <f>Q487*H487</f>
        <v>0.084849999999999995</v>
      </c>
      <c r="S487" s="189">
        <v>0</v>
      </c>
      <c r="T487" s="190">
        <f>S487*H487</f>
        <v>0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191" t="s">
        <v>567</v>
      </c>
      <c r="AT487" s="191" t="s">
        <v>462</v>
      </c>
      <c r="AU487" s="191" t="s">
        <v>76</v>
      </c>
      <c r="AY487" s="22" t="s">
        <v>458</v>
      </c>
      <c r="BE487" s="192">
        <f>IF(N487="základní",J487,0)</f>
        <v>0</v>
      </c>
      <c r="BF487" s="192">
        <f>IF(N487="snížená",J487,0)</f>
        <v>0</v>
      </c>
      <c r="BG487" s="192">
        <f>IF(N487="zákl. přenesená",J487,0)</f>
        <v>0</v>
      </c>
      <c r="BH487" s="192">
        <f>IF(N487="sníž. přenesená",J487,0)</f>
        <v>0</v>
      </c>
      <c r="BI487" s="192">
        <f>IF(N487="nulová",J487,0)</f>
        <v>0</v>
      </c>
      <c r="BJ487" s="22" t="s">
        <v>79</v>
      </c>
      <c r="BK487" s="192">
        <f>ROUND(I487*H487,2)</f>
        <v>0</v>
      </c>
      <c r="BL487" s="22" t="s">
        <v>567</v>
      </c>
      <c r="BM487" s="191" t="s">
        <v>4336</v>
      </c>
    </row>
    <row r="488" s="13" customFormat="1">
      <c r="A488" s="13"/>
      <c r="B488" s="198"/>
      <c r="C488" s="13"/>
      <c r="D488" s="199" t="s">
        <v>469</v>
      </c>
      <c r="E488" s="200" t="s">
        <v>3</v>
      </c>
      <c r="F488" s="201" t="s">
        <v>487</v>
      </c>
      <c r="G488" s="13"/>
      <c r="H488" s="202">
        <v>5</v>
      </c>
      <c r="I488" s="203"/>
      <c r="J488" s="13"/>
      <c r="K488" s="13"/>
      <c r="L488" s="198"/>
      <c r="M488" s="204"/>
      <c r="N488" s="205"/>
      <c r="O488" s="205"/>
      <c r="P488" s="205"/>
      <c r="Q488" s="205"/>
      <c r="R488" s="205"/>
      <c r="S488" s="205"/>
      <c r="T488" s="20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0" t="s">
        <v>469</v>
      </c>
      <c r="AU488" s="200" t="s">
        <v>76</v>
      </c>
      <c r="AV488" s="13" t="s">
        <v>76</v>
      </c>
      <c r="AW488" s="13" t="s">
        <v>33</v>
      </c>
      <c r="AX488" s="13" t="s">
        <v>79</v>
      </c>
      <c r="AY488" s="200" t="s">
        <v>458</v>
      </c>
    </row>
    <row r="489" s="2" customFormat="1" ht="37.8" customHeight="1">
      <c r="A489" s="41"/>
      <c r="B489" s="179"/>
      <c r="C489" s="180" t="s">
        <v>1186</v>
      </c>
      <c r="D489" s="180" t="s">
        <v>462</v>
      </c>
      <c r="E489" s="181" t="s">
        <v>4337</v>
      </c>
      <c r="F489" s="182" t="s">
        <v>4338</v>
      </c>
      <c r="G489" s="183" t="s">
        <v>629</v>
      </c>
      <c r="H489" s="184">
        <v>2</v>
      </c>
      <c r="I489" s="185"/>
      <c r="J489" s="186">
        <f>ROUND(I489*H489,2)</f>
        <v>0</v>
      </c>
      <c r="K489" s="182" t="s">
        <v>4311</v>
      </c>
      <c r="L489" s="42"/>
      <c r="M489" s="187" t="s">
        <v>3</v>
      </c>
      <c r="N489" s="188" t="s">
        <v>43</v>
      </c>
      <c r="O489" s="75"/>
      <c r="P489" s="189">
        <f>O489*H489</f>
        <v>0</v>
      </c>
      <c r="Q489" s="189">
        <v>0.016969999999999999</v>
      </c>
      <c r="R489" s="189">
        <f>Q489*H489</f>
        <v>0.033939999999999998</v>
      </c>
      <c r="S489" s="189">
        <v>0</v>
      </c>
      <c r="T489" s="190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191" t="s">
        <v>567</v>
      </c>
      <c r="AT489" s="191" t="s">
        <v>462</v>
      </c>
      <c r="AU489" s="191" t="s">
        <v>76</v>
      </c>
      <c r="AY489" s="22" t="s">
        <v>458</v>
      </c>
      <c r="BE489" s="192">
        <f>IF(N489="základní",J489,0)</f>
        <v>0</v>
      </c>
      <c r="BF489" s="192">
        <f>IF(N489="snížená",J489,0)</f>
        <v>0</v>
      </c>
      <c r="BG489" s="192">
        <f>IF(N489="zákl. přenesená",J489,0)</f>
        <v>0</v>
      </c>
      <c r="BH489" s="192">
        <f>IF(N489="sníž. přenesená",J489,0)</f>
        <v>0</v>
      </c>
      <c r="BI489" s="192">
        <f>IF(N489="nulová",J489,0)</f>
        <v>0</v>
      </c>
      <c r="BJ489" s="22" t="s">
        <v>79</v>
      </c>
      <c r="BK489" s="192">
        <f>ROUND(I489*H489,2)</f>
        <v>0</v>
      </c>
      <c r="BL489" s="22" t="s">
        <v>567</v>
      </c>
      <c r="BM489" s="191" t="s">
        <v>4339</v>
      </c>
    </row>
    <row r="490" s="13" customFormat="1">
      <c r="A490" s="13"/>
      <c r="B490" s="198"/>
      <c r="C490" s="13"/>
      <c r="D490" s="199" t="s">
        <v>469</v>
      </c>
      <c r="E490" s="200" t="s">
        <v>3</v>
      </c>
      <c r="F490" s="201" t="s">
        <v>76</v>
      </c>
      <c r="G490" s="13"/>
      <c r="H490" s="202">
        <v>2</v>
      </c>
      <c r="I490" s="203"/>
      <c r="J490" s="13"/>
      <c r="K490" s="13"/>
      <c r="L490" s="198"/>
      <c r="M490" s="204"/>
      <c r="N490" s="205"/>
      <c r="O490" s="205"/>
      <c r="P490" s="205"/>
      <c r="Q490" s="205"/>
      <c r="R490" s="205"/>
      <c r="S490" s="205"/>
      <c r="T490" s="20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00" t="s">
        <v>469</v>
      </c>
      <c r="AU490" s="200" t="s">
        <v>76</v>
      </c>
      <c r="AV490" s="13" t="s">
        <v>76</v>
      </c>
      <c r="AW490" s="13" t="s">
        <v>33</v>
      </c>
      <c r="AX490" s="13" t="s">
        <v>79</v>
      </c>
      <c r="AY490" s="200" t="s">
        <v>458</v>
      </c>
    </row>
    <row r="491" s="2" customFormat="1" ht="55.5" customHeight="1">
      <c r="A491" s="41"/>
      <c r="B491" s="179"/>
      <c r="C491" s="180" t="s">
        <v>1193</v>
      </c>
      <c r="D491" s="180" t="s">
        <v>462</v>
      </c>
      <c r="E491" s="181" t="s">
        <v>4340</v>
      </c>
      <c r="F491" s="182" t="s">
        <v>4341</v>
      </c>
      <c r="G491" s="183" t="s">
        <v>629</v>
      </c>
      <c r="H491" s="184">
        <v>2</v>
      </c>
      <c r="I491" s="185"/>
      <c r="J491" s="186">
        <f>ROUND(I491*H491,2)</f>
        <v>0</v>
      </c>
      <c r="K491" s="182" t="s">
        <v>4311</v>
      </c>
      <c r="L491" s="42"/>
      <c r="M491" s="187" t="s">
        <v>3</v>
      </c>
      <c r="N491" s="188" t="s">
        <v>43</v>
      </c>
      <c r="O491" s="75"/>
      <c r="P491" s="189">
        <f>O491*H491</f>
        <v>0</v>
      </c>
      <c r="Q491" s="189">
        <v>0.016969999999999999</v>
      </c>
      <c r="R491" s="189">
        <f>Q491*H491</f>
        <v>0.033939999999999998</v>
      </c>
      <c r="S491" s="189">
        <v>0</v>
      </c>
      <c r="T491" s="190">
        <f>S491*H491</f>
        <v>0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191" t="s">
        <v>567</v>
      </c>
      <c r="AT491" s="191" t="s">
        <v>462</v>
      </c>
      <c r="AU491" s="191" t="s">
        <v>76</v>
      </c>
      <c r="AY491" s="22" t="s">
        <v>458</v>
      </c>
      <c r="BE491" s="192">
        <f>IF(N491="základní",J491,0)</f>
        <v>0</v>
      </c>
      <c r="BF491" s="192">
        <f>IF(N491="snížená",J491,0)</f>
        <v>0</v>
      </c>
      <c r="BG491" s="192">
        <f>IF(N491="zákl. přenesená",J491,0)</f>
        <v>0</v>
      </c>
      <c r="BH491" s="192">
        <f>IF(N491="sníž. přenesená",J491,0)</f>
        <v>0</v>
      </c>
      <c r="BI491" s="192">
        <f>IF(N491="nulová",J491,0)</f>
        <v>0</v>
      </c>
      <c r="BJ491" s="22" t="s">
        <v>79</v>
      </c>
      <c r="BK491" s="192">
        <f>ROUND(I491*H491,2)</f>
        <v>0</v>
      </c>
      <c r="BL491" s="22" t="s">
        <v>567</v>
      </c>
      <c r="BM491" s="191" t="s">
        <v>4342</v>
      </c>
    </row>
    <row r="492" s="13" customFormat="1">
      <c r="A492" s="13"/>
      <c r="B492" s="198"/>
      <c r="C492" s="13"/>
      <c r="D492" s="199" t="s">
        <v>469</v>
      </c>
      <c r="E492" s="200" t="s">
        <v>3</v>
      </c>
      <c r="F492" s="201" t="s">
        <v>4343</v>
      </c>
      <c r="G492" s="13"/>
      <c r="H492" s="202">
        <v>2</v>
      </c>
      <c r="I492" s="203"/>
      <c r="J492" s="13"/>
      <c r="K492" s="13"/>
      <c r="L492" s="198"/>
      <c r="M492" s="204"/>
      <c r="N492" s="205"/>
      <c r="O492" s="205"/>
      <c r="P492" s="205"/>
      <c r="Q492" s="205"/>
      <c r="R492" s="205"/>
      <c r="S492" s="205"/>
      <c r="T492" s="20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0" t="s">
        <v>469</v>
      </c>
      <c r="AU492" s="200" t="s">
        <v>76</v>
      </c>
      <c r="AV492" s="13" t="s">
        <v>76</v>
      </c>
      <c r="AW492" s="13" t="s">
        <v>33</v>
      </c>
      <c r="AX492" s="13" t="s">
        <v>79</v>
      </c>
      <c r="AY492" s="200" t="s">
        <v>458</v>
      </c>
    </row>
    <row r="493" s="2" customFormat="1" ht="24.15" customHeight="1">
      <c r="A493" s="41"/>
      <c r="B493" s="179"/>
      <c r="C493" s="180" t="s">
        <v>1198</v>
      </c>
      <c r="D493" s="180" t="s">
        <v>462</v>
      </c>
      <c r="E493" s="181" t="s">
        <v>4344</v>
      </c>
      <c r="F493" s="182" t="s">
        <v>4345</v>
      </c>
      <c r="G493" s="183" t="s">
        <v>629</v>
      </c>
      <c r="H493" s="184">
        <v>8</v>
      </c>
      <c r="I493" s="185"/>
      <c r="J493" s="186">
        <f>ROUND(I493*H493,2)</f>
        <v>0</v>
      </c>
      <c r="K493" s="182" t="s">
        <v>4311</v>
      </c>
      <c r="L493" s="42"/>
      <c r="M493" s="187" t="s">
        <v>3</v>
      </c>
      <c r="N493" s="188" t="s">
        <v>43</v>
      </c>
      <c r="O493" s="75"/>
      <c r="P493" s="189">
        <f>O493*H493</f>
        <v>0</v>
      </c>
      <c r="Q493" s="189">
        <v>0.016969999999999999</v>
      </c>
      <c r="R493" s="189">
        <f>Q493*H493</f>
        <v>0.13575999999999999</v>
      </c>
      <c r="S493" s="189">
        <v>0</v>
      </c>
      <c r="T493" s="190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191" t="s">
        <v>567</v>
      </c>
      <c r="AT493" s="191" t="s">
        <v>462</v>
      </c>
      <c r="AU493" s="191" t="s">
        <v>76</v>
      </c>
      <c r="AY493" s="22" t="s">
        <v>458</v>
      </c>
      <c r="BE493" s="192">
        <f>IF(N493="základní",J493,0)</f>
        <v>0</v>
      </c>
      <c r="BF493" s="192">
        <f>IF(N493="snížená",J493,0)</f>
        <v>0</v>
      </c>
      <c r="BG493" s="192">
        <f>IF(N493="zákl. přenesená",J493,0)</f>
        <v>0</v>
      </c>
      <c r="BH493" s="192">
        <f>IF(N493="sníž. přenesená",J493,0)</f>
        <v>0</v>
      </c>
      <c r="BI493" s="192">
        <f>IF(N493="nulová",J493,0)</f>
        <v>0</v>
      </c>
      <c r="BJ493" s="22" t="s">
        <v>79</v>
      </c>
      <c r="BK493" s="192">
        <f>ROUND(I493*H493,2)</f>
        <v>0</v>
      </c>
      <c r="BL493" s="22" t="s">
        <v>567</v>
      </c>
      <c r="BM493" s="191" t="s">
        <v>4346</v>
      </c>
    </row>
    <row r="494" s="13" customFormat="1">
      <c r="A494" s="13"/>
      <c r="B494" s="198"/>
      <c r="C494" s="13"/>
      <c r="D494" s="199" t="s">
        <v>469</v>
      </c>
      <c r="E494" s="200" t="s">
        <v>3</v>
      </c>
      <c r="F494" s="201" t="s">
        <v>4347</v>
      </c>
      <c r="G494" s="13"/>
      <c r="H494" s="202">
        <v>8</v>
      </c>
      <c r="I494" s="203"/>
      <c r="J494" s="13"/>
      <c r="K494" s="13"/>
      <c r="L494" s="198"/>
      <c r="M494" s="204"/>
      <c r="N494" s="205"/>
      <c r="O494" s="205"/>
      <c r="P494" s="205"/>
      <c r="Q494" s="205"/>
      <c r="R494" s="205"/>
      <c r="S494" s="205"/>
      <c r="T494" s="20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00" t="s">
        <v>469</v>
      </c>
      <c r="AU494" s="200" t="s">
        <v>76</v>
      </c>
      <c r="AV494" s="13" t="s">
        <v>76</v>
      </c>
      <c r="AW494" s="13" t="s">
        <v>33</v>
      </c>
      <c r="AX494" s="13" t="s">
        <v>79</v>
      </c>
      <c r="AY494" s="200" t="s">
        <v>458</v>
      </c>
    </row>
    <row r="495" s="2" customFormat="1" ht="44.25" customHeight="1">
      <c r="A495" s="41"/>
      <c r="B495" s="179"/>
      <c r="C495" s="180" t="s">
        <v>1203</v>
      </c>
      <c r="D495" s="180" t="s">
        <v>462</v>
      </c>
      <c r="E495" s="181" t="s">
        <v>4348</v>
      </c>
      <c r="F495" s="182" t="s">
        <v>4349</v>
      </c>
      <c r="G495" s="183" t="s">
        <v>629</v>
      </c>
      <c r="H495" s="184">
        <v>5</v>
      </c>
      <c r="I495" s="185"/>
      <c r="J495" s="186">
        <f>ROUND(I495*H495,2)</f>
        <v>0</v>
      </c>
      <c r="K495" s="182" t="s">
        <v>4311</v>
      </c>
      <c r="L495" s="42"/>
      <c r="M495" s="187" t="s">
        <v>3</v>
      </c>
      <c r="N495" s="188" t="s">
        <v>43</v>
      </c>
      <c r="O495" s="75"/>
      <c r="P495" s="189">
        <f>O495*H495</f>
        <v>0</v>
      </c>
      <c r="Q495" s="189">
        <v>0.016969999999999999</v>
      </c>
      <c r="R495" s="189">
        <f>Q495*H495</f>
        <v>0.084849999999999995</v>
      </c>
      <c r="S495" s="189">
        <v>0</v>
      </c>
      <c r="T495" s="190">
        <f>S495*H495</f>
        <v>0</v>
      </c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R495" s="191" t="s">
        <v>567</v>
      </c>
      <c r="AT495" s="191" t="s">
        <v>462</v>
      </c>
      <c r="AU495" s="191" t="s">
        <v>76</v>
      </c>
      <c r="AY495" s="22" t="s">
        <v>458</v>
      </c>
      <c r="BE495" s="192">
        <f>IF(N495="základní",J495,0)</f>
        <v>0</v>
      </c>
      <c r="BF495" s="192">
        <f>IF(N495="snížená",J495,0)</f>
        <v>0</v>
      </c>
      <c r="BG495" s="192">
        <f>IF(N495="zákl. přenesená",J495,0)</f>
        <v>0</v>
      </c>
      <c r="BH495" s="192">
        <f>IF(N495="sníž. přenesená",J495,0)</f>
        <v>0</v>
      </c>
      <c r="BI495" s="192">
        <f>IF(N495="nulová",J495,0)</f>
        <v>0</v>
      </c>
      <c r="BJ495" s="22" t="s">
        <v>79</v>
      </c>
      <c r="BK495" s="192">
        <f>ROUND(I495*H495,2)</f>
        <v>0</v>
      </c>
      <c r="BL495" s="22" t="s">
        <v>567</v>
      </c>
      <c r="BM495" s="191" t="s">
        <v>4350</v>
      </c>
    </row>
    <row r="496" s="13" customFormat="1">
      <c r="A496" s="13"/>
      <c r="B496" s="198"/>
      <c r="C496" s="13"/>
      <c r="D496" s="199" t="s">
        <v>469</v>
      </c>
      <c r="E496" s="200" t="s">
        <v>3</v>
      </c>
      <c r="F496" s="201" t="s">
        <v>487</v>
      </c>
      <c r="G496" s="13"/>
      <c r="H496" s="202">
        <v>5</v>
      </c>
      <c r="I496" s="203"/>
      <c r="J496" s="13"/>
      <c r="K496" s="13"/>
      <c r="L496" s="198"/>
      <c r="M496" s="204"/>
      <c r="N496" s="205"/>
      <c r="O496" s="205"/>
      <c r="P496" s="205"/>
      <c r="Q496" s="205"/>
      <c r="R496" s="205"/>
      <c r="S496" s="205"/>
      <c r="T496" s="20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0" t="s">
        <v>469</v>
      </c>
      <c r="AU496" s="200" t="s">
        <v>76</v>
      </c>
      <c r="AV496" s="13" t="s">
        <v>76</v>
      </c>
      <c r="AW496" s="13" t="s">
        <v>33</v>
      </c>
      <c r="AX496" s="13" t="s">
        <v>79</v>
      </c>
      <c r="AY496" s="200" t="s">
        <v>458</v>
      </c>
    </row>
    <row r="497" s="2" customFormat="1" ht="55.5" customHeight="1">
      <c r="A497" s="41"/>
      <c r="B497" s="179"/>
      <c r="C497" s="180" t="s">
        <v>1211</v>
      </c>
      <c r="D497" s="180" t="s">
        <v>462</v>
      </c>
      <c r="E497" s="181" t="s">
        <v>4351</v>
      </c>
      <c r="F497" s="182" t="s">
        <v>4352</v>
      </c>
      <c r="G497" s="183" t="s">
        <v>629</v>
      </c>
      <c r="H497" s="184">
        <v>6</v>
      </c>
      <c r="I497" s="185"/>
      <c r="J497" s="186">
        <f>ROUND(I497*H497,2)</f>
        <v>0</v>
      </c>
      <c r="K497" s="182" t="s">
        <v>4311</v>
      </c>
      <c r="L497" s="42"/>
      <c r="M497" s="187" t="s">
        <v>3</v>
      </c>
      <c r="N497" s="188" t="s">
        <v>43</v>
      </c>
      <c r="O497" s="75"/>
      <c r="P497" s="189">
        <f>O497*H497</f>
        <v>0</v>
      </c>
      <c r="Q497" s="189">
        <v>0.016969999999999999</v>
      </c>
      <c r="R497" s="189">
        <f>Q497*H497</f>
        <v>0.10181999999999999</v>
      </c>
      <c r="S497" s="189">
        <v>0</v>
      </c>
      <c r="T497" s="190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191" t="s">
        <v>567</v>
      </c>
      <c r="AT497" s="191" t="s">
        <v>462</v>
      </c>
      <c r="AU497" s="191" t="s">
        <v>76</v>
      </c>
      <c r="AY497" s="22" t="s">
        <v>458</v>
      </c>
      <c r="BE497" s="192">
        <f>IF(N497="základní",J497,0)</f>
        <v>0</v>
      </c>
      <c r="BF497" s="192">
        <f>IF(N497="snížená",J497,0)</f>
        <v>0</v>
      </c>
      <c r="BG497" s="192">
        <f>IF(N497="zákl. přenesená",J497,0)</f>
        <v>0</v>
      </c>
      <c r="BH497" s="192">
        <f>IF(N497="sníž. přenesená",J497,0)</f>
        <v>0</v>
      </c>
      <c r="BI497" s="192">
        <f>IF(N497="nulová",J497,0)</f>
        <v>0</v>
      </c>
      <c r="BJ497" s="22" t="s">
        <v>79</v>
      </c>
      <c r="BK497" s="192">
        <f>ROUND(I497*H497,2)</f>
        <v>0</v>
      </c>
      <c r="BL497" s="22" t="s">
        <v>567</v>
      </c>
      <c r="BM497" s="191" t="s">
        <v>4353</v>
      </c>
    </row>
    <row r="498" s="13" customFormat="1">
      <c r="A498" s="13"/>
      <c r="B498" s="198"/>
      <c r="C498" s="13"/>
      <c r="D498" s="199" t="s">
        <v>469</v>
      </c>
      <c r="E498" s="200" t="s">
        <v>3</v>
      </c>
      <c r="F498" s="201" t="s">
        <v>128</v>
      </c>
      <c r="G498" s="13"/>
      <c r="H498" s="202">
        <v>6</v>
      </c>
      <c r="I498" s="203"/>
      <c r="J498" s="13"/>
      <c r="K498" s="13"/>
      <c r="L498" s="198"/>
      <c r="M498" s="204"/>
      <c r="N498" s="205"/>
      <c r="O498" s="205"/>
      <c r="P498" s="205"/>
      <c r="Q498" s="205"/>
      <c r="R498" s="205"/>
      <c r="S498" s="205"/>
      <c r="T498" s="20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00" t="s">
        <v>469</v>
      </c>
      <c r="AU498" s="200" t="s">
        <v>76</v>
      </c>
      <c r="AV498" s="13" t="s">
        <v>76</v>
      </c>
      <c r="AW498" s="13" t="s">
        <v>33</v>
      </c>
      <c r="AX498" s="13" t="s">
        <v>79</v>
      </c>
      <c r="AY498" s="200" t="s">
        <v>458</v>
      </c>
    </row>
    <row r="499" s="2" customFormat="1" ht="37.8" customHeight="1">
      <c r="A499" s="41"/>
      <c r="B499" s="179"/>
      <c r="C499" s="180" t="s">
        <v>1216</v>
      </c>
      <c r="D499" s="180" t="s">
        <v>462</v>
      </c>
      <c r="E499" s="181" t="s">
        <v>4354</v>
      </c>
      <c r="F499" s="182" t="s">
        <v>4355</v>
      </c>
      <c r="G499" s="183" t="s">
        <v>629</v>
      </c>
      <c r="H499" s="184">
        <v>1</v>
      </c>
      <c r="I499" s="185"/>
      <c r="J499" s="186">
        <f>ROUND(I499*H499,2)</f>
        <v>0</v>
      </c>
      <c r="K499" s="182" t="s">
        <v>4311</v>
      </c>
      <c r="L499" s="42"/>
      <c r="M499" s="187" t="s">
        <v>3</v>
      </c>
      <c r="N499" s="188" t="s">
        <v>43</v>
      </c>
      <c r="O499" s="75"/>
      <c r="P499" s="189">
        <f>O499*H499</f>
        <v>0</v>
      </c>
      <c r="Q499" s="189">
        <v>0.016969999999999999</v>
      </c>
      <c r="R499" s="189">
        <f>Q499*H499</f>
        <v>0.016969999999999999</v>
      </c>
      <c r="S499" s="189">
        <v>0</v>
      </c>
      <c r="T499" s="190">
        <f>S499*H499</f>
        <v>0</v>
      </c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R499" s="191" t="s">
        <v>567</v>
      </c>
      <c r="AT499" s="191" t="s">
        <v>462</v>
      </c>
      <c r="AU499" s="191" t="s">
        <v>76</v>
      </c>
      <c r="AY499" s="22" t="s">
        <v>458</v>
      </c>
      <c r="BE499" s="192">
        <f>IF(N499="základní",J499,0)</f>
        <v>0</v>
      </c>
      <c r="BF499" s="192">
        <f>IF(N499="snížená",J499,0)</f>
        <v>0</v>
      </c>
      <c r="BG499" s="192">
        <f>IF(N499="zákl. přenesená",J499,0)</f>
        <v>0</v>
      </c>
      <c r="BH499" s="192">
        <f>IF(N499="sníž. přenesená",J499,0)</f>
        <v>0</v>
      </c>
      <c r="BI499" s="192">
        <f>IF(N499="nulová",J499,0)</f>
        <v>0</v>
      </c>
      <c r="BJ499" s="22" t="s">
        <v>79</v>
      </c>
      <c r="BK499" s="192">
        <f>ROUND(I499*H499,2)</f>
        <v>0</v>
      </c>
      <c r="BL499" s="22" t="s">
        <v>567</v>
      </c>
      <c r="BM499" s="191" t="s">
        <v>4356</v>
      </c>
    </row>
    <row r="500" s="13" customFormat="1">
      <c r="A500" s="13"/>
      <c r="B500" s="198"/>
      <c r="C500" s="13"/>
      <c r="D500" s="199" t="s">
        <v>469</v>
      </c>
      <c r="E500" s="200" t="s">
        <v>3</v>
      </c>
      <c r="F500" s="201" t="s">
        <v>79</v>
      </c>
      <c r="G500" s="13"/>
      <c r="H500" s="202">
        <v>1</v>
      </c>
      <c r="I500" s="203"/>
      <c r="J500" s="13"/>
      <c r="K500" s="13"/>
      <c r="L500" s="198"/>
      <c r="M500" s="204"/>
      <c r="N500" s="205"/>
      <c r="O500" s="205"/>
      <c r="P500" s="205"/>
      <c r="Q500" s="205"/>
      <c r="R500" s="205"/>
      <c r="S500" s="205"/>
      <c r="T500" s="20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00" t="s">
        <v>469</v>
      </c>
      <c r="AU500" s="200" t="s">
        <v>76</v>
      </c>
      <c r="AV500" s="13" t="s">
        <v>76</v>
      </c>
      <c r="AW500" s="13" t="s">
        <v>33</v>
      </c>
      <c r="AX500" s="13" t="s">
        <v>79</v>
      </c>
      <c r="AY500" s="200" t="s">
        <v>458</v>
      </c>
    </row>
    <row r="501" s="2" customFormat="1" ht="49.05" customHeight="1">
      <c r="A501" s="41"/>
      <c r="B501" s="179"/>
      <c r="C501" s="180" t="s">
        <v>1223</v>
      </c>
      <c r="D501" s="180" t="s">
        <v>462</v>
      </c>
      <c r="E501" s="181" t="s">
        <v>4357</v>
      </c>
      <c r="F501" s="182" t="s">
        <v>4358</v>
      </c>
      <c r="G501" s="183" t="s">
        <v>629</v>
      </c>
      <c r="H501" s="184">
        <v>1</v>
      </c>
      <c r="I501" s="185"/>
      <c r="J501" s="186">
        <f>ROUND(I501*H501,2)</f>
        <v>0</v>
      </c>
      <c r="K501" s="182" t="s">
        <v>4311</v>
      </c>
      <c r="L501" s="42"/>
      <c r="M501" s="187" t="s">
        <v>3</v>
      </c>
      <c r="N501" s="188" t="s">
        <v>43</v>
      </c>
      <c r="O501" s="75"/>
      <c r="P501" s="189">
        <f>O501*H501</f>
        <v>0</v>
      </c>
      <c r="Q501" s="189">
        <v>0.016969999999999999</v>
      </c>
      <c r="R501" s="189">
        <f>Q501*H501</f>
        <v>0.016969999999999999</v>
      </c>
      <c r="S501" s="189">
        <v>0</v>
      </c>
      <c r="T501" s="190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191" t="s">
        <v>567</v>
      </c>
      <c r="AT501" s="191" t="s">
        <v>462</v>
      </c>
      <c r="AU501" s="191" t="s">
        <v>76</v>
      </c>
      <c r="AY501" s="22" t="s">
        <v>458</v>
      </c>
      <c r="BE501" s="192">
        <f>IF(N501="základní",J501,0)</f>
        <v>0</v>
      </c>
      <c r="BF501" s="192">
        <f>IF(N501="snížená",J501,0)</f>
        <v>0</v>
      </c>
      <c r="BG501" s="192">
        <f>IF(N501="zákl. přenesená",J501,0)</f>
        <v>0</v>
      </c>
      <c r="BH501" s="192">
        <f>IF(N501="sníž. přenesená",J501,0)</f>
        <v>0</v>
      </c>
      <c r="BI501" s="192">
        <f>IF(N501="nulová",J501,0)</f>
        <v>0</v>
      </c>
      <c r="BJ501" s="22" t="s">
        <v>79</v>
      </c>
      <c r="BK501" s="192">
        <f>ROUND(I501*H501,2)</f>
        <v>0</v>
      </c>
      <c r="BL501" s="22" t="s">
        <v>567</v>
      </c>
      <c r="BM501" s="191" t="s">
        <v>4359</v>
      </c>
    </row>
    <row r="502" s="13" customFormat="1">
      <c r="A502" s="13"/>
      <c r="B502" s="198"/>
      <c r="C502" s="13"/>
      <c r="D502" s="199" t="s">
        <v>469</v>
      </c>
      <c r="E502" s="200" t="s">
        <v>3</v>
      </c>
      <c r="F502" s="201" t="s">
        <v>79</v>
      </c>
      <c r="G502" s="13"/>
      <c r="H502" s="202">
        <v>1</v>
      </c>
      <c r="I502" s="203"/>
      <c r="J502" s="13"/>
      <c r="K502" s="13"/>
      <c r="L502" s="198"/>
      <c r="M502" s="204"/>
      <c r="N502" s="205"/>
      <c r="O502" s="205"/>
      <c r="P502" s="205"/>
      <c r="Q502" s="205"/>
      <c r="R502" s="205"/>
      <c r="S502" s="205"/>
      <c r="T502" s="20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00" t="s">
        <v>469</v>
      </c>
      <c r="AU502" s="200" t="s">
        <v>76</v>
      </c>
      <c r="AV502" s="13" t="s">
        <v>76</v>
      </c>
      <c r="AW502" s="13" t="s">
        <v>33</v>
      </c>
      <c r="AX502" s="13" t="s">
        <v>79</v>
      </c>
      <c r="AY502" s="200" t="s">
        <v>458</v>
      </c>
    </row>
    <row r="503" s="2" customFormat="1" ht="49.05" customHeight="1">
      <c r="A503" s="41"/>
      <c r="B503" s="179"/>
      <c r="C503" s="180" t="s">
        <v>1228</v>
      </c>
      <c r="D503" s="180" t="s">
        <v>462</v>
      </c>
      <c r="E503" s="181" t="s">
        <v>4360</v>
      </c>
      <c r="F503" s="182" t="s">
        <v>4361</v>
      </c>
      <c r="G503" s="183" t="s">
        <v>629</v>
      </c>
      <c r="H503" s="184">
        <v>1</v>
      </c>
      <c r="I503" s="185"/>
      <c r="J503" s="186">
        <f>ROUND(I503*H503,2)</f>
        <v>0</v>
      </c>
      <c r="K503" s="182" t="s">
        <v>4311</v>
      </c>
      <c r="L503" s="42"/>
      <c r="M503" s="187" t="s">
        <v>3</v>
      </c>
      <c r="N503" s="188" t="s">
        <v>43</v>
      </c>
      <c r="O503" s="75"/>
      <c r="P503" s="189">
        <f>O503*H503</f>
        <v>0</v>
      </c>
      <c r="Q503" s="189">
        <v>0.016969999999999999</v>
      </c>
      <c r="R503" s="189">
        <f>Q503*H503</f>
        <v>0.016969999999999999</v>
      </c>
      <c r="S503" s="189">
        <v>0</v>
      </c>
      <c r="T503" s="190">
        <f>S503*H503</f>
        <v>0</v>
      </c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R503" s="191" t="s">
        <v>567</v>
      </c>
      <c r="AT503" s="191" t="s">
        <v>462</v>
      </c>
      <c r="AU503" s="191" t="s">
        <v>76</v>
      </c>
      <c r="AY503" s="22" t="s">
        <v>458</v>
      </c>
      <c r="BE503" s="192">
        <f>IF(N503="základní",J503,0)</f>
        <v>0</v>
      </c>
      <c r="BF503" s="192">
        <f>IF(N503="snížená",J503,0)</f>
        <v>0</v>
      </c>
      <c r="BG503" s="192">
        <f>IF(N503="zákl. přenesená",J503,0)</f>
        <v>0</v>
      </c>
      <c r="BH503" s="192">
        <f>IF(N503="sníž. přenesená",J503,0)</f>
        <v>0</v>
      </c>
      <c r="BI503" s="192">
        <f>IF(N503="nulová",J503,0)</f>
        <v>0</v>
      </c>
      <c r="BJ503" s="22" t="s">
        <v>79</v>
      </c>
      <c r="BK503" s="192">
        <f>ROUND(I503*H503,2)</f>
        <v>0</v>
      </c>
      <c r="BL503" s="22" t="s">
        <v>567</v>
      </c>
      <c r="BM503" s="191" t="s">
        <v>4362</v>
      </c>
    </row>
    <row r="504" s="13" customFormat="1">
      <c r="A504" s="13"/>
      <c r="B504" s="198"/>
      <c r="C504" s="13"/>
      <c r="D504" s="199" t="s">
        <v>469</v>
      </c>
      <c r="E504" s="200" t="s">
        <v>3</v>
      </c>
      <c r="F504" s="201" t="s">
        <v>79</v>
      </c>
      <c r="G504" s="13"/>
      <c r="H504" s="202">
        <v>1</v>
      </c>
      <c r="I504" s="203"/>
      <c r="J504" s="13"/>
      <c r="K504" s="13"/>
      <c r="L504" s="198"/>
      <c r="M504" s="204"/>
      <c r="N504" s="205"/>
      <c r="O504" s="205"/>
      <c r="P504" s="205"/>
      <c r="Q504" s="205"/>
      <c r="R504" s="205"/>
      <c r="S504" s="205"/>
      <c r="T504" s="20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00" t="s">
        <v>469</v>
      </c>
      <c r="AU504" s="200" t="s">
        <v>76</v>
      </c>
      <c r="AV504" s="13" t="s">
        <v>76</v>
      </c>
      <c r="AW504" s="13" t="s">
        <v>33</v>
      </c>
      <c r="AX504" s="13" t="s">
        <v>79</v>
      </c>
      <c r="AY504" s="200" t="s">
        <v>458</v>
      </c>
    </row>
    <row r="505" s="2" customFormat="1" ht="37.8" customHeight="1">
      <c r="A505" s="41"/>
      <c r="B505" s="179"/>
      <c r="C505" s="180" t="s">
        <v>1233</v>
      </c>
      <c r="D505" s="180" t="s">
        <v>462</v>
      </c>
      <c r="E505" s="181" t="s">
        <v>4363</v>
      </c>
      <c r="F505" s="182" t="s">
        <v>4364</v>
      </c>
      <c r="G505" s="183" t="s">
        <v>629</v>
      </c>
      <c r="H505" s="184">
        <v>1</v>
      </c>
      <c r="I505" s="185"/>
      <c r="J505" s="186">
        <f>ROUND(I505*H505,2)</f>
        <v>0</v>
      </c>
      <c r="K505" s="182" t="s">
        <v>4311</v>
      </c>
      <c r="L505" s="42"/>
      <c r="M505" s="187" t="s">
        <v>3</v>
      </c>
      <c r="N505" s="188" t="s">
        <v>43</v>
      </c>
      <c r="O505" s="75"/>
      <c r="P505" s="189">
        <f>O505*H505</f>
        <v>0</v>
      </c>
      <c r="Q505" s="189">
        <v>0.016969999999999999</v>
      </c>
      <c r="R505" s="189">
        <f>Q505*H505</f>
        <v>0.016969999999999999</v>
      </c>
      <c r="S505" s="189">
        <v>0</v>
      </c>
      <c r="T505" s="190">
        <f>S505*H505</f>
        <v>0</v>
      </c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R505" s="191" t="s">
        <v>567</v>
      </c>
      <c r="AT505" s="191" t="s">
        <v>462</v>
      </c>
      <c r="AU505" s="191" t="s">
        <v>76</v>
      </c>
      <c r="AY505" s="22" t="s">
        <v>458</v>
      </c>
      <c r="BE505" s="192">
        <f>IF(N505="základní",J505,0)</f>
        <v>0</v>
      </c>
      <c r="BF505" s="192">
        <f>IF(N505="snížená",J505,0)</f>
        <v>0</v>
      </c>
      <c r="BG505" s="192">
        <f>IF(N505="zákl. přenesená",J505,0)</f>
        <v>0</v>
      </c>
      <c r="BH505" s="192">
        <f>IF(N505="sníž. přenesená",J505,0)</f>
        <v>0</v>
      </c>
      <c r="BI505" s="192">
        <f>IF(N505="nulová",J505,0)</f>
        <v>0</v>
      </c>
      <c r="BJ505" s="22" t="s">
        <v>79</v>
      </c>
      <c r="BK505" s="192">
        <f>ROUND(I505*H505,2)</f>
        <v>0</v>
      </c>
      <c r="BL505" s="22" t="s">
        <v>567</v>
      </c>
      <c r="BM505" s="191" t="s">
        <v>4365</v>
      </c>
    </row>
    <row r="506" s="13" customFormat="1">
      <c r="A506" s="13"/>
      <c r="B506" s="198"/>
      <c r="C506" s="13"/>
      <c r="D506" s="199" t="s">
        <v>469</v>
      </c>
      <c r="E506" s="200" t="s">
        <v>3</v>
      </c>
      <c r="F506" s="201" t="s">
        <v>79</v>
      </c>
      <c r="G506" s="13"/>
      <c r="H506" s="202">
        <v>1</v>
      </c>
      <c r="I506" s="203"/>
      <c r="J506" s="13"/>
      <c r="K506" s="13"/>
      <c r="L506" s="198"/>
      <c r="M506" s="204"/>
      <c r="N506" s="205"/>
      <c r="O506" s="205"/>
      <c r="P506" s="205"/>
      <c r="Q506" s="205"/>
      <c r="R506" s="205"/>
      <c r="S506" s="205"/>
      <c r="T506" s="20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00" t="s">
        <v>469</v>
      </c>
      <c r="AU506" s="200" t="s">
        <v>76</v>
      </c>
      <c r="AV506" s="13" t="s">
        <v>76</v>
      </c>
      <c r="AW506" s="13" t="s">
        <v>33</v>
      </c>
      <c r="AX506" s="13" t="s">
        <v>79</v>
      </c>
      <c r="AY506" s="200" t="s">
        <v>458</v>
      </c>
    </row>
    <row r="507" s="2" customFormat="1" ht="44.25" customHeight="1">
      <c r="A507" s="41"/>
      <c r="B507" s="179"/>
      <c r="C507" s="180" t="s">
        <v>1239</v>
      </c>
      <c r="D507" s="180" t="s">
        <v>462</v>
      </c>
      <c r="E507" s="181" t="s">
        <v>4366</v>
      </c>
      <c r="F507" s="182" t="s">
        <v>4367</v>
      </c>
      <c r="G507" s="183" t="s">
        <v>629</v>
      </c>
      <c r="H507" s="184">
        <v>3</v>
      </c>
      <c r="I507" s="185"/>
      <c r="J507" s="186">
        <f>ROUND(I507*H507,2)</f>
        <v>0</v>
      </c>
      <c r="K507" s="182" t="s">
        <v>4311</v>
      </c>
      <c r="L507" s="42"/>
      <c r="M507" s="187" t="s">
        <v>3</v>
      </c>
      <c r="N507" s="188" t="s">
        <v>43</v>
      </c>
      <c r="O507" s="75"/>
      <c r="P507" s="189">
        <f>O507*H507</f>
        <v>0</v>
      </c>
      <c r="Q507" s="189">
        <v>0.016969999999999999</v>
      </c>
      <c r="R507" s="189">
        <f>Q507*H507</f>
        <v>0.050909999999999997</v>
      </c>
      <c r="S507" s="189">
        <v>0</v>
      </c>
      <c r="T507" s="190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191" t="s">
        <v>567</v>
      </c>
      <c r="AT507" s="191" t="s">
        <v>462</v>
      </c>
      <c r="AU507" s="191" t="s">
        <v>76</v>
      </c>
      <c r="AY507" s="22" t="s">
        <v>458</v>
      </c>
      <c r="BE507" s="192">
        <f>IF(N507="základní",J507,0)</f>
        <v>0</v>
      </c>
      <c r="BF507" s="192">
        <f>IF(N507="snížená",J507,0)</f>
        <v>0</v>
      </c>
      <c r="BG507" s="192">
        <f>IF(N507="zákl. přenesená",J507,0)</f>
        <v>0</v>
      </c>
      <c r="BH507" s="192">
        <f>IF(N507="sníž. přenesená",J507,0)</f>
        <v>0</v>
      </c>
      <c r="BI507" s="192">
        <f>IF(N507="nulová",J507,0)</f>
        <v>0</v>
      </c>
      <c r="BJ507" s="22" t="s">
        <v>79</v>
      </c>
      <c r="BK507" s="192">
        <f>ROUND(I507*H507,2)</f>
        <v>0</v>
      </c>
      <c r="BL507" s="22" t="s">
        <v>567</v>
      </c>
      <c r="BM507" s="191" t="s">
        <v>4368</v>
      </c>
    </row>
    <row r="508" s="13" customFormat="1">
      <c r="A508" s="13"/>
      <c r="B508" s="198"/>
      <c r="C508" s="13"/>
      <c r="D508" s="199" t="s">
        <v>469</v>
      </c>
      <c r="E508" s="200" t="s">
        <v>3</v>
      </c>
      <c r="F508" s="201" t="s">
        <v>101</v>
      </c>
      <c r="G508" s="13"/>
      <c r="H508" s="202">
        <v>3</v>
      </c>
      <c r="I508" s="203"/>
      <c r="J508" s="13"/>
      <c r="K508" s="13"/>
      <c r="L508" s="198"/>
      <c r="M508" s="204"/>
      <c r="N508" s="205"/>
      <c r="O508" s="205"/>
      <c r="P508" s="205"/>
      <c r="Q508" s="205"/>
      <c r="R508" s="205"/>
      <c r="S508" s="205"/>
      <c r="T508" s="20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0" t="s">
        <v>469</v>
      </c>
      <c r="AU508" s="200" t="s">
        <v>76</v>
      </c>
      <c r="AV508" s="13" t="s">
        <v>76</v>
      </c>
      <c r="AW508" s="13" t="s">
        <v>33</v>
      </c>
      <c r="AX508" s="13" t="s">
        <v>79</v>
      </c>
      <c r="AY508" s="200" t="s">
        <v>458</v>
      </c>
    </row>
    <row r="509" s="2" customFormat="1" ht="49.05" customHeight="1">
      <c r="A509" s="41"/>
      <c r="B509" s="179"/>
      <c r="C509" s="180" t="s">
        <v>1247</v>
      </c>
      <c r="D509" s="180" t="s">
        <v>462</v>
      </c>
      <c r="E509" s="181" t="s">
        <v>4369</v>
      </c>
      <c r="F509" s="182" t="s">
        <v>4370</v>
      </c>
      <c r="G509" s="183" t="s">
        <v>629</v>
      </c>
      <c r="H509" s="184">
        <v>2</v>
      </c>
      <c r="I509" s="185"/>
      <c r="J509" s="186">
        <f>ROUND(I509*H509,2)</f>
        <v>0</v>
      </c>
      <c r="K509" s="182" t="s">
        <v>4311</v>
      </c>
      <c r="L509" s="42"/>
      <c r="M509" s="187" t="s">
        <v>3</v>
      </c>
      <c r="N509" s="188" t="s">
        <v>43</v>
      </c>
      <c r="O509" s="75"/>
      <c r="P509" s="189">
        <f>O509*H509</f>
        <v>0</v>
      </c>
      <c r="Q509" s="189">
        <v>0.016969999999999999</v>
      </c>
      <c r="R509" s="189">
        <f>Q509*H509</f>
        <v>0.033939999999999998</v>
      </c>
      <c r="S509" s="189">
        <v>0</v>
      </c>
      <c r="T509" s="190">
        <f>S509*H509</f>
        <v>0</v>
      </c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R509" s="191" t="s">
        <v>567</v>
      </c>
      <c r="AT509" s="191" t="s">
        <v>462</v>
      </c>
      <c r="AU509" s="191" t="s">
        <v>76</v>
      </c>
      <c r="AY509" s="22" t="s">
        <v>458</v>
      </c>
      <c r="BE509" s="192">
        <f>IF(N509="základní",J509,0)</f>
        <v>0</v>
      </c>
      <c r="BF509" s="192">
        <f>IF(N509="snížená",J509,0)</f>
        <v>0</v>
      </c>
      <c r="BG509" s="192">
        <f>IF(N509="zákl. přenesená",J509,0)</f>
        <v>0</v>
      </c>
      <c r="BH509" s="192">
        <f>IF(N509="sníž. přenesená",J509,0)</f>
        <v>0</v>
      </c>
      <c r="BI509" s="192">
        <f>IF(N509="nulová",J509,0)</f>
        <v>0</v>
      </c>
      <c r="BJ509" s="22" t="s">
        <v>79</v>
      </c>
      <c r="BK509" s="192">
        <f>ROUND(I509*H509,2)</f>
        <v>0</v>
      </c>
      <c r="BL509" s="22" t="s">
        <v>567</v>
      </c>
      <c r="BM509" s="191" t="s">
        <v>4371</v>
      </c>
    </row>
    <row r="510" s="13" customFormat="1">
      <c r="A510" s="13"/>
      <c r="B510" s="198"/>
      <c r="C510" s="13"/>
      <c r="D510" s="199" t="s">
        <v>469</v>
      </c>
      <c r="E510" s="200" t="s">
        <v>3</v>
      </c>
      <c r="F510" s="201" t="s">
        <v>76</v>
      </c>
      <c r="G510" s="13"/>
      <c r="H510" s="202">
        <v>2</v>
      </c>
      <c r="I510" s="203"/>
      <c r="J510" s="13"/>
      <c r="K510" s="13"/>
      <c r="L510" s="198"/>
      <c r="M510" s="204"/>
      <c r="N510" s="205"/>
      <c r="O510" s="205"/>
      <c r="P510" s="205"/>
      <c r="Q510" s="205"/>
      <c r="R510" s="205"/>
      <c r="S510" s="205"/>
      <c r="T510" s="20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00" t="s">
        <v>469</v>
      </c>
      <c r="AU510" s="200" t="s">
        <v>76</v>
      </c>
      <c r="AV510" s="13" t="s">
        <v>76</v>
      </c>
      <c r="AW510" s="13" t="s">
        <v>33</v>
      </c>
      <c r="AX510" s="13" t="s">
        <v>79</v>
      </c>
      <c r="AY510" s="200" t="s">
        <v>458</v>
      </c>
    </row>
    <row r="511" s="2" customFormat="1" ht="37.8" customHeight="1">
      <c r="A511" s="41"/>
      <c r="B511" s="179"/>
      <c r="C511" s="180" t="s">
        <v>1255</v>
      </c>
      <c r="D511" s="180" t="s">
        <v>462</v>
      </c>
      <c r="E511" s="181" t="s">
        <v>4372</v>
      </c>
      <c r="F511" s="182" t="s">
        <v>4373</v>
      </c>
      <c r="G511" s="183" t="s">
        <v>629</v>
      </c>
      <c r="H511" s="184">
        <v>2</v>
      </c>
      <c r="I511" s="185"/>
      <c r="J511" s="186">
        <f>ROUND(I511*H511,2)</f>
        <v>0</v>
      </c>
      <c r="K511" s="182" t="s">
        <v>4311</v>
      </c>
      <c r="L511" s="42"/>
      <c r="M511" s="187" t="s">
        <v>3</v>
      </c>
      <c r="N511" s="188" t="s">
        <v>43</v>
      </c>
      <c r="O511" s="75"/>
      <c r="P511" s="189">
        <f>O511*H511</f>
        <v>0</v>
      </c>
      <c r="Q511" s="189">
        <v>0.016969999999999999</v>
      </c>
      <c r="R511" s="189">
        <f>Q511*H511</f>
        <v>0.033939999999999998</v>
      </c>
      <c r="S511" s="189">
        <v>0</v>
      </c>
      <c r="T511" s="190">
        <f>S511*H511</f>
        <v>0</v>
      </c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R511" s="191" t="s">
        <v>567</v>
      </c>
      <c r="AT511" s="191" t="s">
        <v>462</v>
      </c>
      <c r="AU511" s="191" t="s">
        <v>76</v>
      </c>
      <c r="AY511" s="22" t="s">
        <v>458</v>
      </c>
      <c r="BE511" s="192">
        <f>IF(N511="základní",J511,0)</f>
        <v>0</v>
      </c>
      <c r="BF511" s="192">
        <f>IF(N511="snížená",J511,0)</f>
        <v>0</v>
      </c>
      <c r="BG511" s="192">
        <f>IF(N511="zákl. přenesená",J511,0)</f>
        <v>0</v>
      </c>
      <c r="BH511" s="192">
        <f>IF(N511="sníž. přenesená",J511,0)</f>
        <v>0</v>
      </c>
      <c r="BI511" s="192">
        <f>IF(N511="nulová",J511,0)</f>
        <v>0</v>
      </c>
      <c r="BJ511" s="22" t="s">
        <v>79</v>
      </c>
      <c r="BK511" s="192">
        <f>ROUND(I511*H511,2)</f>
        <v>0</v>
      </c>
      <c r="BL511" s="22" t="s">
        <v>567</v>
      </c>
      <c r="BM511" s="191" t="s">
        <v>4374</v>
      </c>
    </row>
    <row r="512" s="13" customFormat="1">
      <c r="A512" s="13"/>
      <c r="B512" s="198"/>
      <c r="C512" s="13"/>
      <c r="D512" s="199" t="s">
        <v>469</v>
      </c>
      <c r="E512" s="200" t="s">
        <v>3</v>
      </c>
      <c r="F512" s="201" t="s">
        <v>76</v>
      </c>
      <c r="G512" s="13"/>
      <c r="H512" s="202">
        <v>2</v>
      </c>
      <c r="I512" s="203"/>
      <c r="J512" s="13"/>
      <c r="K512" s="13"/>
      <c r="L512" s="198"/>
      <c r="M512" s="204"/>
      <c r="N512" s="205"/>
      <c r="O512" s="205"/>
      <c r="P512" s="205"/>
      <c r="Q512" s="205"/>
      <c r="R512" s="205"/>
      <c r="S512" s="205"/>
      <c r="T512" s="20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00" t="s">
        <v>469</v>
      </c>
      <c r="AU512" s="200" t="s">
        <v>76</v>
      </c>
      <c r="AV512" s="13" t="s">
        <v>76</v>
      </c>
      <c r="AW512" s="13" t="s">
        <v>33</v>
      </c>
      <c r="AX512" s="13" t="s">
        <v>79</v>
      </c>
      <c r="AY512" s="200" t="s">
        <v>458</v>
      </c>
    </row>
    <row r="513" s="2" customFormat="1" ht="49.05" customHeight="1">
      <c r="A513" s="41"/>
      <c r="B513" s="179"/>
      <c r="C513" s="180" t="s">
        <v>1263</v>
      </c>
      <c r="D513" s="180" t="s">
        <v>462</v>
      </c>
      <c r="E513" s="181" t="s">
        <v>4375</v>
      </c>
      <c r="F513" s="182" t="s">
        <v>4376</v>
      </c>
      <c r="G513" s="183" t="s">
        <v>629</v>
      </c>
      <c r="H513" s="184">
        <v>1</v>
      </c>
      <c r="I513" s="185"/>
      <c r="J513" s="186">
        <f>ROUND(I513*H513,2)</f>
        <v>0</v>
      </c>
      <c r="K513" s="182" t="s">
        <v>4311</v>
      </c>
      <c r="L513" s="42"/>
      <c r="M513" s="187" t="s">
        <v>3</v>
      </c>
      <c r="N513" s="188" t="s">
        <v>43</v>
      </c>
      <c r="O513" s="75"/>
      <c r="P513" s="189">
        <f>O513*H513</f>
        <v>0</v>
      </c>
      <c r="Q513" s="189">
        <v>0.016969999999999999</v>
      </c>
      <c r="R513" s="189">
        <f>Q513*H513</f>
        <v>0.016969999999999999</v>
      </c>
      <c r="S513" s="189">
        <v>0</v>
      </c>
      <c r="T513" s="190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191" t="s">
        <v>567</v>
      </c>
      <c r="AT513" s="191" t="s">
        <v>462</v>
      </c>
      <c r="AU513" s="191" t="s">
        <v>76</v>
      </c>
      <c r="AY513" s="22" t="s">
        <v>458</v>
      </c>
      <c r="BE513" s="192">
        <f>IF(N513="základní",J513,0)</f>
        <v>0</v>
      </c>
      <c r="BF513" s="192">
        <f>IF(N513="snížená",J513,0)</f>
        <v>0</v>
      </c>
      <c r="BG513" s="192">
        <f>IF(N513="zákl. přenesená",J513,0)</f>
        <v>0</v>
      </c>
      <c r="BH513" s="192">
        <f>IF(N513="sníž. přenesená",J513,0)</f>
        <v>0</v>
      </c>
      <c r="BI513" s="192">
        <f>IF(N513="nulová",J513,0)</f>
        <v>0</v>
      </c>
      <c r="BJ513" s="22" t="s">
        <v>79</v>
      </c>
      <c r="BK513" s="192">
        <f>ROUND(I513*H513,2)</f>
        <v>0</v>
      </c>
      <c r="BL513" s="22" t="s">
        <v>567</v>
      </c>
      <c r="BM513" s="191" t="s">
        <v>4377</v>
      </c>
    </row>
    <row r="514" s="13" customFormat="1">
      <c r="A514" s="13"/>
      <c r="B514" s="198"/>
      <c r="C514" s="13"/>
      <c r="D514" s="199" t="s">
        <v>469</v>
      </c>
      <c r="E514" s="200" t="s">
        <v>3</v>
      </c>
      <c r="F514" s="201" t="s">
        <v>79</v>
      </c>
      <c r="G514" s="13"/>
      <c r="H514" s="202">
        <v>1</v>
      </c>
      <c r="I514" s="203"/>
      <c r="J514" s="13"/>
      <c r="K514" s="13"/>
      <c r="L514" s="198"/>
      <c r="M514" s="204"/>
      <c r="N514" s="205"/>
      <c r="O514" s="205"/>
      <c r="P514" s="205"/>
      <c r="Q514" s="205"/>
      <c r="R514" s="205"/>
      <c r="S514" s="205"/>
      <c r="T514" s="20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00" t="s">
        <v>469</v>
      </c>
      <c r="AU514" s="200" t="s">
        <v>76</v>
      </c>
      <c r="AV514" s="13" t="s">
        <v>76</v>
      </c>
      <c r="AW514" s="13" t="s">
        <v>33</v>
      </c>
      <c r="AX514" s="13" t="s">
        <v>79</v>
      </c>
      <c r="AY514" s="200" t="s">
        <v>458</v>
      </c>
    </row>
    <row r="515" s="2" customFormat="1" ht="49.05" customHeight="1">
      <c r="A515" s="41"/>
      <c r="B515" s="179"/>
      <c r="C515" s="180" t="s">
        <v>1270</v>
      </c>
      <c r="D515" s="180" t="s">
        <v>462</v>
      </c>
      <c r="E515" s="181" t="s">
        <v>4378</v>
      </c>
      <c r="F515" s="182" t="s">
        <v>4379</v>
      </c>
      <c r="G515" s="183" t="s">
        <v>629</v>
      </c>
      <c r="H515" s="184">
        <v>1</v>
      </c>
      <c r="I515" s="185"/>
      <c r="J515" s="186">
        <f>ROUND(I515*H515,2)</f>
        <v>0</v>
      </c>
      <c r="K515" s="182" t="s">
        <v>4311</v>
      </c>
      <c r="L515" s="42"/>
      <c r="M515" s="187" t="s">
        <v>3</v>
      </c>
      <c r="N515" s="188" t="s">
        <v>43</v>
      </c>
      <c r="O515" s="75"/>
      <c r="P515" s="189">
        <f>O515*H515</f>
        <v>0</v>
      </c>
      <c r="Q515" s="189">
        <v>0.016969999999999999</v>
      </c>
      <c r="R515" s="189">
        <f>Q515*H515</f>
        <v>0.016969999999999999</v>
      </c>
      <c r="S515" s="189">
        <v>0</v>
      </c>
      <c r="T515" s="190">
        <f>S515*H515</f>
        <v>0</v>
      </c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R515" s="191" t="s">
        <v>567</v>
      </c>
      <c r="AT515" s="191" t="s">
        <v>462</v>
      </c>
      <c r="AU515" s="191" t="s">
        <v>76</v>
      </c>
      <c r="AY515" s="22" t="s">
        <v>458</v>
      </c>
      <c r="BE515" s="192">
        <f>IF(N515="základní",J515,0)</f>
        <v>0</v>
      </c>
      <c r="BF515" s="192">
        <f>IF(N515="snížená",J515,0)</f>
        <v>0</v>
      </c>
      <c r="BG515" s="192">
        <f>IF(N515="zákl. přenesená",J515,0)</f>
        <v>0</v>
      </c>
      <c r="BH515" s="192">
        <f>IF(N515="sníž. přenesená",J515,0)</f>
        <v>0</v>
      </c>
      <c r="BI515" s="192">
        <f>IF(N515="nulová",J515,0)</f>
        <v>0</v>
      </c>
      <c r="BJ515" s="22" t="s">
        <v>79</v>
      </c>
      <c r="BK515" s="192">
        <f>ROUND(I515*H515,2)</f>
        <v>0</v>
      </c>
      <c r="BL515" s="22" t="s">
        <v>567</v>
      </c>
      <c r="BM515" s="191" t="s">
        <v>4380</v>
      </c>
    </row>
    <row r="516" s="13" customFormat="1">
      <c r="A516" s="13"/>
      <c r="B516" s="198"/>
      <c r="C516" s="13"/>
      <c r="D516" s="199" t="s">
        <v>469</v>
      </c>
      <c r="E516" s="200" t="s">
        <v>3</v>
      </c>
      <c r="F516" s="201" t="s">
        <v>79</v>
      </c>
      <c r="G516" s="13"/>
      <c r="H516" s="202">
        <v>1</v>
      </c>
      <c r="I516" s="203"/>
      <c r="J516" s="13"/>
      <c r="K516" s="13"/>
      <c r="L516" s="198"/>
      <c r="M516" s="204"/>
      <c r="N516" s="205"/>
      <c r="O516" s="205"/>
      <c r="P516" s="205"/>
      <c r="Q516" s="205"/>
      <c r="R516" s="205"/>
      <c r="S516" s="205"/>
      <c r="T516" s="20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00" t="s">
        <v>469</v>
      </c>
      <c r="AU516" s="200" t="s">
        <v>76</v>
      </c>
      <c r="AV516" s="13" t="s">
        <v>76</v>
      </c>
      <c r="AW516" s="13" t="s">
        <v>33</v>
      </c>
      <c r="AX516" s="13" t="s">
        <v>79</v>
      </c>
      <c r="AY516" s="200" t="s">
        <v>458</v>
      </c>
    </row>
    <row r="517" s="2" customFormat="1" ht="44.25" customHeight="1">
      <c r="A517" s="41"/>
      <c r="B517" s="179"/>
      <c r="C517" s="180" t="s">
        <v>1276</v>
      </c>
      <c r="D517" s="180" t="s">
        <v>462</v>
      </c>
      <c r="E517" s="181" t="s">
        <v>4381</v>
      </c>
      <c r="F517" s="182" t="s">
        <v>4382</v>
      </c>
      <c r="G517" s="183" t="s">
        <v>3681</v>
      </c>
      <c r="H517" s="255"/>
      <c r="I517" s="185"/>
      <c r="J517" s="186">
        <f>ROUND(I517*H517,2)</f>
        <v>0</v>
      </c>
      <c r="K517" s="182" t="s">
        <v>465</v>
      </c>
      <c r="L517" s="42"/>
      <c r="M517" s="187" t="s">
        <v>3</v>
      </c>
      <c r="N517" s="188" t="s">
        <v>43</v>
      </c>
      <c r="O517" s="75"/>
      <c r="P517" s="189">
        <f>O517*H517</f>
        <v>0</v>
      </c>
      <c r="Q517" s="189">
        <v>0</v>
      </c>
      <c r="R517" s="189">
        <f>Q517*H517</f>
        <v>0</v>
      </c>
      <c r="S517" s="189">
        <v>0</v>
      </c>
      <c r="T517" s="190">
        <f>S517*H517</f>
        <v>0</v>
      </c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R517" s="191" t="s">
        <v>3658</v>
      </c>
      <c r="AT517" s="191" t="s">
        <v>462</v>
      </c>
      <c r="AU517" s="191" t="s">
        <v>76</v>
      </c>
      <c r="AY517" s="22" t="s">
        <v>458</v>
      </c>
      <c r="BE517" s="192">
        <f>IF(N517="základní",J517,0)</f>
        <v>0</v>
      </c>
      <c r="BF517" s="192">
        <f>IF(N517="snížená",J517,0)</f>
        <v>0</v>
      </c>
      <c r="BG517" s="192">
        <f>IF(N517="zákl. přenesená",J517,0)</f>
        <v>0</v>
      </c>
      <c r="BH517" s="192">
        <f>IF(N517="sníž. přenesená",J517,0)</f>
        <v>0</v>
      </c>
      <c r="BI517" s="192">
        <f>IF(N517="nulová",J517,0)</f>
        <v>0</v>
      </c>
      <c r="BJ517" s="22" t="s">
        <v>79</v>
      </c>
      <c r="BK517" s="192">
        <f>ROUND(I517*H517,2)</f>
        <v>0</v>
      </c>
      <c r="BL517" s="22" t="s">
        <v>3658</v>
      </c>
      <c r="BM517" s="191" t="s">
        <v>4383</v>
      </c>
    </row>
    <row r="518" s="2" customFormat="1">
      <c r="A518" s="41"/>
      <c r="B518" s="42"/>
      <c r="C518" s="41"/>
      <c r="D518" s="193" t="s">
        <v>467</v>
      </c>
      <c r="E518" s="41"/>
      <c r="F518" s="194" t="s">
        <v>4384</v>
      </c>
      <c r="G518" s="41"/>
      <c r="H518" s="41"/>
      <c r="I518" s="195"/>
      <c r="J518" s="41"/>
      <c r="K518" s="41"/>
      <c r="L518" s="42"/>
      <c r="M518" s="196"/>
      <c r="N518" s="197"/>
      <c r="O518" s="75"/>
      <c r="P518" s="75"/>
      <c r="Q518" s="75"/>
      <c r="R518" s="75"/>
      <c r="S518" s="75"/>
      <c r="T518" s="76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T518" s="22" t="s">
        <v>467</v>
      </c>
      <c r="AU518" s="22" t="s">
        <v>76</v>
      </c>
    </row>
    <row r="519" s="2" customFormat="1" ht="49.05" customHeight="1">
      <c r="A519" s="41"/>
      <c r="B519" s="179"/>
      <c r="C519" s="180" t="s">
        <v>1285</v>
      </c>
      <c r="D519" s="180" t="s">
        <v>462</v>
      </c>
      <c r="E519" s="181" t="s">
        <v>4385</v>
      </c>
      <c r="F519" s="182" t="s">
        <v>4386</v>
      </c>
      <c r="G519" s="183" t="s">
        <v>3681</v>
      </c>
      <c r="H519" s="255"/>
      <c r="I519" s="185"/>
      <c r="J519" s="186">
        <f>ROUND(I519*H519,2)</f>
        <v>0</v>
      </c>
      <c r="K519" s="182" t="s">
        <v>465</v>
      </c>
      <c r="L519" s="42"/>
      <c r="M519" s="187" t="s">
        <v>3</v>
      </c>
      <c r="N519" s="188" t="s">
        <v>43</v>
      </c>
      <c r="O519" s="75"/>
      <c r="P519" s="189">
        <f>O519*H519</f>
        <v>0</v>
      </c>
      <c r="Q519" s="189">
        <v>0</v>
      </c>
      <c r="R519" s="189">
        <f>Q519*H519</f>
        <v>0</v>
      </c>
      <c r="S519" s="189">
        <v>0</v>
      </c>
      <c r="T519" s="190">
        <f>S519*H519</f>
        <v>0</v>
      </c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R519" s="191" t="s">
        <v>567</v>
      </c>
      <c r="AT519" s="191" t="s">
        <v>462</v>
      </c>
      <c r="AU519" s="191" t="s">
        <v>76</v>
      </c>
      <c r="AY519" s="22" t="s">
        <v>458</v>
      </c>
      <c r="BE519" s="192">
        <f>IF(N519="základní",J519,0)</f>
        <v>0</v>
      </c>
      <c r="BF519" s="192">
        <f>IF(N519="snížená",J519,0)</f>
        <v>0</v>
      </c>
      <c r="BG519" s="192">
        <f>IF(N519="zákl. přenesená",J519,0)</f>
        <v>0</v>
      </c>
      <c r="BH519" s="192">
        <f>IF(N519="sníž. přenesená",J519,0)</f>
        <v>0</v>
      </c>
      <c r="BI519" s="192">
        <f>IF(N519="nulová",J519,0)</f>
        <v>0</v>
      </c>
      <c r="BJ519" s="22" t="s">
        <v>79</v>
      </c>
      <c r="BK519" s="192">
        <f>ROUND(I519*H519,2)</f>
        <v>0</v>
      </c>
      <c r="BL519" s="22" t="s">
        <v>567</v>
      </c>
      <c r="BM519" s="191" t="s">
        <v>4387</v>
      </c>
    </row>
    <row r="520" s="2" customFormat="1">
      <c r="A520" s="41"/>
      <c r="B520" s="42"/>
      <c r="C520" s="41"/>
      <c r="D520" s="193" t="s">
        <v>467</v>
      </c>
      <c r="E520" s="41"/>
      <c r="F520" s="194" t="s">
        <v>4388</v>
      </c>
      <c r="G520" s="41"/>
      <c r="H520" s="41"/>
      <c r="I520" s="195"/>
      <c r="J520" s="41"/>
      <c r="K520" s="41"/>
      <c r="L520" s="42"/>
      <c r="M520" s="196"/>
      <c r="N520" s="197"/>
      <c r="O520" s="75"/>
      <c r="P520" s="75"/>
      <c r="Q520" s="75"/>
      <c r="R520" s="75"/>
      <c r="S520" s="75"/>
      <c r="T520" s="76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T520" s="22" t="s">
        <v>467</v>
      </c>
      <c r="AU520" s="22" t="s">
        <v>76</v>
      </c>
    </row>
    <row r="521" s="12" customFormat="1" ht="22.8" customHeight="1">
      <c r="A521" s="12"/>
      <c r="B521" s="166"/>
      <c r="C521" s="12"/>
      <c r="D521" s="167" t="s">
        <v>71</v>
      </c>
      <c r="E521" s="177" t="s">
        <v>4389</v>
      </c>
      <c r="F521" s="177" t="s">
        <v>4390</v>
      </c>
      <c r="G521" s="12"/>
      <c r="H521" s="12"/>
      <c r="I521" s="169"/>
      <c r="J521" s="178">
        <f>BK521</f>
        <v>0</v>
      </c>
      <c r="K521" s="12"/>
      <c r="L521" s="166"/>
      <c r="M521" s="171"/>
      <c r="N521" s="172"/>
      <c r="O521" s="172"/>
      <c r="P521" s="173">
        <f>SUM(P522:P540)</f>
        <v>0</v>
      </c>
      <c r="Q521" s="172"/>
      <c r="R521" s="173">
        <f>SUM(R522:R540)</f>
        <v>0.24110000000000001</v>
      </c>
      <c r="S521" s="172"/>
      <c r="T521" s="174">
        <f>SUM(T522:T540)</f>
        <v>0</v>
      </c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R521" s="167" t="s">
        <v>76</v>
      </c>
      <c r="AT521" s="175" t="s">
        <v>71</v>
      </c>
      <c r="AU521" s="175" t="s">
        <v>79</v>
      </c>
      <c r="AY521" s="167" t="s">
        <v>458</v>
      </c>
      <c r="BK521" s="176">
        <f>SUM(BK522:BK540)</f>
        <v>0</v>
      </c>
    </row>
    <row r="522" s="2" customFormat="1" ht="37.8" customHeight="1">
      <c r="A522" s="41"/>
      <c r="B522" s="179"/>
      <c r="C522" s="180" t="s">
        <v>1291</v>
      </c>
      <c r="D522" s="180" t="s">
        <v>462</v>
      </c>
      <c r="E522" s="181" t="s">
        <v>4391</v>
      </c>
      <c r="F522" s="182" t="s">
        <v>4392</v>
      </c>
      <c r="G522" s="183" t="s">
        <v>629</v>
      </c>
      <c r="H522" s="184">
        <v>8</v>
      </c>
      <c r="I522" s="185"/>
      <c r="J522" s="186">
        <f>ROUND(I522*H522,2)</f>
        <v>0</v>
      </c>
      <c r="K522" s="182" t="s">
        <v>465</v>
      </c>
      <c r="L522" s="42"/>
      <c r="M522" s="187" t="s">
        <v>3</v>
      </c>
      <c r="N522" s="188" t="s">
        <v>43</v>
      </c>
      <c r="O522" s="75"/>
      <c r="P522" s="189">
        <f>O522*H522</f>
        <v>0</v>
      </c>
      <c r="Q522" s="189">
        <v>0.012</v>
      </c>
      <c r="R522" s="189">
        <f>Q522*H522</f>
        <v>0.096000000000000002</v>
      </c>
      <c r="S522" s="189">
        <v>0</v>
      </c>
      <c r="T522" s="190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191" t="s">
        <v>567</v>
      </c>
      <c r="AT522" s="191" t="s">
        <v>462</v>
      </c>
      <c r="AU522" s="191" t="s">
        <v>76</v>
      </c>
      <c r="AY522" s="22" t="s">
        <v>458</v>
      </c>
      <c r="BE522" s="192">
        <f>IF(N522="základní",J522,0)</f>
        <v>0</v>
      </c>
      <c r="BF522" s="192">
        <f>IF(N522="snížená",J522,0)</f>
        <v>0</v>
      </c>
      <c r="BG522" s="192">
        <f>IF(N522="zákl. přenesená",J522,0)</f>
        <v>0</v>
      </c>
      <c r="BH522" s="192">
        <f>IF(N522="sníž. přenesená",J522,0)</f>
        <v>0</v>
      </c>
      <c r="BI522" s="192">
        <f>IF(N522="nulová",J522,0)</f>
        <v>0</v>
      </c>
      <c r="BJ522" s="22" t="s">
        <v>79</v>
      </c>
      <c r="BK522" s="192">
        <f>ROUND(I522*H522,2)</f>
        <v>0</v>
      </c>
      <c r="BL522" s="22" t="s">
        <v>567</v>
      </c>
      <c r="BM522" s="191" t="s">
        <v>4393</v>
      </c>
    </row>
    <row r="523" s="2" customFormat="1">
      <c r="A523" s="41"/>
      <c r="B523" s="42"/>
      <c r="C523" s="41"/>
      <c r="D523" s="193" t="s">
        <v>467</v>
      </c>
      <c r="E523" s="41"/>
      <c r="F523" s="194" t="s">
        <v>4394</v>
      </c>
      <c r="G523" s="41"/>
      <c r="H523" s="41"/>
      <c r="I523" s="195"/>
      <c r="J523" s="41"/>
      <c r="K523" s="41"/>
      <c r="L523" s="42"/>
      <c r="M523" s="196"/>
      <c r="N523" s="197"/>
      <c r="O523" s="75"/>
      <c r="P523" s="75"/>
      <c r="Q523" s="75"/>
      <c r="R523" s="75"/>
      <c r="S523" s="75"/>
      <c r="T523" s="76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2" t="s">
        <v>467</v>
      </c>
      <c r="AU523" s="22" t="s">
        <v>76</v>
      </c>
    </row>
    <row r="524" s="13" customFormat="1">
      <c r="A524" s="13"/>
      <c r="B524" s="198"/>
      <c r="C524" s="13"/>
      <c r="D524" s="199" t="s">
        <v>469</v>
      </c>
      <c r="E524" s="200" t="s">
        <v>3</v>
      </c>
      <c r="F524" s="201" t="s">
        <v>521</v>
      </c>
      <c r="G524" s="13"/>
      <c r="H524" s="202">
        <v>8</v>
      </c>
      <c r="I524" s="203"/>
      <c r="J524" s="13"/>
      <c r="K524" s="13"/>
      <c r="L524" s="198"/>
      <c r="M524" s="204"/>
      <c r="N524" s="205"/>
      <c r="O524" s="205"/>
      <c r="P524" s="205"/>
      <c r="Q524" s="205"/>
      <c r="R524" s="205"/>
      <c r="S524" s="205"/>
      <c r="T524" s="206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00" t="s">
        <v>469</v>
      </c>
      <c r="AU524" s="200" t="s">
        <v>76</v>
      </c>
      <c r="AV524" s="13" t="s">
        <v>76</v>
      </c>
      <c r="AW524" s="13" t="s">
        <v>33</v>
      </c>
      <c r="AX524" s="13" t="s">
        <v>79</v>
      </c>
      <c r="AY524" s="200" t="s">
        <v>458</v>
      </c>
    </row>
    <row r="525" s="2" customFormat="1" ht="37.8" customHeight="1">
      <c r="A525" s="41"/>
      <c r="B525" s="179"/>
      <c r="C525" s="180" t="s">
        <v>1295</v>
      </c>
      <c r="D525" s="180" t="s">
        <v>462</v>
      </c>
      <c r="E525" s="181" t="s">
        <v>4395</v>
      </c>
      <c r="F525" s="182" t="s">
        <v>4396</v>
      </c>
      <c r="G525" s="183" t="s">
        <v>629</v>
      </c>
      <c r="H525" s="184">
        <v>2</v>
      </c>
      <c r="I525" s="185"/>
      <c r="J525" s="186">
        <f>ROUND(I525*H525,2)</f>
        <v>0</v>
      </c>
      <c r="K525" s="182" t="s">
        <v>465</v>
      </c>
      <c r="L525" s="42"/>
      <c r="M525" s="187" t="s">
        <v>3</v>
      </c>
      <c r="N525" s="188" t="s">
        <v>43</v>
      </c>
      <c r="O525" s="75"/>
      <c r="P525" s="189">
        <f>O525*H525</f>
        <v>0</v>
      </c>
      <c r="Q525" s="189">
        <v>0.012</v>
      </c>
      <c r="R525" s="189">
        <f>Q525*H525</f>
        <v>0.024</v>
      </c>
      <c r="S525" s="189">
        <v>0</v>
      </c>
      <c r="T525" s="190">
        <f>S525*H525</f>
        <v>0</v>
      </c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R525" s="191" t="s">
        <v>567</v>
      </c>
      <c r="AT525" s="191" t="s">
        <v>462</v>
      </c>
      <c r="AU525" s="191" t="s">
        <v>76</v>
      </c>
      <c r="AY525" s="22" t="s">
        <v>458</v>
      </c>
      <c r="BE525" s="192">
        <f>IF(N525="základní",J525,0)</f>
        <v>0</v>
      </c>
      <c r="BF525" s="192">
        <f>IF(N525="snížená",J525,0)</f>
        <v>0</v>
      </c>
      <c r="BG525" s="192">
        <f>IF(N525="zákl. přenesená",J525,0)</f>
        <v>0</v>
      </c>
      <c r="BH525" s="192">
        <f>IF(N525="sníž. přenesená",J525,0)</f>
        <v>0</v>
      </c>
      <c r="BI525" s="192">
        <f>IF(N525="nulová",J525,0)</f>
        <v>0</v>
      </c>
      <c r="BJ525" s="22" t="s">
        <v>79</v>
      </c>
      <c r="BK525" s="192">
        <f>ROUND(I525*H525,2)</f>
        <v>0</v>
      </c>
      <c r="BL525" s="22" t="s">
        <v>567</v>
      </c>
      <c r="BM525" s="191" t="s">
        <v>4397</v>
      </c>
    </row>
    <row r="526" s="2" customFormat="1">
      <c r="A526" s="41"/>
      <c r="B526" s="42"/>
      <c r="C526" s="41"/>
      <c r="D526" s="193" t="s">
        <v>467</v>
      </c>
      <c r="E526" s="41"/>
      <c r="F526" s="194" t="s">
        <v>4398</v>
      </c>
      <c r="G526" s="41"/>
      <c r="H526" s="41"/>
      <c r="I526" s="195"/>
      <c r="J526" s="41"/>
      <c r="K526" s="41"/>
      <c r="L526" s="42"/>
      <c r="M526" s="196"/>
      <c r="N526" s="197"/>
      <c r="O526" s="75"/>
      <c r="P526" s="75"/>
      <c r="Q526" s="75"/>
      <c r="R526" s="75"/>
      <c r="S526" s="75"/>
      <c r="T526" s="76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T526" s="22" t="s">
        <v>467</v>
      </c>
      <c r="AU526" s="22" t="s">
        <v>76</v>
      </c>
    </row>
    <row r="527" s="13" customFormat="1">
      <c r="A527" s="13"/>
      <c r="B527" s="198"/>
      <c r="C527" s="13"/>
      <c r="D527" s="199" t="s">
        <v>469</v>
      </c>
      <c r="E527" s="200" t="s">
        <v>3</v>
      </c>
      <c r="F527" s="201" t="s">
        <v>76</v>
      </c>
      <c r="G527" s="13"/>
      <c r="H527" s="202">
        <v>2</v>
      </c>
      <c r="I527" s="203"/>
      <c r="J527" s="13"/>
      <c r="K527" s="13"/>
      <c r="L527" s="198"/>
      <c r="M527" s="204"/>
      <c r="N527" s="205"/>
      <c r="O527" s="205"/>
      <c r="P527" s="205"/>
      <c r="Q527" s="205"/>
      <c r="R527" s="205"/>
      <c r="S527" s="205"/>
      <c r="T527" s="20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00" t="s">
        <v>469</v>
      </c>
      <c r="AU527" s="200" t="s">
        <v>76</v>
      </c>
      <c r="AV527" s="13" t="s">
        <v>76</v>
      </c>
      <c r="AW527" s="13" t="s">
        <v>33</v>
      </c>
      <c r="AX527" s="13" t="s">
        <v>79</v>
      </c>
      <c r="AY527" s="200" t="s">
        <v>458</v>
      </c>
    </row>
    <row r="528" s="2" customFormat="1" ht="37.8" customHeight="1">
      <c r="A528" s="41"/>
      <c r="B528" s="179"/>
      <c r="C528" s="180" t="s">
        <v>1297</v>
      </c>
      <c r="D528" s="180" t="s">
        <v>462</v>
      </c>
      <c r="E528" s="181" t="s">
        <v>4399</v>
      </c>
      <c r="F528" s="182" t="s">
        <v>4400</v>
      </c>
      <c r="G528" s="183" t="s">
        <v>629</v>
      </c>
      <c r="H528" s="184">
        <v>7</v>
      </c>
      <c r="I528" s="185"/>
      <c r="J528" s="186">
        <f>ROUND(I528*H528,2)</f>
        <v>0</v>
      </c>
      <c r="K528" s="182" t="s">
        <v>465</v>
      </c>
      <c r="L528" s="42"/>
      <c r="M528" s="187" t="s">
        <v>3</v>
      </c>
      <c r="N528" s="188" t="s">
        <v>43</v>
      </c>
      <c r="O528" s="75"/>
      <c r="P528" s="189">
        <f>O528*H528</f>
        <v>0</v>
      </c>
      <c r="Q528" s="189">
        <v>0.016650000000000002</v>
      </c>
      <c r="R528" s="189">
        <f>Q528*H528</f>
        <v>0.11655000000000002</v>
      </c>
      <c r="S528" s="189">
        <v>0</v>
      </c>
      <c r="T528" s="190">
        <f>S528*H528</f>
        <v>0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191" t="s">
        <v>567</v>
      </c>
      <c r="AT528" s="191" t="s">
        <v>462</v>
      </c>
      <c r="AU528" s="191" t="s">
        <v>76</v>
      </c>
      <c r="AY528" s="22" t="s">
        <v>458</v>
      </c>
      <c r="BE528" s="192">
        <f>IF(N528="základní",J528,0)</f>
        <v>0</v>
      </c>
      <c r="BF528" s="192">
        <f>IF(N528="snížená",J528,0)</f>
        <v>0</v>
      </c>
      <c r="BG528" s="192">
        <f>IF(N528="zákl. přenesená",J528,0)</f>
        <v>0</v>
      </c>
      <c r="BH528" s="192">
        <f>IF(N528="sníž. přenesená",J528,0)</f>
        <v>0</v>
      </c>
      <c r="BI528" s="192">
        <f>IF(N528="nulová",J528,0)</f>
        <v>0</v>
      </c>
      <c r="BJ528" s="22" t="s">
        <v>79</v>
      </c>
      <c r="BK528" s="192">
        <f>ROUND(I528*H528,2)</f>
        <v>0</v>
      </c>
      <c r="BL528" s="22" t="s">
        <v>567</v>
      </c>
      <c r="BM528" s="191" t="s">
        <v>4401</v>
      </c>
    </row>
    <row r="529" s="2" customFormat="1">
      <c r="A529" s="41"/>
      <c r="B529" s="42"/>
      <c r="C529" s="41"/>
      <c r="D529" s="193" t="s">
        <v>467</v>
      </c>
      <c r="E529" s="41"/>
      <c r="F529" s="194" t="s">
        <v>4402</v>
      </c>
      <c r="G529" s="41"/>
      <c r="H529" s="41"/>
      <c r="I529" s="195"/>
      <c r="J529" s="41"/>
      <c r="K529" s="41"/>
      <c r="L529" s="42"/>
      <c r="M529" s="196"/>
      <c r="N529" s="197"/>
      <c r="O529" s="75"/>
      <c r="P529" s="75"/>
      <c r="Q529" s="75"/>
      <c r="R529" s="75"/>
      <c r="S529" s="75"/>
      <c r="T529" s="76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T529" s="22" t="s">
        <v>467</v>
      </c>
      <c r="AU529" s="22" t="s">
        <v>76</v>
      </c>
    </row>
    <row r="530" s="13" customFormat="1">
      <c r="A530" s="13"/>
      <c r="B530" s="198"/>
      <c r="C530" s="13"/>
      <c r="D530" s="199" t="s">
        <v>469</v>
      </c>
      <c r="E530" s="200" t="s">
        <v>3</v>
      </c>
      <c r="F530" s="201" t="s">
        <v>4403</v>
      </c>
      <c r="G530" s="13"/>
      <c r="H530" s="202">
        <v>7</v>
      </c>
      <c r="I530" s="203"/>
      <c r="J530" s="13"/>
      <c r="K530" s="13"/>
      <c r="L530" s="198"/>
      <c r="M530" s="204"/>
      <c r="N530" s="205"/>
      <c r="O530" s="205"/>
      <c r="P530" s="205"/>
      <c r="Q530" s="205"/>
      <c r="R530" s="205"/>
      <c r="S530" s="205"/>
      <c r="T530" s="20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0" t="s">
        <v>469</v>
      </c>
      <c r="AU530" s="200" t="s">
        <v>76</v>
      </c>
      <c r="AV530" s="13" t="s">
        <v>76</v>
      </c>
      <c r="AW530" s="13" t="s">
        <v>33</v>
      </c>
      <c r="AX530" s="13" t="s">
        <v>79</v>
      </c>
      <c r="AY530" s="200" t="s">
        <v>458</v>
      </c>
    </row>
    <row r="531" s="2" customFormat="1" ht="16.5" customHeight="1">
      <c r="A531" s="41"/>
      <c r="B531" s="179"/>
      <c r="C531" s="180" t="s">
        <v>1301</v>
      </c>
      <c r="D531" s="180" t="s">
        <v>462</v>
      </c>
      <c r="E531" s="181" t="s">
        <v>4404</v>
      </c>
      <c r="F531" s="182" t="s">
        <v>4405</v>
      </c>
      <c r="G531" s="183" t="s">
        <v>629</v>
      </c>
      <c r="H531" s="184">
        <v>7</v>
      </c>
      <c r="I531" s="185"/>
      <c r="J531" s="186">
        <f>ROUND(I531*H531,2)</f>
        <v>0</v>
      </c>
      <c r="K531" s="182" t="s">
        <v>465</v>
      </c>
      <c r="L531" s="42"/>
      <c r="M531" s="187" t="s">
        <v>3</v>
      </c>
      <c r="N531" s="188" t="s">
        <v>43</v>
      </c>
      <c r="O531" s="75"/>
      <c r="P531" s="189">
        <f>O531*H531</f>
        <v>0</v>
      </c>
      <c r="Q531" s="189">
        <v>0.00014999999999999999</v>
      </c>
      <c r="R531" s="189">
        <f>Q531*H531</f>
        <v>0.0010499999999999999</v>
      </c>
      <c r="S531" s="189">
        <v>0</v>
      </c>
      <c r="T531" s="190">
        <f>S531*H531</f>
        <v>0</v>
      </c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R531" s="191" t="s">
        <v>567</v>
      </c>
      <c r="AT531" s="191" t="s">
        <v>462</v>
      </c>
      <c r="AU531" s="191" t="s">
        <v>76</v>
      </c>
      <c r="AY531" s="22" t="s">
        <v>458</v>
      </c>
      <c r="BE531" s="192">
        <f>IF(N531="základní",J531,0)</f>
        <v>0</v>
      </c>
      <c r="BF531" s="192">
        <f>IF(N531="snížená",J531,0)</f>
        <v>0</v>
      </c>
      <c r="BG531" s="192">
        <f>IF(N531="zákl. přenesená",J531,0)</f>
        <v>0</v>
      </c>
      <c r="BH531" s="192">
        <f>IF(N531="sníž. přenesená",J531,0)</f>
        <v>0</v>
      </c>
      <c r="BI531" s="192">
        <f>IF(N531="nulová",J531,0)</f>
        <v>0</v>
      </c>
      <c r="BJ531" s="22" t="s">
        <v>79</v>
      </c>
      <c r="BK531" s="192">
        <f>ROUND(I531*H531,2)</f>
        <v>0</v>
      </c>
      <c r="BL531" s="22" t="s">
        <v>567</v>
      </c>
      <c r="BM531" s="191" t="s">
        <v>4406</v>
      </c>
    </row>
    <row r="532" s="2" customFormat="1">
      <c r="A532" s="41"/>
      <c r="B532" s="42"/>
      <c r="C532" s="41"/>
      <c r="D532" s="193" t="s">
        <v>467</v>
      </c>
      <c r="E532" s="41"/>
      <c r="F532" s="194" t="s">
        <v>4407</v>
      </c>
      <c r="G532" s="41"/>
      <c r="H532" s="41"/>
      <c r="I532" s="195"/>
      <c r="J532" s="41"/>
      <c r="K532" s="41"/>
      <c r="L532" s="42"/>
      <c r="M532" s="196"/>
      <c r="N532" s="197"/>
      <c r="O532" s="75"/>
      <c r="P532" s="75"/>
      <c r="Q532" s="75"/>
      <c r="R532" s="75"/>
      <c r="S532" s="75"/>
      <c r="T532" s="76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T532" s="22" t="s">
        <v>467</v>
      </c>
      <c r="AU532" s="22" t="s">
        <v>76</v>
      </c>
    </row>
    <row r="533" s="13" customFormat="1">
      <c r="A533" s="13"/>
      <c r="B533" s="198"/>
      <c r="C533" s="13"/>
      <c r="D533" s="199" t="s">
        <v>469</v>
      </c>
      <c r="E533" s="200" t="s">
        <v>3</v>
      </c>
      <c r="F533" s="201" t="s">
        <v>4403</v>
      </c>
      <c r="G533" s="13"/>
      <c r="H533" s="202">
        <v>7</v>
      </c>
      <c r="I533" s="203"/>
      <c r="J533" s="13"/>
      <c r="K533" s="13"/>
      <c r="L533" s="198"/>
      <c r="M533" s="204"/>
      <c r="N533" s="205"/>
      <c r="O533" s="205"/>
      <c r="P533" s="205"/>
      <c r="Q533" s="205"/>
      <c r="R533" s="205"/>
      <c r="S533" s="205"/>
      <c r="T533" s="20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00" t="s">
        <v>469</v>
      </c>
      <c r="AU533" s="200" t="s">
        <v>76</v>
      </c>
      <c r="AV533" s="13" t="s">
        <v>76</v>
      </c>
      <c r="AW533" s="13" t="s">
        <v>33</v>
      </c>
      <c r="AX533" s="13" t="s">
        <v>79</v>
      </c>
      <c r="AY533" s="200" t="s">
        <v>458</v>
      </c>
    </row>
    <row r="534" s="2" customFormat="1" ht="16.5" customHeight="1">
      <c r="A534" s="41"/>
      <c r="B534" s="179"/>
      <c r="C534" s="180" t="s">
        <v>1306</v>
      </c>
      <c r="D534" s="180" t="s">
        <v>462</v>
      </c>
      <c r="E534" s="181" t="s">
        <v>4408</v>
      </c>
      <c r="F534" s="182" t="s">
        <v>4409</v>
      </c>
      <c r="G534" s="183" t="s">
        <v>629</v>
      </c>
      <c r="H534" s="184">
        <v>7</v>
      </c>
      <c r="I534" s="185"/>
      <c r="J534" s="186">
        <f>ROUND(I534*H534,2)</f>
        <v>0</v>
      </c>
      <c r="K534" s="182" t="s">
        <v>465</v>
      </c>
      <c r="L534" s="42"/>
      <c r="M534" s="187" t="s">
        <v>3</v>
      </c>
      <c r="N534" s="188" t="s">
        <v>43</v>
      </c>
      <c r="O534" s="75"/>
      <c r="P534" s="189">
        <f>O534*H534</f>
        <v>0</v>
      </c>
      <c r="Q534" s="189">
        <v>0.00050000000000000001</v>
      </c>
      <c r="R534" s="189">
        <f>Q534*H534</f>
        <v>0.0035000000000000001</v>
      </c>
      <c r="S534" s="189">
        <v>0</v>
      </c>
      <c r="T534" s="190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191" t="s">
        <v>567</v>
      </c>
      <c r="AT534" s="191" t="s">
        <v>462</v>
      </c>
      <c r="AU534" s="191" t="s">
        <v>76</v>
      </c>
      <c r="AY534" s="22" t="s">
        <v>458</v>
      </c>
      <c r="BE534" s="192">
        <f>IF(N534="základní",J534,0)</f>
        <v>0</v>
      </c>
      <c r="BF534" s="192">
        <f>IF(N534="snížená",J534,0)</f>
        <v>0</v>
      </c>
      <c r="BG534" s="192">
        <f>IF(N534="zákl. přenesená",J534,0)</f>
        <v>0</v>
      </c>
      <c r="BH534" s="192">
        <f>IF(N534="sníž. přenesená",J534,0)</f>
        <v>0</v>
      </c>
      <c r="BI534" s="192">
        <f>IF(N534="nulová",J534,0)</f>
        <v>0</v>
      </c>
      <c r="BJ534" s="22" t="s">
        <v>79</v>
      </c>
      <c r="BK534" s="192">
        <f>ROUND(I534*H534,2)</f>
        <v>0</v>
      </c>
      <c r="BL534" s="22" t="s">
        <v>567</v>
      </c>
      <c r="BM534" s="191" t="s">
        <v>4410</v>
      </c>
    </row>
    <row r="535" s="2" customFormat="1">
      <c r="A535" s="41"/>
      <c r="B535" s="42"/>
      <c r="C535" s="41"/>
      <c r="D535" s="193" t="s">
        <v>467</v>
      </c>
      <c r="E535" s="41"/>
      <c r="F535" s="194" t="s">
        <v>4411</v>
      </c>
      <c r="G535" s="41"/>
      <c r="H535" s="41"/>
      <c r="I535" s="195"/>
      <c r="J535" s="41"/>
      <c r="K535" s="41"/>
      <c r="L535" s="42"/>
      <c r="M535" s="196"/>
      <c r="N535" s="197"/>
      <c r="O535" s="75"/>
      <c r="P535" s="75"/>
      <c r="Q535" s="75"/>
      <c r="R535" s="75"/>
      <c r="S535" s="75"/>
      <c r="T535" s="76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2" t="s">
        <v>467</v>
      </c>
      <c r="AU535" s="22" t="s">
        <v>76</v>
      </c>
    </row>
    <row r="536" s="13" customFormat="1">
      <c r="A536" s="13"/>
      <c r="B536" s="198"/>
      <c r="C536" s="13"/>
      <c r="D536" s="199" t="s">
        <v>469</v>
      </c>
      <c r="E536" s="200" t="s">
        <v>3</v>
      </c>
      <c r="F536" s="201" t="s">
        <v>4403</v>
      </c>
      <c r="G536" s="13"/>
      <c r="H536" s="202">
        <v>7</v>
      </c>
      <c r="I536" s="203"/>
      <c r="J536" s="13"/>
      <c r="K536" s="13"/>
      <c r="L536" s="198"/>
      <c r="M536" s="204"/>
      <c r="N536" s="205"/>
      <c r="O536" s="205"/>
      <c r="P536" s="205"/>
      <c r="Q536" s="205"/>
      <c r="R536" s="205"/>
      <c r="S536" s="205"/>
      <c r="T536" s="20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0" t="s">
        <v>469</v>
      </c>
      <c r="AU536" s="200" t="s">
        <v>76</v>
      </c>
      <c r="AV536" s="13" t="s">
        <v>76</v>
      </c>
      <c r="AW536" s="13" t="s">
        <v>33</v>
      </c>
      <c r="AX536" s="13" t="s">
        <v>79</v>
      </c>
      <c r="AY536" s="200" t="s">
        <v>458</v>
      </c>
    </row>
    <row r="537" s="2" customFormat="1" ht="44.25" customHeight="1">
      <c r="A537" s="41"/>
      <c r="B537" s="179"/>
      <c r="C537" s="180" t="s">
        <v>1312</v>
      </c>
      <c r="D537" s="180" t="s">
        <v>462</v>
      </c>
      <c r="E537" s="181" t="s">
        <v>4412</v>
      </c>
      <c r="F537" s="182" t="s">
        <v>4413</v>
      </c>
      <c r="G537" s="183" t="s">
        <v>3681</v>
      </c>
      <c r="H537" s="255"/>
      <c r="I537" s="185"/>
      <c r="J537" s="186">
        <f>ROUND(I537*H537,2)</f>
        <v>0</v>
      </c>
      <c r="K537" s="182" t="s">
        <v>465</v>
      </c>
      <c r="L537" s="42"/>
      <c r="M537" s="187" t="s">
        <v>3</v>
      </c>
      <c r="N537" s="188" t="s">
        <v>43</v>
      </c>
      <c r="O537" s="75"/>
      <c r="P537" s="189">
        <f>O537*H537</f>
        <v>0</v>
      </c>
      <c r="Q537" s="189">
        <v>0</v>
      </c>
      <c r="R537" s="189">
        <f>Q537*H537</f>
        <v>0</v>
      </c>
      <c r="S537" s="189">
        <v>0</v>
      </c>
      <c r="T537" s="190">
        <f>S537*H537</f>
        <v>0</v>
      </c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R537" s="191" t="s">
        <v>567</v>
      </c>
      <c r="AT537" s="191" t="s">
        <v>462</v>
      </c>
      <c r="AU537" s="191" t="s">
        <v>76</v>
      </c>
      <c r="AY537" s="22" t="s">
        <v>458</v>
      </c>
      <c r="BE537" s="192">
        <f>IF(N537="základní",J537,0)</f>
        <v>0</v>
      </c>
      <c r="BF537" s="192">
        <f>IF(N537="snížená",J537,0)</f>
        <v>0</v>
      </c>
      <c r="BG537" s="192">
        <f>IF(N537="zákl. přenesená",J537,0)</f>
        <v>0</v>
      </c>
      <c r="BH537" s="192">
        <f>IF(N537="sníž. přenesená",J537,0)</f>
        <v>0</v>
      </c>
      <c r="BI537" s="192">
        <f>IF(N537="nulová",J537,0)</f>
        <v>0</v>
      </c>
      <c r="BJ537" s="22" t="s">
        <v>79</v>
      </c>
      <c r="BK537" s="192">
        <f>ROUND(I537*H537,2)</f>
        <v>0</v>
      </c>
      <c r="BL537" s="22" t="s">
        <v>567</v>
      </c>
      <c r="BM537" s="191" t="s">
        <v>4414</v>
      </c>
    </row>
    <row r="538" s="2" customFormat="1">
      <c r="A538" s="41"/>
      <c r="B538" s="42"/>
      <c r="C538" s="41"/>
      <c r="D538" s="193" t="s">
        <v>467</v>
      </c>
      <c r="E538" s="41"/>
      <c r="F538" s="194" t="s">
        <v>4415</v>
      </c>
      <c r="G538" s="41"/>
      <c r="H538" s="41"/>
      <c r="I538" s="195"/>
      <c r="J538" s="41"/>
      <c r="K538" s="41"/>
      <c r="L538" s="42"/>
      <c r="M538" s="196"/>
      <c r="N538" s="197"/>
      <c r="O538" s="75"/>
      <c r="P538" s="75"/>
      <c r="Q538" s="75"/>
      <c r="R538" s="75"/>
      <c r="S538" s="75"/>
      <c r="T538" s="76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T538" s="22" t="s">
        <v>467</v>
      </c>
      <c r="AU538" s="22" t="s">
        <v>76</v>
      </c>
    </row>
    <row r="539" s="2" customFormat="1" ht="49.05" customHeight="1">
      <c r="A539" s="41"/>
      <c r="B539" s="179"/>
      <c r="C539" s="180" t="s">
        <v>1318</v>
      </c>
      <c r="D539" s="180" t="s">
        <v>462</v>
      </c>
      <c r="E539" s="181" t="s">
        <v>4416</v>
      </c>
      <c r="F539" s="182" t="s">
        <v>4417</v>
      </c>
      <c r="G539" s="183" t="s">
        <v>3681</v>
      </c>
      <c r="H539" s="255"/>
      <c r="I539" s="185"/>
      <c r="J539" s="186">
        <f>ROUND(I539*H539,2)</f>
        <v>0</v>
      </c>
      <c r="K539" s="182" t="s">
        <v>465</v>
      </c>
      <c r="L539" s="42"/>
      <c r="M539" s="187" t="s">
        <v>3</v>
      </c>
      <c r="N539" s="188" t="s">
        <v>43</v>
      </c>
      <c r="O539" s="75"/>
      <c r="P539" s="189">
        <f>O539*H539</f>
        <v>0</v>
      </c>
      <c r="Q539" s="189">
        <v>0</v>
      </c>
      <c r="R539" s="189">
        <f>Q539*H539</f>
        <v>0</v>
      </c>
      <c r="S539" s="189">
        <v>0</v>
      </c>
      <c r="T539" s="190">
        <f>S539*H539</f>
        <v>0</v>
      </c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R539" s="191" t="s">
        <v>567</v>
      </c>
      <c r="AT539" s="191" t="s">
        <v>462</v>
      </c>
      <c r="AU539" s="191" t="s">
        <v>76</v>
      </c>
      <c r="AY539" s="22" t="s">
        <v>458</v>
      </c>
      <c r="BE539" s="192">
        <f>IF(N539="základní",J539,0)</f>
        <v>0</v>
      </c>
      <c r="BF539" s="192">
        <f>IF(N539="snížená",J539,0)</f>
        <v>0</v>
      </c>
      <c r="BG539" s="192">
        <f>IF(N539="zákl. přenesená",J539,0)</f>
        <v>0</v>
      </c>
      <c r="BH539" s="192">
        <f>IF(N539="sníž. přenesená",J539,0)</f>
        <v>0</v>
      </c>
      <c r="BI539" s="192">
        <f>IF(N539="nulová",J539,0)</f>
        <v>0</v>
      </c>
      <c r="BJ539" s="22" t="s">
        <v>79</v>
      </c>
      <c r="BK539" s="192">
        <f>ROUND(I539*H539,2)</f>
        <v>0</v>
      </c>
      <c r="BL539" s="22" t="s">
        <v>567</v>
      </c>
      <c r="BM539" s="191" t="s">
        <v>4418</v>
      </c>
    </row>
    <row r="540" s="2" customFormat="1">
      <c r="A540" s="41"/>
      <c r="B540" s="42"/>
      <c r="C540" s="41"/>
      <c r="D540" s="193" t="s">
        <v>467</v>
      </c>
      <c r="E540" s="41"/>
      <c r="F540" s="194" t="s">
        <v>4419</v>
      </c>
      <c r="G540" s="41"/>
      <c r="H540" s="41"/>
      <c r="I540" s="195"/>
      <c r="J540" s="41"/>
      <c r="K540" s="41"/>
      <c r="L540" s="42"/>
      <c r="M540" s="196"/>
      <c r="N540" s="197"/>
      <c r="O540" s="75"/>
      <c r="P540" s="75"/>
      <c r="Q540" s="75"/>
      <c r="R540" s="75"/>
      <c r="S540" s="75"/>
      <c r="T540" s="76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T540" s="22" t="s">
        <v>467</v>
      </c>
      <c r="AU540" s="22" t="s">
        <v>76</v>
      </c>
    </row>
    <row r="541" s="12" customFormat="1" ht="22.8" customHeight="1">
      <c r="A541" s="12"/>
      <c r="B541" s="166"/>
      <c r="C541" s="12"/>
      <c r="D541" s="167" t="s">
        <v>71</v>
      </c>
      <c r="E541" s="177" t="s">
        <v>3412</v>
      </c>
      <c r="F541" s="177" t="s">
        <v>3413</v>
      </c>
      <c r="G541" s="12"/>
      <c r="H541" s="12"/>
      <c r="I541" s="169"/>
      <c r="J541" s="178">
        <f>BK541</f>
        <v>0</v>
      </c>
      <c r="K541" s="12"/>
      <c r="L541" s="166"/>
      <c r="M541" s="171"/>
      <c r="N541" s="172"/>
      <c r="O541" s="172"/>
      <c r="P541" s="173">
        <f>SUM(P542:P544)</f>
        <v>0</v>
      </c>
      <c r="Q541" s="172"/>
      <c r="R541" s="173">
        <f>SUM(R542:R544)</f>
        <v>0.0018799999999999999</v>
      </c>
      <c r="S541" s="172"/>
      <c r="T541" s="174">
        <f>SUM(T542:T544)</f>
        <v>0</v>
      </c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R541" s="167" t="s">
        <v>76</v>
      </c>
      <c r="AT541" s="175" t="s">
        <v>71</v>
      </c>
      <c r="AU541" s="175" t="s">
        <v>79</v>
      </c>
      <c r="AY541" s="167" t="s">
        <v>458</v>
      </c>
      <c r="BK541" s="176">
        <f>SUM(BK542:BK544)</f>
        <v>0</v>
      </c>
    </row>
    <row r="542" s="2" customFormat="1" ht="24.15" customHeight="1">
      <c r="A542" s="41"/>
      <c r="B542" s="179"/>
      <c r="C542" s="180" t="s">
        <v>1326</v>
      </c>
      <c r="D542" s="180" t="s">
        <v>462</v>
      </c>
      <c r="E542" s="181" t="s">
        <v>4420</v>
      </c>
      <c r="F542" s="182" t="s">
        <v>4421</v>
      </c>
      <c r="G542" s="183" t="s">
        <v>629</v>
      </c>
      <c r="H542" s="184">
        <v>1</v>
      </c>
      <c r="I542" s="185"/>
      <c r="J542" s="186">
        <f>ROUND(I542*H542,2)</f>
        <v>0</v>
      </c>
      <c r="K542" s="182" t="s">
        <v>3372</v>
      </c>
      <c r="L542" s="42"/>
      <c r="M542" s="187" t="s">
        <v>3</v>
      </c>
      <c r="N542" s="188" t="s">
        <v>43</v>
      </c>
      <c r="O542" s="75"/>
      <c r="P542" s="189">
        <f>O542*H542</f>
        <v>0</v>
      </c>
      <c r="Q542" s="189">
        <v>0.0018799999999999999</v>
      </c>
      <c r="R542" s="189">
        <f>Q542*H542</f>
        <v>0.0018799999999999999</v>
      </c>
      <c r="S542" s="189">
        <v>0</v>
      </c>
      <c r="T542" s="190">
        <f>S542*H542</f>
        <v>0</v>
      </c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R542" s="191" t="s">
        <v>567</v>
      </c>
      <c r="AT542" s="191" t="s">
        <v>462</v>
      </c>
      <c r="AU542" s="191" t="s">
        <v>76</v>
      </c>
      <c r="AY542" s="22" t="s">
        <v>458</v>
      </c>
      <c r="BE542" s="192">
        <f>IF(N542="základní",J542,0)</f>
        <v>0</v>
      </c>
      <c r="BF542" s="192">
        <f>IF(N542="snížená",J542,0)</f>
        <v>0</v>
      </c>
      <c r="BG542" s="192">
        <f>IF(N542="zákl. přenesená",J542,0)</f>
        <v>0</v>
      </c>
      <c r="BH542" s="192">
        <f>IF(N542="sníž. přenesená",J542,0)</f>
        <v>0</v>
      </c>
      <c r="BI542" s="192">
        <f>IF(N542="nulová",J542,0)</f>
        <v>0</v>
      </c>
      <c r="BJ542" s="22" t="s">
        <v>79</v>
      </c>
      <c r="BK542" s="192">
        <f>ROUND(I542*H542,2)</f>
        <v>0</v>
      </c>
      <c r="BL542" s="22" t="s">
        <v>567</v>
      </c>
      <c r="BM542" s="191" t="s">
        <v>4422</v>
      </c>
    </row>
    <row r="543" s="13" customFormat="1">
      <c r="A543" s="13"/>
      <c r="B543" s="198"/>
      <c r="C543" s="13"/>
      <c r="D543" s="199" t="s">
        <v>469</v>
      </c>
      <c r="E543" s="200" t="s">
        <v>3</v>
      </c>
      <c r="F543" s="201" t="s">
        <v>79</v>
      </c>
      <c r="G543" s="13"/>
      <c r="H543" s="202">
        <v>1</v>
      </c>
      <c r="I543" s="203"/>
      <c r="J543" s="13"/>
      <c r="K543" s="13"/>
      <c r="L543" s="198"/>
      <c r="M543" s="204"/>
      <c r="N543" s="205"/>
      <c r="O543" s="205"/>
      <c r="P543" s="205"/>
      <c r="Q543" s="205"/>
      <c r="R543" s="205"/>
      <c r="S543" s="205"/>
      <c r="T543" s="20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00" t="s">
        <v>469</v>
      </c>
      <c r="AU543" s="200" t="s">
        <v>76</v>
      </c>
      <c r="AV543" s="13" t="s">
        <v>76</v>
      </c>
      <c r="AW543" s="13" t="s">
        <v>33</v>
      </c>
      <c r="AX543" s="13" t="s">
        <v>72</v>
      </c>
      <c r="AY543" s="200" t="s">
        <v>458</v>
      </c>
    </row>
    <row r="544" s="15" customFormat="1">
      <c r="A544" s="15"/>
      <c r="B544" s="215"/>
      <c r="C544" s="15"/>
      <c r="D544" s="199" t="s">
        <v>469</v>
      </c>
      <c r="E544" s="216" t="s">
        <v>3</v>
      </c>
      <c r="F544" s="217" t="s">
        <v>497</v>
      </c>
      <c r="G544" s="15"/>
      <c r="H544" s="218">
        <v>1</v>
      </c>
      <c r="I544" s="219"/>
      <c r="J544" s="15"/>
      <c r="K544" s="15"/>
      <c r="L544" s="215"/>
      <c r="M544" s="220"/>
      <c r="N544" s="221"/>
      <c r="O544" s="221"/>
      <c r="P544" s="221"/>
      <c r="Q544" s="221"/>
      <c r="R544" s="221"/>
      <c r="S544" s="221"/>
      <c r="T544" s="222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16" t="s">
        <v>469</v>
      </c>
      <c r="AU544" s="216" t="s">
        <v>76</v>
      </c>
      <c r="AV544" s="15" t="s">
        <v>104</v>
      </c>
      <c r="AW544" s="15" t="s">
        <v>33</v>
      </c>
      <c r="AX544" s="15" t="s">
        <v>79</v>
      </c>
      <c r="AY544" s="216" t="s">
        <v>458</v>
      </c>
    </row>
    <row r="545" s="12" customFormat="1" ht="22.8" customHeight="1">
      <c r="A545" s="12"/>
      <c r="B545" s="166"/>
      <c r="C545" s="12"/>
      <c r="D545" s="167" t="s">
        <v>71</v>
      </c>
      <c r="E545" s="177" t="s">
        <v>3492</v>
      </c>
      <c r="F545" s="177" t="s">
        <v>3493</v>
      </c>
      <c r="G545" s="12"/>
      <c r="H545" s="12"/>
      <c r="I545" s="169"/>
      <c r="J545" s="178">
        <f>BK545</f>
        <v>0</v>
      </c>
      <c r="K545" s="12"/>
      <c r="L545" s="166"/>
      <c r="M545" s="171"/>
      <c r="N545" s="172"/>
      <c r="O545" s="172"/>
      <c r="P545" s="173">
        <f>SUM(P546:P548)</f>
        <v>0</v>
      </c>
      <c r="Q545" s="172"/>
      <c r="R545" s="173">
        <f>SUM(R546:R548)</f>
        <v>0.00052999999999999998</v>
      </c>
      <c r="S545" s="172"/>
      <c r="T545" s="174">
        <f>SUM(T546:T548)</f>
        <v>0</v>
      </c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R545" s="167" t="s">
        <v>76</v>
      </c>
      <c r="AT545" s="175" t="s">
        <v>71</v>
      </c>
      <c r="AU545" s="175" t="s">
        <v>79</v>
      </c>
      <c r="AY545" s="167" t="s">
        <v>458</v>
      </c>
      <c r="BK545" s="176">
        <f>SUM(BK546:BK548)</f>
        <v>0</v>
      </c>
    </row>
    <row r="546" s="2" customFormat="1" ht="37.8" customHeight="1">
      <c r="A546" s="41"/>
      <c r="B546" s="179"/>
      <c r="C546" s="180" t="s">
        <v>1331</v>
      </c>
      <c r="D546" s="180" t="s">
        <v>462</v>
      </c>
      <c r="E546" s="181" t="s">
        <v>4423</v>
      </c>
      <c r="F546" s="182" t="s">
        <v>4424</v>
      </c>
      <c r="G546" s="183" t="s">
        <v>629</v>
      </c>
      <c r="H546" s="184">
        <v>1</v>
      </c>
      <c r="I546" s="185"/>
      <c r="J546" s="186">
        <f>ROUND(I546*H546,2)</f>
        <v>0</v>
      </c>
      <c r="K546" s="182" t="s">
        <v>465</v>
      </c>
      <c r="L546" s="42"/>
      <c r="M546" s="187" t="s">
        <v>3</v>
      </c>
      <c r="N546" s="188" t="s">
        <v>43</v>
      </c>
      <c r="O546" s="75"/>
      <c r="P546" s="189">
        <f>O546*H546</f>
        <v>0</v>
      </c>
      <c r="Q546" s="189">
        <v>0.00052999999999999998</v>
      </c>
      <c r="R546" s="189">
        <f>Q546*H546</f>
        <v>0.00052999999999999998</v>
      </c>
      <c r="S546" s="189">
        <v>0</v>
      </c>
      <c r="T546" s="190">
        <f>S546*H546</f>
        <v>0</v>
      </c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R546" s="191" t="s">
        <v>567</v>
      </c>
      <c r="AT546" s="191" t="s">
        <v>462</v>
      </c>
      <c r="AU546" s="191" t="s">
        <v>76</v>
      </c>
      <c r="AY546" s="22" t="s">
        <v>458</v>
      </c>
      <c r="BE546" s="192">
        <f>IF(N546="základní",J546,0)</f>
        <v>0</v>
      </c>
      <c r="BF546" s="192">
        <f>IF(N546="snížená",J546,0)</f>
        <v>0</v>
      </c>
      <c r="BG546" s="192">
        <f>IF(N546="zákl. přenesená",J546,0)</f>
        <v>0</v>
      </c>
      <c r="BH546" s="192">
        <f>IF(N546="sníž. přenesená",J546,0)</f>
        <v>0</v>
      </c>
      <c r="BI546" s="192">
        <f>IF(N546="nulová",J546,0)</f>
        <v>0</v>
      </c>
      <c r="BJ546" s="22" t="s">
        <v>79</v>
      </c>
      <c r="BK546" s="192">
        <f>ROUND(I546*H546,2)</f>
        <v>0</v>
      </c>
      <c r="BL546" s="22" t="s">
        <v>567</v>
      </c>
      <c r="BM546" s="191" t="s">
        <v>4425</v>
      </c>
    </row>
    <row r="547" s="2" customFormat="1">
      <c r="A547" s="41"/>
      <c r="B547" s="42"/>
      <c r="C547" s="41"/>
      <c r="D547" s="193" t="s">
        <v>467</v>
      </c>
      <c r="E547" s="41"/>
      <c r="F547" s="194" t="s">
        <v>4426</v>
      </c>
      <c r="G547" s="41"/>
      <c r="H547" s="41"/>
      <c r="I547" s="195"/>
      <c r="J547" s="41"/>
      <c r="K547" s="41"/>
      <c r="L547" s="42"/>
      <c r="M547" s="196"/>
      <c r="N547" s="197"/>
      <c r="O547" s="75"/>
      <c r="P547" s="75"/>
      <c r="Q547" s="75"/>
      <c r="R547" s="75"/>
      <c r="S547" s="75"/>
      <c r="T547" s="76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T547" s="22" t="s">
        <v>467</v>
      </c>
      <c r="AU547" s="22" t="s">
        <v>76</v>
      </c>
    </row>
    <row r="548" s="13" customFormat="1">
      <c r="A548" s="13"/>
      <c r="B548" s="198"/>
      <c r="C548" s="13"/>
      <c r="D548" s="199" t="s">
        <v>469</v>
      </c>
      <c r="E548" s="200" t="s">
        <v>3</v>
      </c>
      <c r="F548" s="201" t="s">
        <v>79</v>
      </c>
      <c r="G548" s="13"/>
      <c r="H548" s="202">
        <v>1</v>
      </c>
      <c r="I548" s="203"/>
      <c r="J548" s="13"/>
      <c r="K548" s="13"/>
      <c r="L548" s="198"/>
      <c r="M548" s="256"/>
      <c r="N548" s="257"/>
      <c r="O548" s="257"/>
      <c r="P548" s="257"/>
      <c r="Q548" s="257"/>
      <c r="R548" s="257"/>
      <c r="S548" s="257"/>
      <c r="T548" s="258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00" t="s">
        <v>469</v>
      </c>
      <c r="AU548" s="200" t="s">
        <v>76</v>
      </c>
      <c r="AV548" s="13" t="s">
        <v>76</v>
      </c>
      <c r="AW548" s="13" t="s">
        <v>33</v>
      </c>
      <c r="AX548" s="13" t="s">
        <v>79</v>
      </c>
      <c r="AY548" s="200" t="s">
        <v>458</v>
      </c>
    </row>
    <row r="549" s="2" customFormat="1" ht="6.96" customHeight="1">
      <c r="A549" s="41"/>
      <c r="B549" s="58"/>
      <c r="C549" s="59"/>
      <c r="D549" s="59"/>
      <c r="E549" s="59"/>
      <c r="F549" s="59"/>
      <c r="G549" s="59"/>
      <c r="H549" s="59"/>
      <c r="I549" s="59"/>
      <c r="J549" s="59"/>
      <c r="K549" s="59"/>
      <c r="L549" s="42"/>
      <c r="M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</row>
  </sheetData>
  <autoFilter ref="C95:K5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32312122"/>
    <hyperlink ref="F103" r:id="rId2" display="https://podminky.urs.cz/item/CS_URS_2024_02/151101101"/>
    <hyperlink ref="F106" r:id="rId3" display="https://podminky.urs.cz/item/CS_URS_2024_02/151101111"/>
    <hyperlink ref="F109" r:id="rId4" display="https://podminky.urs.cz/item/CS_URS_2024_02/162651132"/>
    <hyperlink ref="F112" r:id="rId5" display="https://podminky.urs.cz/item/CS_URS_2024_02/171201231"/>
    <hyperlink ref="F115" r:id="rId6" display="https://podminky.urs.cz/item/CS_URS_2024_02/171251201"/>
    <hyperlink ref="F118" r:id="rId7" display="https://podminky.urs.cz/item/CS_URS_2024_02/174211101"/>
    <hyperlink ref="F122" r:id="rId8" display="https://podminky.urs.cz/item/CS_URS_2024_02/175111101"/>
    <hyperlink ref="F128" r:id="rId9" display="https://podminky.urs.cz/item/CS_URS_2024_02/451541111"/>
    <hyperlink ref="F140" r:id="rId10" display="https://podminky.urs.cz/item/CS_URS_2024_02/721173401"/>
    <hyperlink ref="F144" r:id="rId11" display="https://podminky.urs.cz/item/CS_URS_2024_02/721173402"/>
    <hyperlink ref="F148" r:id="rId12" display="https://podminky.urs.cz/item/CS_URS_2024_02/721173403"/>
    <hyperlink ref="F152" r:id="rId13" display="https://podminky.urs.cz/item/CS_URS_2024_02/721174024"/>
    <hyperlink ref="F156" r:id="rId14" display="https://podminky.urs.cz/item/CS_URS_2024_02/721174025"/>
    <hyperlink ref="F160" r:id="rId15" display="https://podminky.urs.cz/item/CS_URS_2024_02/721174041"/>
    <hyperlink ref="F164" r:id="rId16" display="https://podminky.urs.cz/item/CS_URS_2024_02/721174042"/>
    <hyperlink ref="F171" r:id="rId17" display="https://podminky.urs.cz/item/CS_URS_2024_02/721174043"/>
    <hyperlink ref="F175" r:id="rId18" display="https://podminky.urs.cz/item/CS_URS_2024_02/721174044"/>
    <hyperlink ref="F179" r:id="rId19" display="https://podminky.urs.cz/item/CS_URS_2024_02/721174045"/>
    <hyperlink ref="F183" r:id="rId20" display="https://podminky.urs.cz/item/CS_URS_2024_02/721194103"/>
    <hyperlink ref="F187" r:id="rId21" display="https://podminky.urs.cz/item/CS_URS_2024_02/721194104"/>
    <hyperlink ref="F193" r:id="rId22" display="https://podminky.urs.cz/item/CS_URS_2024_02/721194105"/>
    <hyperlink ref="F199" r:id="rId23" display="https://podminky.urs.cz/item/CS_URS_2024_02/721194107"/>
    <hyperlink ref="F202" r:id="rId24" display="https://podminky.urs.cz/item/CS_URS_2024_02/721194109"/>
    <hyperlink ref="F209" r:id="rId25" display="https://podminky.urs.cz/item/CS_URS_2024_02/721211421"/>
    <hyperlink ref="F213" r:id="rId26" display="https://podminky.urs.cz/item/CS_URS_2024_02/721212122"/>
    <hyperlink ref="F216" r:id="rId27" display="https://podminky.urs.cz/item/CS_URS_2024_02/721212124"/>
    <hyperlink ref="F219" r:id="rId28" display="https://podminky.urs.cz/item/CS_URS_2024_02/721226512"/>
    <hyperlink ref="F224" r:id="rId29" display="https://podminky.urs.cz/item/CS_URS_2024_02/721273152"/>
    <hyperlink ref="F227" r:id="rId30" display="https://podminky.urs.cz/item/CS_URS_2024_02/721273153"/>
    <hyperlink ref="F231" r:id="rId31" display="https://podminky.urs.cz/item/CS_URS_2024_02/721274125"/>
    <hyperlink ref="F234" r:id="rId32" display="https://podminky.urs.cz/item/CS_URS_2024_02/721290111"/>
    <hyperlink ref="F243" r:id="rId33" display="https://podminky.urs.cz/item/CS_URS_2024_02/721290112"/>
    <hyperlink ref="F247" r:id="rId34" display="https://podminky.urs.cz/item/CS_URS_2024_02/998721201"/>
    <hyperlink ref="F249" r:id="rId35" display="https://podminky.urs.cz/item/CS_URS_2024_02/998721292"/>
    <hyperlink ref="F258" r:id="rId36" display="https://podminky.urs.cz/item/CS_URS_2024_02/722130233"/>
    <hyperlink ref="F263" r:id="rId37" display="https://podminky.urs.cz/item/CS_URS_2024_02/722130235"/>
    <hyperlink ref="F267" r:id="rId38" display="https://podminky.urs.cz/item/CS_URS_2024_02/722174002"/>
    <hyperlink ref="F272" r:id="rId39" display="https://podminky.urs.cz/item/CS_URS_2024_02/722174003"/>
    <hyperlink ref="F275" r:id="rId40" display="https://podminky.urs.cz/item/CS_URS_2024_02/722174004"/>
    <hyperlink ref="F278" r:id="rId41" display="https://podminky.urs.cz/item/CS_URS_2024_02/722174005"/>
    <hyperlink ref="F281" r:id="rId42" display="https://podminky.urs.cz/item/CS_URS_2024_02/722174006"/>
    <hyperlink ref="F284" r:id="rId43" display="https://podminky.urs.cz/item/CS_URS_2024_02/722181231"/>
    <hyperlink ref="F289" r:id="rId44" display="https://podminky.urs.cz/item/CS_URS_2024_02/722181232"/>
    <hyperlink ref="F296" r:id="rId45" display="https://podminky.urs.cz/item/CS_URS_2024_02/722181233"/>
    <hyperlink ref="F301" r:id="rId46" display="https://podminky.urs.cz/item/CS_URS_2024_02/722181241"/>
    <hyperlink ref="F307" r:id="rId47" display="https://podminky.urs.cz/item/CS_URS_2024_02/722181242"/>
    <hyperlink ref="F313" r:id="rId48" display="https://podminky.urs.cz/item/CS_URS_2024_02/722181252"/>
    <hyperlink ref="F319" r:id="rId49" display="https://podminky.urs.cz/item/CS_URS_2024_02/722181253"/>
    <hyperlink ref="F324" r:id="rId50" display="https://podminky.urs.cz/item/CS_URS_2024_02/722190401"/>
    <hyperlink ref="F338" r:id="rId51" display="https://podminky.urs.cz/item/CS_URS_2024_02/722220111"/>
    <hyperlink ref="F351" r:id="rId52" display="https://podminky.urs.cz/item/CS_URS_2024_02/722220231"/>
    <hyperlink ref="F354" r:id="rId53" display="https://podminky.urs.cz/item/CS_URS_2024_02/722220232"/>
    <hyperlink ref="F358" r:id="rId54" display="https://podminky.urs.cz/item/CS_URS_2024_02/722220233"/>
    <hyperlink ref="F361" r:id="rId55" display="https://podminky.urs.cz/item/CS_URS_2024_02/722220234"/>
    <hyperlink ref="F364" r:id="rId56" display="https://podminky.urs.cz/item/CS_URS_2024_02/722224116"/>
    <hyperlink ref="F367" r:id="rId57" display="https://podminky.urs.cz/item/CS_URS_2024_02/722231072"/>
    <hyperlink ref="F370" r:id="rId58" display="https://podminky.urs.cz/item/CS_URS_2024_02/722231074"/>
    <hyperlink ref="F373" r:id="rId59" display="https://podminky.urs.cz/item/CS_URS_2024_02/722231222"/>
    <hyperlink ref="F377" r:id="rId60" display="https://podminky.urs.cz/item/CS_URS_2024_02/722232122"/>
    <hyperlink ref="F380" r:id="rId61" display="https://podminky.urs.cz/item/CS_URS_2024_02/722232123"/>
    <hyperlink ref="F384" r:id="rId62" display="https://podminky.urs.cz/item/CS_URS_2024_02/722232124"/>
    <hyperlink ref="F387" r:id="rId63" display="https://podminky.urs.cz/item/CS_URS_2024_02/722232126"/>
    <hyperlink ref="F390" r:id="rId64" display="https://podminky.urs.cz/item/CS_URS_2024_02/722234263"/>
    <hyperlink ref="F397" r:id="rId65" display="https://podminky.urs.cz/item/CS_URS_2024_02/722250143"/>
    <hyperlink ref="F405" r:id="rId66" display="https://podminky.urs.cz/item/CS_URS_2024_02/722263215"/>
    <hyperlink ref="F409" r:id="rId67" display="https://podminky.urs.cz/item/CS_URS_2024_02/722290226"/>
    <hyperlink ref="F413" r:id="rId68" display="https://podminky.urs.cz/item/CS_URS_2024_02/722290234"/>
    <hyperlink ref="F417" r:id="rId69" display="https://podminky.urs.cz/item/CS_URS_2024_02/998722202"/>
    <hyperlink ref="F419" r:id="rId70" display="https://podminky.urs.cz/item/CS_URS_2024_02/998722292"/>
    <hyperlink ref="F422" r:id="rId71" display="https://podminky.urs.cz/item/CS_URS_2024_02/724233005"/>
    <hyperlink ref="F426" r:id="rId72" display="https://podminky.urs.cz/item/CS_URS_2024_02/725119125"/>
    <hyperlink ref="F429" r:id="rId73" display="https://podminky.urs.cz/item/CS_URS_2024_02/725219102"/>
    <hyperlink ref="F432" r:id="rId74" display="https://podminky.urs.cz/item/CS_URS_2024_02/725319111"/>
    <hyperlink ref="F435" r:id="rId75" display="https://podminky.urs.cz/item/CS_URS_2024_02/725339111"/>
    <hyperlink ref="F438" r:id="rId76" display="https://podminky.urs.cz/item/CS_URS_2024_02/725813111"/>
    <hyperlink ref="F447" r:id="rId77" display="https://podminky.urs.cz/item/CS_URS_2024_02/725821325"/>
    <hyperlink ref="F452" r:id="rId78" display="https://podminky.urs.cz/item/CS_URS_2024_02/725829101"/>
    <hyperlink ref="F455" r:id="rId79" display="https://podminky.urs.cz/item/CS_URS_2024_02/725829111"/>
    <hyperlink ref="F460" r:id="rId80" display="https://podminky.urs.cz/item/CS_URS_2024_02/725829131"/>
    <hyperlink ref="F463" r:id="rId81" display="https://podminky.urs.cz/item/CS_URS_2024_02/725839101"/>
    <hyperlink ref="F466" r:id="rId82" display="https://podminky.urs.cz/item/CS_URS_2024_02/725849412"/>
    <hyperlink ref="F469" r:id="rId83" display="https://podminky.urs.cz/item/CS_URS_2024_02/725862103"/>
    <hyperlink ref="F518" r:id="rId84" display="https://podminky.urs.cz/item/CS_URS_2024_02/998725202"/>
    <hyperlink ref="F520" r:id="rId85" display="https://podminky.urs.cz/item/CS_URS_2024_02/998725293"/>
    <hyperlink ref="F523" r:id="rId86" display="https://podminky.urs.cz/item/CS_URS_2024_02/726131001"/>
    <hyperlink ref="F526" r:id="rId87" display="https://podminky.urs.cz/item/CS_URS_2024_02/726131002"/>
    <hyperlink ref="F529" r:id="rId88" display="https://podminky.urs.cz/item/CS_URS_2024_02/726131041"/>
    <hyperlink ref="F532" r:id="rId89" display="https://podminky.urs.cz/item/CS_URS_2024_02/726191001"/>
    <hyperlink ref="F535" r:id="rId90" display="https://podminky.urs.cz/item/CS_URS_2024_02/726191002"/>
    <hyperlink ref="F538" r:id="rId91" display="https://podminky.urs.cz/item/CS_URS_2024_02/998726211"/>
    <hyperlink ref="F540" r:id="rId92" display="https://podminky.urs.cz/item/CS_URS_2024_02/998726293"/>
    <hyperlink ref="F547" r:id="rId93" display="https://podminky.urs.cz/item/CS_URS_2024_02/7344111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4427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ROUND(J88,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ROUND((SUM(BE88:BE144)),  2)</f>
        <v>0</v>
      </c>
      <c r="G35" s="41"/>
      <c r="H35" s="41"/>
      <c r="I35" s="136">
        <v>0.20999999999999999</v>
      </c>
      <c r="J35" s="135">
        <f>ROUND(((SUM(BE88:BE144))*I35),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ROUND((SUM(BF88:BF144)),  2)</f>
        <v>0</v>
      </c>
      <c r="G36" s="41"/>
      <c r="H36" s="41"/>
      <c r="I36" s="136">
        <v>0.12</v>
      </c>
      <c r="J36" s="135">
        <f>ROUND(((SUM(BF88:BF144))*I36),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ROUND((SUM(BG88:BG144)),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ROUND((SUM(BH88:BH144)),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ROUND((SUM(BI88:BI144)),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24 - PLYNOVÁ ZAŘÍZENÍ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J88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J89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4428</v>
      </c>
      <c r="E65" s="153"/>
      <c r="F65" s="153"/>
      <c r="G65" s="153"/>
      <c r="H65" s="153"/>
      <c r="I65" s="153"/>
      <c r="J65" s="154">
        <f>J90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4429</v>
      </c>
      <c r="E66" s="153"/>
      <c r="F66" s="153"/>
      <c r="G66" s="153"/>
      <c r="H66" s="153"/>
      <c r="I66" s="153"/>
      <c r="J66" s="154">
        <f>J138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5"/>
      <c r="C77" s="35" t="s">
        <v>155</v>
      </c>
      <c r="L77" s="25"/>
    </row>
    <row r="78" s="2" customFormat="1" ht="16.5" customHeight="1">
      <c r="A78" s="41"/>
      <c r="B78" s="42"/>
      <c r="C78" s="41"/>
      <c r="D78" s="41"/>
      <c r="E78" s="127" t="s">
        <v>159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3335</v>
      </c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1"/>
      <c r="D80" s="41"/>
      <c r="E80" s="65" t="str">
        <f>E11</f>
        <v>24 - PLYNOVÁ ZAŘÍZENÍ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1"/>
      <c r="E82" s="41"/>
      <c r="F82" s="30" t="str">
        <f>F14</f>
        <v>RUDÍKOV, P.Č. 2250/4, 2261, ST. 63, 2208/9,</v>
      </c>
      <c r="G82" s="41"/>
      <c r="H82" s="41"/>
      <c r="I82" s="35" t="s">
        <v>23</v>
      </c>
      <c r="J82" s="67" t="str">
        <f>IF(J14="","",J14)</f>
        <v>10. 1. 2024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1"/>
      <c r="E84" s="41"/>
      <c r="F84" s="30" t="str">
        <f>E17</f>
        <v xml:space="preserve"> </v>
      </c>
      <c r="G84" s="41"/>
      <c r="H84" s="41"/>
      <c r="I84" s="35" t="s">
        <v>31</v>
      </c>
      <c r="J84" s="39" t="str">
        <f>E23</f>
        <v>Ondřej Zikán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1"/>
      <c r="E85" s="41"/>
      <c r="F85" s="30" t="str">
        <f>IF(E20="","",E20)</f>
        <v>Vyplň údaj</v>
      </c>
      <c r="G85" s="41"/>
      <c r="H85" s="41"/>
      <c r="I85" s="35" t="s">
        <v>34</v>
      </c>
      <c r="J85" s="39" t="str">
        <f>E26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56"/>
      <c r="B87" s="157"/>
      <c r="C87" s="158" t="s">
        <v>444</v>
      </c>
      <c r="D87" s="159" t="s">
        <v>57</v>
      </c>
      <c r="E87" s="159" t="s">
        <v>53</v>
      </c>
      <c r="F87" s="159" t="s">
        <v>54</v>
      </c>
      <c r="G87" s="159" t="s">
        <v>445</v>
      </c>
      <c r="H87" s="159" t="s">
        <v>446</v>
      </c>
      <c r="I87" s="159" t="s">
        <v>447</v>
      </c>
      <c r="J87" s="159" t="s">
        <v>303</v>
      </c>
      <c r="K87" s="160" t="s">
        <v>448</v>
      </c>
      <c r="L87" s="161"/>
      <c r="M87" s="83" t="s">
        <v>3</v>
      </c>
      <c r="N87" s="84" t="s">
        <v>42</v>
      </c>
      <c r="O87" s="84" t="s">
        <v>449</v>
      </c>
      <c r="P87" s="84" t="s">
        <v>450</v>
      </c>
      <c r="Q87" s="84" t="s">
        <v>451</v>
      </c>
      <c r="R87" s="84" t="s">
        <v>452</v>
      </c>
      <c r="S87" s="84" t="s">
        <v>453</v>
      </c>
      <c r="T87" s="85" t="s">
        <v>454</v>
      </c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</row>
    <row r="88" s="2" customFormat="1" ht="22.8" customHeight="1">
      <c r="A88" s="41"/>
      <c r="B88" s="42"/>
      <c r="C88" s="90" t="s">
        <v>455</v>
      </c>
      <c r="D88" s="41"/>
      <c r="E88" s="41"/>
      <c r="F88" s="41"/>
      <c r="G88" s="41"/>
      <c r="H88" s="41"/>
      <c r="I88" s="41"/>
      <c r="J88" s="162">
        <f>BK88</f>
        <v>0</v>
      </c>
      <c r="K88" s="41"/>
      <c r="L88" s="42"/>
      <c r="M88" s="86"/>
      <c r="N88" s="71"/>
      <c r="O88" s="87"/>
      <c r="P88" s="163">
        <f>P89</f>
        <v>0</v>
      </c>
      <c r="Q88" s="87"/>
      <c r="R88" s="163">
        <f>R89</f>
        <v>0.17211999999999997</v>
      </c>
      <c r="S88" s="87"/>
      <c r="T88" s="164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2" t="s">
        <v>71</v>
      </c>
      <c r="AU88" s="22" t="s">
        <v>309</v>
      </c>
      <c r="BK88" s="165">
        <f>BK89</f>
        <v>0</v>
      </c>
    </row>
    <row r="89" s="12" customFormat="1" ht="25.92" customHeight="1">
      <c r="A89" s="12"/>
      <c r="B89" s="166"/>
      <c r="C89" s="12"/>
      <c r="D89" s="167" t="s">
        <v>71</v>
      </c>
      <c r="E89" s="168" t="s">
        <v>1780</v>
      </c>
      <c r="F89" s="168" t="s">
        <v>1781</v>
      </c>
      <c r="G89" s="12"/>
      <c r="H89" s="12"/>
      <c r="I89" s="169"/>
      <c r="J89" s="170">
        <f>BK89</f>
        <v>0</v>
      </c>
      <c r="K89" s="12"/>
      <c r="L89" s="166"/>
      <c r="M89" s="171"/>
      <c r="N89" s="172"/>
      <c r="O89" s="172"/>
      <c r="P89" s="173">
        <f>P90+P138</f>
        <v>0</v>
      </c>
      <c r="Q89" s="172"/>
      <c r="R89" s="173">
        <f>R90+R138</f>
        <v>0.17211999999999997</v>
      </c>
      <c r="S89" s="172"/>
      <c r="T89" s="174">
        <f>T90+T138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67" t="s">
        <v>76</v>
      </c>
      <c r="AT89" s="175" t="s">
        <v>71</v>
      </c>
      <c r="AU89" s="175" t="s">
        <v>72</v>
      </c>
      <c r="AY89" s="167" t="s">
        <v>458</v>
      </c>
      <c r="BK89" s="176">
        <f>BK90+BK138</f>
        <v>0</v>
      </c>
    </row>
    <row r="90" s="12" customFormat="1" ht="22.8" customHeight="1">
      <c r="A90" s="12"/>
      <c r="B90" s="166"/>
      <c r="C90" s="12"/>
      <c r="D90" s="167" t="s">
        <v>71</v>
      </c>
      <c r="E90" s="177" t="s">
        <v>4430</v>
      </c>
      <c r="F90" s="177" t="s">
        <v>4431</v>
      </c>
      <c r="G90" s="12"/>
      <c r="H90" s="12"/>
      <c r="I90" s="169"/>
      <c r="J90" s="178">
        <f>BK90</f>
        <v>0</v>
      </c>
      <c r="K90" s="12"/>
      <c r="L90" s="166"/>
      <c r="M90" s="171"/>
      <c r="N90" s="172"/>
      <c r="O90" s="172"/>
      <c r="P90" s="173">
        <f>SUM(P91:P137)</f>
        <v>0</v>
      </c>
      <c r="Q90" s="172"/>
      <c r="R90" s="173">
        <f>SUM(R91:R137)</f>
        <v>0.17011999999999997</v>
      </c>
      <c r="S90" s="172"/>
      <c r="T90" s="174">
        <f>SUM(T91:T137)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76</v>
      </c>
      <c r="AT90" s="175" t="s">
        <v>71</v>
      </c>
      <c r="AU90" s="175" t="s">
        <v>79</v>
      </c>
      <c r="AY90" s="167" t="s">
        <v>458</v>
      </c>
      <c r="BK90" s="176">
        <f>SUM(BK91:BK137)</f>
        <v>0</v>
      </c>
    </row>
    <row r="91" s="2" customFormat="1" ht="33" customHeight="1">
      <c r="A91" s="41"/>
      <c r="B91" s="179"/>
      <c r="C91" s="180" t="s">
        <v>79</v>
      </c>
      <c r="D91" s="180" t="s">
        <v>462</v>
      </c>
      <c r="E91" s="181" t="s">
        <v>4432</v>
      </c>
      <c r="F91" s="182" t="s">
        <v>4433</v>
      </c>
      <c r="G91" s="183" t="s">
        <v>694</v>
      </c>
      <c r="H91" s="184">
        <v>1</v>
      </c>
      <c r="I91" s="185"/>
      <c r="J91" s="186">
        <f>ROUND(I91*H91,2)</f>
        <v>0</v>
      </c>
      <c r="K91" s="182" t="s">
        <v>465</v>
      </c>
      <c r="L91" s="42"/>
      <c r="M91" s="187" t="s">
        <v>3</v>
      </c>
      <c r="N91" s="188" t="s">
        <v>43</v>
      </c>
      <c r="O91" s="75"/>
      <c r="P91" s="189">
        <f>O91*H91</f>
        <v>0</v>
      </c>
      <c r="Q91" s="189">
        <v>0.00147</v>
      </c>
      <c r="R91" s="189">
        <f>Q91*H91</f>
        <v>0.00147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567</v>
      </c>
      <c r="AT91" s="191" t="s">
        <v>462</v>
      </c>
      <c r="AU91" s="191" t="s">
        <v>76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567</v>
      </c>
      <c r="BM91" s="191" t="s">
        <v>4434</v>
      </c>
    </row>
    <row r="92" s="2" customFormat="1">
      <c r="A92" s="41"/>
      <c r="B92" s="42"/>
      <c r="C92" s="41"/>
      <c r="D92" s="193" t="s">
        <v>467</v>
      </c>
      <c r="E92" s="41"/>
      <c r="F92" s="194" t="s">
        <v>4435</v>
      </c>
      <c r="G92" s="41"/>
      <c r="H92" s="41"/>
      <c r="I92" s="195"/>
      <c r="J92" s="41"/>
      <c r="K92" s="41"/>
      <c r="L92" s="42"/>
      <c r="M92" s="196"/>
      <c r="N92" s="197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2" t="s">
        <v>467</v>
      </c>
      <c r="AU92" s="22" t="s">
        <v>76</v>
      </c>
    </row>
    <row r="93" s="13" customFormat="1">
      <c r="A93" s="13"/>
      <c r="B93" s="198"/>
      <c r="C93" s="13"/>
      <c r="D93" s="199" t="s">
        <v>469</v>
      </c>
      <c r="E93" s="200" t="s">
        <v>3</v>
      </c>
      <c r="F93" s="201" t="s">
        <v>4436</v>
      </c>
      <c r="G93" s="13"/>
      <c r="H93" s="202">
        <v>1</v>
      </c>
      <c r="I93" s="203"/>
      <c r="J93" s="13"/>
      <c r="K93" s="13"/>
      <c r="L93" s="198"/>
      <c r="M93" s="204"/>
      <c r="N93" s="205"/>
      <c r="O93" s="205"/>
      <c r="P93" s="205"/>
      <c r="Q93" s="205"/>
      <c r="R93" s="205"/>
      <c r="S93" s="205"/>
      <c r="T93" s="20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00" t="s">
        <v>469</v>
      </c>
      <c r="AU93" s="200" t="s">
        <v>76</v>
      </c>
      <c r="AV93" s="13" t="s">
        <v>76</v>
      </c>
      <c r="AW93" s="13" t="s">
        <v>33</v>
      </c>
      <c r="AX93" s="13" t="s">
        <v>79</v>
      </c>
      <c r="AY93" s="200" t="s">
        <v>458</v>
      </c>
    </row>
    <row r="94" s="2" customFormat="1" ht="33" customHeight="1">
      <c r="A94" s="41"/>
      <c r="B94" s="179"/>
      <c r="C94" s="180" t="s">
        <v>76</v>
      </c>
      <c r="D94" s="180" t="s">
        <v>462</v>
      </c>
      <c r="E94" s="181" t="s">
        <v>4437</v>
      </c>
      <c r="F94" s="182" t="s">
        <v>4438</v>
      </c>
      <c r="G94" s="183" t="s">
        <v>694</v>
      </c>
      <c r="H94" s="184">
        <v>1</v>
      </c>
      <c r="I94" s="185"/>
      <c r="J94" s="186">
        <f>ROUND(I94*H94,2)</f>
        <v>0</v>
      </c>
      <c r="K94" s="182" t="s">
        <v>465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0.0018500000000000001</v>
      </c>
      <c r="R94" s="189">
        <f>Q94*H94</f>
        <v>0.0018500000000000001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567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567</v>
      </c>
      <c r="BM94" s="191" t="s">
        <v>4439</v>
      </c>
    </row>
    <row r="95" s="2" customFormat="1">
      <c r="A95" s="41"/>
      <c r="B95" s="42"/>
      <c r="C95" s="41"/>
      <c r="D95" s="193" t="s">
        <v>467</v>
      </c>
      <c r="E95" s="41"/>
      <c r="F95" s="194" t="s">
        <v>4440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467</v>
      </c>
      <c r="AU95" s="22" t="s">
        <v>76</v>
      </c>
    </row>
    <row r="96" s="13" customFormat="1">
      <c r="A96" s="13"/>
      <c r="B96" s="198"/>
      <c r="C96" s="13"/>
      <c r="D96" s="199" t="s">
        <v>469</v>
      </c>
      <c r="E96" s="200" t="s">
        <v>3</v>
      </c>
      <c r="F96" s="201" t="s">
        <v>4436</v>
      </c>
      <c r="G96" s="13"/>
      <c r="H96" s="202">
        <v>1</v>
      </c>
      <c r="I96" s="203"/>
      <c r="J96" s="13"/>
      <c r="K96" s="13"/>
      <c r="L96" s="198"/>
      <c r="M96" s="204"/>
      <c r="N96" s="205"/>
      <c r="O96" s="205"/>
      <c r="P96" s="205"/>
      <c r="Q96" s="205"/>
      <c r="R96" s="205"/>
      <c r="S96" s="205"/>
      <c r="T96" s="20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00" t="s">
        <v>469</v>
      </c>
      <c r="AU96" s="200" t="s">
        <v>76</v>
      </c>
      <c r="AV96" s="13" t="s">
        <v>76</v>
      </c>
      <c r="AW96" s="13" t="s">
        <v>33</v>
      </c>
      <c r="AX96" s="13" t="s">
        <v>79</v>
      </c>
      <c r="AY96" s="200" t="s">
        <v>458</v>
      </c>
    </row>
    <row r="97" s="2" customFormat="1" ht="33" customHeight="1">
      <c r="A97" s="41"/>
      <c r="B97" s="179"/>
      <c r="C97" s="180" t="s">
        <v>101</v>
      </c>
      <c r="D97" s="180" t="s">
        <v>462</v>
      </c>
      <c r="E97" s="181" t="s">
        <v>4441</v>
      </c>
      <c r="F97" s="182" t="s">
        <v>4442</v>
      </c>
      <c r="G97" s="183" t="s">
        <v>694</v>
      </c>
      <c r="H97" s="184">
        <v>2</v>
      </c>
      <c r="I97" s="185"/>
      <c r="J97" s="186">
        <f>ROUND(I97*H97,2)</f>
        <v>0</v>
      </c>
      <c r="K97" s="182" t="s">
        <v>465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0.0027000000000000001</v>
      </c>
      <c r="R97" s="189">
        <f>Q97*H97</f>
        <v>0.0054000000000000003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567</v>
      </c>
      <c r="AT97" s="191" t="s">
        <v>462</v>
      </c>
      <c r="AU97" s="191" t="s">
        <v>76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567</v>
      </c>
      <c r="BM97" s="191" t="s">
        <v>4443</v>
      </c>
    </row>
    <row r="98" s="2" customFormat="1">
      <c r="A98" s="41"/>
      <c r="B98" s="42"/>
      <c r="C98" s="41"/>
      <c r="D98" s="193" t="s">
        <v>467</v>
      </c>
      <c r="E98" s="41"/>
      <c r="F98" s="194" t="s">
        <v>4444</v>
      </c>
      <c r="G98" s="41"/>
      <c r="H98" s="41"/>
      <c r="I98" s="195"/>
      <c r="J98" s="41"/>
      <c r="K98" s="41"/>
      <c r="L98" s="42"/>
      <c r="M98" s="196"/>
      <c r="N98" s="197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467</v>
      </c>
      <c r="AU98" s="22" t="s">
        <v>76</v>
      </c>
    </row>
    <row r="99" s="13" customFormat="1">
      <c r="A99" s="13"/>
      <c r="B99" s="198"/>
      <c r="C99" s="13"/>
      <c r="D99" s="199" t="s">
        <v>469</v>
      </c>
      <c r="E99" s="200" t="s">
        <v>3</v>
      </c>
      <c r="F99" s="201" t="s">
        <v>4445</v>
      </c>
      <c r="G99" s="13"/>
      <c r="H99" s="202">
        <v>2</v>
      </c>
      <c r="I99" s="203"/>
      <c r="J99" s="13"/>
      <c r="K99" s="13"/>
      <c r="L99" s="198"/>
      <c r="M99" s="204"/>
      <c r="N99" s="205"/>
      <c r="O99" s="205"/>
      <c r="P99" s="205"/>
      <c r="Q99" s="205"/>
      <c r="R99" s="205"/>
      <c r="S99" s="205"/>
      <c r="T99" s="20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00" t="s">
        <v>469</v>
      </c>
      <c r="AU99" s="200" t="s">
        <v>76</v>
      </c>
      <c r="AV99" s="13" t="s">
        <v>76</v>
      </c>
      <c r="AW99" s="13" t="s">
        <v>33</v>
      </c>
      <c r="AX99" s="13" t="s">
        <v>79</v>
      </c>
      <c r="AY99" s="200" t="s">
        <v>458</v>
      </c>
    </row>
    <row r="100" s="2" customFormat="1" ht="33" customHeight="1">
      <c r="A100" s="41"/>
      <c r="B100" s="179"/>
      <c r="C100" s="180" t="s">
        <v>104</v>
      </c>
      <c r="D100" s="180" t="s">
        <v>462</v>
      </c>
      <c r="E100" s="181" t="s">
        <v>4446</v>
      </c>
      <c r="F100" s="182" t="s">
        <v>4447</v>
      </c>
      <c r="G100" s="183" t="s">
        <v>694</v>
      </c>
      <c r="H100" s="184">
        <v>36</v>
      </c>
      <c r="I100" s="185"/>
      <c r="J100" s="186">
        <f>ROUND(I100*H100,2)</f>
        <v>0</v>
      </c>
      <c r="K100" s="182" t="s">
        <v>465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0.00348</v>
      </c>
      <c r="R100" s="189">
        <f>Q100*H100</f>
        <v>0.12528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567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567</v>
      </c>
      <c r="BM100" s="191" t="s">
        <v>4448</v>
      </c>
    </row>
    <row r="101" s="2" customFormat="1">
      <c r="A101" s="41"/>
      <c r="B101" s="42"/>
      <c r="C101" s="41"/>
      <c r="D101" s="193" t="s">
        <v>467</v>
      </c>
      <c r="E101" s="41"/>
      <c r="F101" s="194" t="s">
        <v>4449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467</v>
      </c>
      <c r="AU101" s="22" t="s">
        <v>76</v>
      </c>
    </row>
    <row r="102" s="13" customFormat="1">
      <c r="A102" s="13"/>
      <c r="B102" s="198"/>
      <c r="C102" s="13"/>
      <c r="D102" s="199" t="s">
        <v>469</v>
      </c>
      <c r="E102" s="200" t="s">
        <v>3</v>
      </c>
      <c r="F102" s="201" t="s">
        <v>4450</v>
      </c>
      <c r="G102" s="13"/>
      <c r="H102" s="202">
        <v>36</v>
      </c>
      <c r="I102" s="203"/>
      <c r="J102" s="13"/>
      <c r="K102" s="13"/>
      <c r="L102" s="198"/>
      <c r="M102" s="204"/>
      <c r="N102" s="205"/>
      <c r="O102" s="205"/>
      <c r="P102" s="205"/>
      <c r="Q102" s="205"/>
      <c r="R102" s="205"/>
      <c r="S102" s="205"/>
      <c r="T102" s="20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00" t="s">
        <v>469</v>
      </c>
      <c r="AU102" s="200" t="s">
        <v>76</v>
      </c>
      <c r="AV102" s="13" t="s">
        <v>76</v>
      </c>
      <c r="AW102" s="13" t="s">
        <v>33</v>
      </c>
      <c r="AX102" s="13" t="s">
        <v>79</v>
      </c>
      <c r="AY102" s="200" t="s">
        <v>458</v>
      </c>
    </row>
    <row r="103" s="2" customFormat="1" ht="24.15" customHeight="1">
      <c r="A103" s="41"/>
      <c r="B103" s="179"/>
      <c r="C103" s="180" t="s">
        <v>487</v>
      </c>
      <c r="D103" s="180" t="s">
        <v>462</v>
      </c>
      <c r="E103" s="181" t="s">
        <v>4451</v>
      </c>
      <c r="F103" s="182" t="s">
        <v>4452</v>
      </c>
      <c r="G103" s="183" t="s">
        <v>694</v>
      </c>
      <c r="H103" s="184">
        <v>1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0.0046800000000000001</v>
      </c>
      <c r="R103" s="189">
        <f>Q103*H103</f>
        <v>0.0046800000000000001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567</v>
      </c>
      <c r="AT103" s="191" t="s">
        <v>462</v>
      </c>
      <c r="AU103" s="191" t="s">
        <v>76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567</v>
      </c>
      <c r="BM103" s="191" t="s">
        <v>4453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4454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76</v>
      </c>
    </row>
    <row r="105" s="2" customFormat="1" ht="24.15" customHeight="1">
      <c r="A105" s="41"/>
      <c r="B105" s="179"/>
      <c r="C105" s="223" t="s">
        <v>128</v>
      </c>
      <c r="D105" s="223" t="s">
        <v>562</v>
      </c>
      <c r="E105" s="224" t="s">
        <v>4455</v>
      </c>
      <c r="F105" s="225" t="s">
        <v>4456</v>
      </c>
      <c r="G105" s="226" t="s">
        <v>629</v>
      </c>
      <c r="H105" s="227">
        <v>1</v>
      </c>
      <c r="I105" s="228"/>
      <c r="J105" s="229">
        <f>ROUND(I105*H105,2)</f>
        <v>0</v>
      </c>
      <c r="K105" s="225" t="s">
        <v>3372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0.01</v>
      </c>
      <c r="R105" s="189">
        <f>Q105*H105</f>
        <v>0.01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667</v>
      </c>
      <c r="AT105" s="191" t="s">
        <v>562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567</v>
      </c>
      <c r="BM105" s="191" t="s">
        <v>4457</v>
      </c>
    </row>
    <row r="106" s="2" customFormat="1" ht="24.15" customHeight="1">
      <c r="A106" s="41"/>
      <c r="B106" s="179"/>
      <c r="C106" s="223" t="s">
        <v>503</v>
      </c>
      <c r="D106" s="223" t="s">
        <v>562</v>
      </c>
      <c r="E106" s="224" t="s">
        <v>4458</v>
      </c>
      <c r="F106" s="225" t="s">
        <v>4459</v>
      </c>
      <c r="G106" s="226" t="s">
        <v>629</v>
      </c>
      <c r="H106" s="227">
        <v>1</v>
      </c>
      <c r="I106" s="228"/>
      <c r="J106" s="229">
        <f>ROUND(I106*H106,2)</f>
        <v>0</v>
      </c>
      <c r="K106" s="225" t="s">
        <v>3372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0.01</v>
      </c>
      <c r="R106" s="189">
        <f>Q106*H106</f>
        <v>0.01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667</v>
      </c>
      <c r="AT106" s="191" t="s">
        <v>562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567</v>
      </c>
      <c r="BM106" s="191" t="s">
        <v>4460</v>
      </c>
    </row>
    <row r="107" s="2" customFormat="1" ht="24.15" customHeight="1">
      <c r="A107" s="41"/>
      <c r="B107" s="179"/>
      <c r="C107" s="180" t="s">
        <v>521</v>
      </c>
      <c r="D107" s="180" t="s">
        <v>462</v>
      </c>
      <c r="E107" s="181" t="s">
        <v>4461</v>
      </c>
      <c r="F107" s="182" t="s">
        <v>4462</v>
      </c>
      <c r="G107" s="183" t="s">
        <v>629</v>
      </c>
      <c r="H107" s="184">
        <v>1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0.0033800000000000002</v>
      </c>
      <c r="R107" s="189">
        <f>Q107*H107</f>
        <v>0.0033800000000000002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567</v>
      </c>
      <c r="AT107" s="191" t="s">
        <v>462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567</v>
      </c>
      <c r="BM107" s="191" t="s">
        <v>4463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4464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76</v>
      </c>
    </row>
    <row r="109" s="2" customFormat="1" ht="16.5" customHeight="1">
      <c r="A109" s="41"/>
      <c r="B109" s="179"/>
      <c r="C109" s="180" t="s">
        <v>131</v>
      </c>
      <c r="D109" s="180" t="s">
        <v>462</v>
      </c>
      <c r="E109" s="181" t="s">
        <v>4465</v>
      </c>
      <c r="F109" s="182" t="s">
        <v>4466</v>
      </c>
      <c r="G109" s="183" t="s">
        <v>629</v>
      </c>
      <c r="H109" s="184">
        <v>1</v>
      </c>
      <c r="I109" s="185"/>
      <c r="J109" s="186">
        <f>ROUND(I109*H109,2)</f>
        <v>0</v>
      </c>
      <c r="K109" s="182" t="s">
        <v>465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0.00022000000000000001</v>
      </c>
      <c r="R109" s="189">
        <f>Q109*H109</f>
        <v>0.00022000000000000001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567</v>
      </c>
      <c r="AT109" s="191" t="s">
        <v>462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567</v>
      </c>
      <c r="BM109" s="191" t="s">
        <v>4467</v>
      </c>
    </row>
    <row r="110" s="2" customFormat="1">
      <c r="A110" s="41"/>
      <c r="B110" s="42"/>
      <c r="C110" s="41"/>
      <c r="D110" s="193" t="s">
        <v>467</v>
      </c>
      <c r="E110" s="41"/>
      <c r="F110" s="194" t="s">
        <v>4468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467</v>
      </c>
      <c r="AU110" s="22" t="s">
        <v>76</v>
      </c>
    </row>
    <row r="111" s="2" customFormat="1" ht="24.15" customHeight="1">
      <c r="A111" s="41"/>
      <c r="B111" s="179"/>
      <c r="C111" s="180" t="s">
        <v>529</v>
      </c>
      <c r="D111" s="180" t="s">
        <v>462</v>
      </c>
      <c r="E111" s="181" t="s">
        <v>4469</v>
      </c>
      <c r="F111" s="182" t="s">
        <v>4470</v>
      </c>
      <c r="G111" s="183" t="s">
        <v>694</v>
      </c>
      <c r="H111" s="184">
        <v>40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567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567</v>
      </c>
      <c r="BM111" s="191" t="s">
        <v>4471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4472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76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4473</v>
      </c>
      <c r="G113" s="13"/>
      <c r="H113" s="202">
        <v>40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24.15" customHeight="1">
      <c r="A114" s="41"/>
      <c r="B114" s="179"/>
      <c r="C114" s="180" t="s">
        <v>460</v>
      </c>
      <c r="D114" s="180" t="s">
        <v>462</v>
      </c>
      <c r="E114" s="181" t="s">
        <v>4474</v>
      </c>
      <c r="F114" s="182" t="s">
        <v>4475</v>
      </c>
      <c r="G114" s="183" t="s">
        <v>629</v>
      </c>
      <c r="H114" s="184">
        <v>1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0.00018000000000000001</v>
      </c>
      <c r="R114" s="189">
        <f>Q114*H114</f>
        <v>0.00018000000000000001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567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567</v>
      </c>
      <c r="BM114" s="191" t="s">
        <v>4476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4477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4478</v>
      </c>
      <c r="G116" s="13"/>
      <c r="H116" s="202">
        <v>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33" customHeight="1">
      <c r="A117" s="41"/>
      <c r="B117" s="179"/>
      <c r="C117" s="180" t="s">
        <v>9</v>
      </c>
      <c r="D117" s="180" t="s">
        <v>462</v>
      </c>
      <c r="E117" s="181" t="s">
        <v>4479</v>
      </c>
      <c r="F117" s="182" t="s">
        <v>4480</v>
      </c>
      <c r="G117" s="183" t="s">
        <v>629</v>
      </c>
      <c r="H117" s="184">
        <v>1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0.00093000000000000005</v>
      </c>
      <c r="R117" s="189">
        <f>Q117*H117</f>
        <v>0.00093000000000000005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567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567</v>
      </c>
      <c r="BM117" s="191" t="s">
        <v>4481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4482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76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4478</v>
      </c>
      <c r="G119" s="13"/>
      <c r="H119" s="202">
        <v>1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76</v>
      </c>
      <c r="AV119" s="13" t="s">
        <v>76</v>
      </c>
      <c r="AW119" s="13" t="s">
        <v>33</v>
      </c>
      <c r="AX119" s="13" t="s">
        <v>79</v>
      </c>
      <c r="AY119" s="200" t="s">
        <v>458</v>
      </c>
    </row>
    <row r="120" s="2" customFormat="1" ht="33" customHeight="1">
      <c r="A120" s="41"/>
      <c r="B120" s="179"/>
      <c r="C120" s="180" t="s">
        <v>519</v>
      </c>
      <c r="D120" s="180" t="s">
        <v>462</v>
      </c>
      <c r="E120" s="181" t="s">
        <v>4483</v>
      </c>
      <c r="F120" s="182" t="s">
        <v>4484</v>
      </c>
      <c r="G120" s="183" t="s">
        <v>629</v>
      </c>
      <c r="H120" s="184">
        <v>1</v>
      </c>
      <c r="I120" s="185"/>
      <c r="J120" s="186">
        <f>ROUND(I120*H120,2)</f>
        <v>0</v>
      </c>
      <c r="K120" s="182" t="s">
        <v>465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0.00024000000000000001</v>
      </c>
      <c r="R120" s="189">
        <f>Q120*H120</f>
        <v>0.00024000000000000001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567</v>
      </c>
      <c r="AT120" s="191" t="s">
        <v>462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567</v>
      </c>
      <c r="BM120" s="191" t="s">
        <v>4485</v>
      </c>
    </row>
    <row r="121" s="2" customFormat="1">
      <c r="A121" s="41"/>
      <c r="B121" s="42"/>
      <c r="C121" s="41"/>
      <c r="D121" s="193" t="s">
        <v>467</v>
      </c>
      <c r="E121" s="41"/>
      <c r="F121" s="194" t="s">
        <v>4486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467</v>
      </c>
      <c r="AU121" s="22" t="s">
        <v>76</v>
      </c>
    </row>
    <row r="122" s="13" customFormat="1">
      <c r="A122" s="13"/>
      <c r="B122" s="198"/>
      <c r="C122" s="13"/>
      <c r="D122" s="199" t="s">
        <v>469</v>
      </c>
      <c r="E122" s="200" t="s">
        <v>3</v>
      </c>
      <c r="F122" s="201" t="s">
        <v>4478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469</v>
      </c>
      <c r="AU122" s="200" t="s">
        <v>76</v>
      </c>
      <c r="AV122" s="13" t="s">
        <v>76</v>
      </c>
      <c r="AW122" s="13" t="s">
        <v>33</v>
      </c>
      <c r="AX122" s="13" t="s">
        <v>79</v>
      </c>
      <c r="AY122" s="200" t="s">
        <v>458</v>
      </c>
    </row>
    <row r="123" s="2" customFormat="1" ht="33" customHeight="1">
      <c r="A123" s="41"/>
      <c r="B123" s="179"/>
      <c r="C123" s="180" t="s">
        <v>555</v>
      </c>
      <c r="D123" s="180" t="s">
        <v>462</v>
      </c>
      <c r="E123" s="181" t="s">
        <v>4487</v>
      </c>
      <c r="F123" s="182" t="s">
        <v>4488</v>
      </c>
      <c r="G123" s="183" t="s">
        <v>629</v>
      </c>
      <c r="H123" s="184">
        <v>1</v>
      </c>
      <c r="I123" s="185"/>
      <c r="J123" s="186">
        <f>ROUND(I123*H123,2)</f>
        <v>0</v>
      </c>
      <c r="K123" s="182" t="s">
        <v>465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0.00088000000000000003</v>
      </c>
      <c r="R123" s="189">
        <f>Q123*H123</f>
        <v>0.00088000000000000003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567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567</v>
      </c>
      <c r="BM123" s="191" t="s">
        <v>4489</v>
      </c>
    </row>
    <row r="124" s="2" customFormat="1">
      <c r="A124" s="41"/>
      <c r="B124" s="42"/>
      <c r="C124" s="41"/>
      <c r="D124" s="193" t="s">
        <v>467</v>
      </c>
      <c r="E124" s="41"/>
      <c r="F124" s="194" t="s">
        <v>4490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467</v>
      </c>
      <c r="AU124" s="22" t="s">
        <v>76</v>
      </c>
    </row>
    <row r="125" s="13" customFormat="1">
      <c r="A125" s="13"/>
      <c r="B125" s="198"/>
      <c r="C125" s="13"/>
      <c r="D125" s="199" t="s">
        <v>469</v>
      </c>
      <c r="E125" s="200" t="s">
        <v>3</v>
      </c>
      <c r="F125" s="201" t="s">
        <v>4478</v>
      </c>
      <c r="G125" s="13"/>
      <c r="H125" s="202">
        <v>1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33</v>
      </c>
      <c r="AX125" s="13" t="s">
        <v>79</v>
      </c>
      <c r="AY125" s="200" t="s">
        <v>458</v>
      </c>
    </row>
    <row r="126" s="2" customFormat="1" ht="37.8" customHeight="1">
      <c r="A126" s="41"/>
      <c r="B126" s="179"/>
      <c r="C126" s="180" t="s">
        <v>531</v>
      </c>
      <c r="D126" s="180" t="s">
        <v>462</v>
      </c>
      <c r="E126" s="181" t="s">
        <v>4491</v>
      </c>
      <c r="F126" s="182" t="s">
        <v>4492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0.0032799999999999999</v>
      </c>
      <c r="R126" s="189">
        <f>Q126*H126</f>
        <v>0.0032799999999999999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567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4493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4494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13" customFormat="1">
      <c r="A128" s="13"/>
      <c r="B128" s="198"/>
      <c r="C128" s="13"/>
      <c r="D128" s="199" t="s">
        <v>469</v>
      </c>
      <c r="E128" s="200" t="s">
        <v>3</v>
      </c>
      <c r="F128" s="201" t="s">
        <v>4478</v>
      </c>
      <c r="G128" s="13"/>
      <c r="H128" s="202">
        <v>1</v>
      </c>
      <c r="I128" s="203"/>
      <c r="J128" s="13"/>
      <c r="K128" s="13"/>
      <c r="L128" s="198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0" t="s">
        <v>469</v>
      </c>
      <c r="AU128" s="200" t="s">
        <v>76</v>
      </c>
      <c r="AV128" s="13" t="s">
        <v>76</v>
      </c>
      <c r="AW128" s="13" t="s">
        <v>33</v>
      </c>
      <c r="AX128" s="13" t="s">
        <v>79</v>
      </c>
      <c r="AY128" s="200" t="s">
        <v>458</v>
      </c>
    </row>
    <row r="129" s="2" customFormat="1" ht="37.8" customHeight="1">
      <c r="A129" s="41"/>
      <c r="B129" s="179"/>
      <c r="C129" s="180" t="s">
        <v>567</v>
      </c>
      <c r="D129" s="180" t="s">
        <v>462</v>
      </c>
      <c r="E129" s="181" t="s">
        <v>4495</v>
      </c>
      <c r="F129" s="182" t="s">
        <v>4496</v>
      </c>
      <c r="G129" s="183" t="s">
        <v>629</v>
      </c>
      <c r="H129" s="184">
        <v>1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0.00017000000000000001</v>
      </c>
      <c r="R129" s="189">
        <f>Q129*H129</f>
        <v>0.00017000000000000001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567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567</v>
      </c>
      <c r="BM129" s="191" t="s">
        <v>4497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4498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76</v>
      </c>
    </row>
    <row r="131" s="2" customFormat="1" ht="24.15" customHeight="1">
      <c r="A131" s="41"/>
      <c r="B131" s="179"/>
      <c r="C131" s="223" t="s">
        <v>574</v>
      </c>
      <c r="D131" s="223" t="s">
        <v>562</v>
      </c>
      <c r="E131" s="224" t="s">
        <v>4499</v>
      </c>
      <c r="F131" s="225" t="s">
        <v>4500</v>
      </c>
      <c r="G131" s="226" t="s">
        <v>629</v>
      </c>
      <c r="H131" s="227">
        <v>1</v>
      </c>
      <c r="I131" s="228"/>
      <c r="J131" s="229">
        <f>ROUND(I131*H131,2)</f>
        <v>0</v>
      </c>
      <c r="K131" s="225" t="s">
        <v>465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0.0019</v>
      </c>
      <c r="R131" s="189">
        <f>Q131*H131</f>
        <v>0.0019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667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567</v>
      </c>
      <c r="BM131" s="191" t="s">
        <v>4501</v>
      </c>
    </row>
    <row r="132" s="2" customFormat="1" ht="16.5" customHeight="1">
      <c r="A132" s="41"/>
      <c r="B132" s="179"/>
      <c r="C132" s="180" t="s">
        <v>581</v>
      </c>
      <c r="D132" s="180" t="s">
        <v>462</v>
      </c>
      <c r="E132" s="181" t="s">
        <v>4502</v>
      </c>
      <c r="F132" s="182" t="s">
        <v>4503</v>
      </c>
      <c r="G132" s="183" t="s">
        <v>629</v>
      </c>
      <c r="H132" s="184">
        <v>1</v>
      </c>
      <c r="I132" s="185"/>
      <c r="J132" s="186">
        <f>ROUND(I132*H132,2)</f>
        <v>0</v>
      </c>
      <c r="K132" s="182" t="s">
        <v>3372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0.00012999999999999999</v>
      </c>
      <c r="R132" s="189">
        <f>Q132*H132</f>
        <v>0.00012999999999999999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4504</v>
      </c>
    </row>
    <row r="133" s="2" customFormat="1" ht="16.5" customHeight="1">
      <c r="A133" s="41"/>
      <c r="B133" s="179"/>
      <c r="C133" s="180" t="s">
        <v>588</v>
      </c>
      <c r="D133" s="180" t="s">
        <v>462</v>
      </c>
      <c r="E133" s="181" t="s">
        <v>4505</v>
      </c>
      <c r="F133" s="182" t="s">
        <v>4506</v>
      </c>
      <c r="G133" s="183" t="s">
        <v>629</v>
      </c>
      <c r="H133" s="184">
        <v>1</v>
      </c>
      <c r="I133" s="185"/>
      <c r="J133" s="186">
        <f>ROUND(I133*H133,2)</f>
        <v>0</v>
      </c>
      <c r="K133" s="182" t="s">
        <v>3372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0.00012999999999999999</v>
      </c>
      <c r="R133" s="189">
        <f>Q133*H133</f>
        <v>0.00012999999999999999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567</v>
      </c>
      <c r="AT133" s="191" t="s">
        <v>462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567</v>
      </c>
      <c r="BM133" s="191" t="s">
        <v>4507</v>
      </c>
    </row>
    <row r="134" s="2" customFormat="1" ht="44.25" customHeight="1">
      <c r="A134" s="41"/>
      <c r="B134" s="179"/>
      <c r="C134" s="180" t="s">
        <v>593</v>
      </c>
      <c r="D134" s="180" t="s">
        <v>462</v>
      </c>
      <c r="E134" s="181" t="s">
        <v>4508</v>
      </c>
      <c r="F134" s="182" t="s">
        <v>4509</v>
      </c>
      <c r="G134" s="183" t="s">
        <v>548</v>
      </c>
      <c r="H134" s="184">
        <v>0.17000000000000001</v>
      </c>
      <c r="I134" s="185"/>
      <c r="J134" s="186">
        <f>ROUND(I134*H134,2)</f>
        <v>0</v>
      </c>
      <c r="K134" s="182" t="s">
        <v>465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567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567</v>
      </c>
      <c r="BM134" s="191" t="s">
        <v>4510</v>
      </c>
    </row>
    <row r="135" s="2" customFormat="1">
      <c r="A135" s="41"/>
      <c r="B135" s="42"/>
      <c r="C135" s="41"/>
      <c r="D135" s="193" t="s">
        <v>467</v>
      </c>
      <c r="E135" s="41"/>
      <c r="F135" s="194" t="s">
        <v>4511</v>
      </c>
      <c r="G135" s="41"/>
      <c r="H135" s="41"/>
      <c r="I135" s="195"/>
      <c r="J135" s="41"/>
      <c r="K135" s="41"/>
      <c r="L135" s="42"/>
      <c r="M135" s="196"/>
      <c r="N135" s="197"/>
      <c r="O135" s="75"/>
      <c r="P135" s="75"/>
      <c r="Q135" s="75"/>
      <c r="R135" s="75"/>
      <c r="S135" s="75"/>
      <c r="T135" s="76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2" t="s">
        <v>467</v>
      </c>
      <c r="AU135" s="22" t="s">
        <v>76</v>
      </c>
    </row>
    <row r="136" s="2" customFormat="1" ht="62.7" customHeight="1">
      <c r="A136" s="41"/>
      <c r="B136" s="179"/>
      <c r="C136" s="180" t="s">
        <v>8</v>
      </c>
      <c r="D136" s="180" t="s">
        <v>462</v>
      </c>
      <c r="E136" s="181" t="s">
        <v>4512</v>
      </c>
      <c r="F136" s="182" t="s">
        <v>4513</v>
      </c>
      <c r="G136" s="183" t="s">
        <v>548</v>
      </c>
      <c r="H136" s="184">
        <v>0.17000000000000001</v>
      </c>
      <c r="I136" s="185"/>
      <c r="J136" s="186">
        <f>ROUND(I136*H136,2)</f>
        <v>0</v>
      </c>
      <c r="K136" s="182" t="s">
        <v>465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567</v>
      </c>
      <c r="AT136" s="191" t="s">
        <v>462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4514</v>
      </c>
    </row>
    <row r="137" s="2" customFormat="1">
      <c r="A137" s="41"/>
      <c r="B137" s="42"/>
      <c r="C137" s="41"/>
      <c r="D137" s="193" t="s">
        <v>467</v>
      </c>
      <c r="E137" s="41"/>
      <c r="F137" s="194" t="s">
        <v>4515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467</v>
      </c>
      <c r="AU137" s="22" t="s">
        <v>76</v>
      </c>
    </row>
    <row r="138" s="12" customFormat="1" ht="22.8" customHeight="1">
      <c r="A138" s="12"/>
      <c r="B138" s="166"/>
      <c r="C138" s="12"/>
      <c r="D138" s="167" t="s">
        <v>71</v>
      </c>
      <c r="E138" s="177" t="s">
        <v>4516</v>
      </c>
      <c r="F138" s="177" t="s">
        <v>4517</v>
      </c>
      <c r="G138" s="12"/>
      <c r="H138" s="12"/>
      <c r="I138" s="169"/>
      <c r="J138" s="178">
        <f>BK138</f>
        <v>0</v>
      </c>
      <c r="K138" s="12"/>
      <c r="L138" s="166"/>
      <c r="M138" s="171"/>
      <c r="N138" s="172"/>
      <c r="O138" s="172"/>
      <c r="P138" s="173">
        <f>SUM(P139:P144)</f>
        <v>0</v>
      </c>
      <c r="Q138" s="172"/>
      <c r="R138" s="173">
        <f>SUM(R139:R144)</f>
        <v>0.002</v>
      </c>
      <c r="S138" s="172"/>
      <c r="T138" s="174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7" t="s">
        <v>76</v>
      </c>
      <c r="AT138" s="175" t="s">
        <v>71</v>
      </c>
      <c r="AU138" s="175" t="s">
        <v>79</v>
      </c>
      <c r="AY138" s="167" t="s">
        <v>458</v>
      </c>
      <c r="BK138" s="176">
        <f>SUM(BK139:BK144)</f>
        <v>0</v>
      </c>
    </row>
    <row r="139" s="2" customFormat="1" ht="37.8" customHeight="1">
      <c r="A139" s="41"/>
      <c r="B139" s="179"/>
      <c r="C139" s="180" t="s">
        <v>86</v>
      </c>
      <c r="D139" s="180" t="s">
        <v>462</v>
      </c>
      <c r="E139" s="181" t="s">
        <v>4518</v>
      </c>
      <c r="F139" s="182" t="s">
        <v>4519</v>
      </c>
      <c r="G139" s="183" t="s">
        <v>694</v>
      </c>
      <c r="H139" s="184">
        <v>40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2.0000000000000002E-05</v>
      </c>
      <c r="R139" s="189">
        <f>Q139*H139</f>
        <v>0.00080000000000000004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4520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4521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4473</v>
      </c>
      <c r="G141" s="13"/>
      <c r="H141" s="202">
        <v>40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2" customFormat="1" ht="33" customHeight="1">
      <c r="A142" s="41"/>
      <c r="B142" s="179"/>
      <c r="C142" s="180" t="s">
        <v>89</v>
      </c>
      <c r="D142" s="180" t="s">
        <v>462</v>
      </c>
      <c r="E142" s="181" t="s">
        <v>4522</v>
      </c>
      <c r="F142" s="182" t="s">
        <v>4523</v>
      </c>
      <c r="G142" s="183" t="s">
        <v>694</v>
      </c>
      <c r="H142" s="184">
        <v>40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3.0000000000000001E-05</v>
      </c>
      <c r="R142" s="189">
        <f>Q142*H142</f>
        <v>0.0012000000000000001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567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567</v>
      </c>
      <c r="BM142" s="191" t="s">
        <v>4524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4525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76</v>
      </c>
    </row>
    <row r="144" s="13" customFormat="1">
      <c r="A144" s="13"/>
      <c r="B144" s="198"/>
      <c r="C144" s="13"/>
      <c r="D144" s="199" t="s">
        <v>469</v>
      </c>
      <c r="E144" s="200" t="s">
        <v>3</v>
      </c>
      <c r="F144" s="201" t="s">
        <v>4473</v>
      </c>
      <c r="G144" s="13"/>
      <c r="H144" s="202">
        <v>40</v>
      </c>
      <c r="I144" s="203"/>
      <c r="J144" s="13"/>
      <c r="K144" s="13"/>
      <c r="L144" s="198"/>
      <c r="M144" s="256"/>
      <c r="N144" s="257"/>
      <c r="O144" s="257"/>
      <c r="P144" s="257"/>
      <c r="Q144" s="257"/>
      <c r="R144" s="257"/>
      <c r="S144" s="257"/>
      <c r="T144" s="25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0" t="s">
        <v>469</v>
      </c>
      <c r="AU144" s="200" t="s">
        <v>76</v>
      </c>
      <c r="AV144" s="13" t="s">
        <v>76</v>
      </c>
      <c r="AW144" s="13" t="s">
        <v>33</v>
      </c>
      <c r="AX144" s="13" t="s">
        <v>79</v>
      </c>
      <c r="AY144" s="200" t="s">
        <v>458</v>
      </c>
    </row>
    <row r="145" s="2" customFormat="1" ht="6.96" customHeight="1">
      <c r="A145" s="41"/>
      <c r="B145" s="58"/>
      <c r="C145" s="59"/>
      <c r="D145" s="59"/>
      <c r="E145" s="59"/>
      <c r="F145" s="59"/>
      <c r="G145" s="59"/>
      <c r="H145" s="59"/>
      <c r="I145" s="59"/>
      <c r="J145" s="59"/>
      <c r="K145" s="59"/>
      <c r="L145" s="42"/>
      <c r="M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</row>
  </sheetData>
  <autoFilter ref="C87:K14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723111202"/>
    <hyperlink ref="F95" r:id="rId2" display="https://podminky.urs.cz/item/CS_URS_2024_02/723111203"/>
    <hyperlink ref="F98" r:id="rId3" display="https://podminky.urs.cz/item/CS_URS_2024_02/723111204"/>
    <hyperlink ref="F101" r:id="rId4" display="https://podminky.urs.cz/item/CS_URS_2024_02/723111205"/>
    <hyperlink ref="F104" r:id="rId5" display="https://podminky.urs.cz/item/CS_URS_2024_02/723150367"/>
    <hyperlink ref="F108" r:id="rId6" display="https://podminky.urs.cz/item/CS_URS_2024_02/723160204"/>
    <hyperlink ref="F110" r:id="rId7" display="https://podminky.urs.cz/item/CS_URS_2024_02/723160334"/>
    <hyperlink ref="F112" r:id="rId8" display="https://podminky.urs.cz/item/CS_URS_2024_02/723190907"/>
    <hyperlink ref="F115" r:id="rId9" display="https://podminky.urs.cz/item/CS_URS_2024_02/723221302"/>
    <hyperlink ref="F118" r:id="rId10" display="https://podminky.urs.cz/item/CS_URS_2024_02/723230104"/>
    <hyperlink ref="F121" r:id="rId11" display="https://podminky.urs.cz/item/CS_URS_2024_02/723231162"/>
    <hyperlink ref="F124" r:id="rId12" display="https://podminky.urs.cz/item/CS_URS_2024_02/723231165"/>
    <hyperlink ref="F127" r:id="rId13" display="https://podminky.urs.cz/item/CS_URS_2024_02/723234311"/>
    <hyperlink ref="F130" r:id="rId14" display="https://podminky.urs.cz/item/CS_URS_2024_02/723261912"/>
    <hyperlink ref="F135" r:id="rId15" display="https://podminky.urs.cz/item/CS_URS_2024_02/998723101"/>
    <hyperlink ref="F137" r:id="rId16" display="https://podminky.urs.cz/item/CS_URS_2024_02/998723192"/>
    <hyperlink ref="F140" r:id="rId17" display="https://podminky.urs.cz/item/CS_URS_2024_02/783614651"/>
    <hyperlink ref="F143" r:id="rId18" display="https://podminky.urs.cz/item/CS_URS_2024_02/7836176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97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4526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ROUND(J106,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ROUND((SUM(BE106:BE388)),  2)</f>
        <v>0</v>
      </c>
      <c r="G35" s="41"/>
      <c r="H35" s="41"/>
      <c r="I35" s="136">
        <v>0.20999999999999999</v>
      </c>
      <c r="J35" s="135">
        <f>ROUND(((SUM(BE106:BE388))*I35),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ROUND((SUM(BF106:BF388)),  2)</f>
        <v>0</v>
      </c>
      <c r="G36" s="41"/>
      <c r="H36" s="41"/>
      <c r="I36" s="136">
        <v>0.12</v>
      </c>
      <c r="J36" s="135">
        <f>ROUND(((SUM(BF106:BF388))*I36),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ROUND((SUM(BG106:BG388)),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ROUND((SUM(BH106:BH388)),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ROUND((SUM(BI106:BI388)),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25 - Elektro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J106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4527</v>
      </c>
      <c r="E64" s="148"/>
      <c r="F64" s="148"/>
      <c r="G64" s="148"/>
      <c r="H64" s="148"/>
      <c r="I64" s="148"/>
      <c r="J64" s="149">
        <f>J107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4528</v>
      </c>
      <c r="E65" s="153"/>
      <c r="F65" s="153"/>
      <c r="G65" s="153"/>
      <c r="H65" s="153"/>
      <c r="I65" s="153"/>
      <c r="J65" s="154">
        <f>J108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4529</v>
      </c>
      <c r="E66" s="153"/>
      <c r="F66" s="153"/>
      <c r="G66" s="153"/>
      <c r="H66" s="153"/>
      <c r="I66" s="153"/>
      <c r="J66" s="154">
        <f>J135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4530</v>
      </c>
      <c r="E67" s="153"/>
      <c r="F67" s="153"/>
      <c r="G67" s="153"/>
      <c r="H67" s="153"/>
      <c r="I67" s="153"/>
      <c r="J67" s="154">
        <f>J138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46"/>
      <c r="C68" s="9"/>
      <c r="D68" s="147" t="s">
        <v>4531</v>
      </c>
      <c r="E68" s="148"/>
      <c r="F68" s="148"/>
      <c r="G68" s="148"/>
      <c r="H68" s="148"/>
      <c r="I68" s="148"/>
      <c r="J68" s="149">
        <f>J144</f>
        <v>0</v>
      </c>
      <c r="K68" s="9"/>
      <c r="L68" s="146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51"/>
      <c r="C69" s="10"/>
      <c r="D69" s="152" t="s">
        <v>4532</v>
      </c>
      <c r="E69" s="153"/>
      <c r="F69" s="153"/>
      <c r="G69" s="153"/>
      <c r="H69" s="153"/>
      <c r="I69" s="153"/>
      <c r="J69" s="154">
        <f>J145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4533</v>
      </c>
      <c r="E70" s="153"/>
      <c r="F70" s="153"/>
      <c r="G70" s="153"/>
      <c r="H70" s="153"/>
      <c r="I70" s="153"/>
      <c r="J70" s="154">
        <f>J197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4534</v>
      </c>
      <c r="E71" s="153"/>
      <c r="F71" s="153"/>
      <c r="G71" s="153"/>
      <c r="H71" s="153"/>
      <c r="I71" s="153"/>
      <c r="J71" s="154">
        <f>J208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4535</v>
      </c>
      <c r="E72" s="153"/>
      <c r="F72" s="153"/>
      <c r="G72" s="153"/>
      <c r="H72" s="153"/>
      <c r="I72" s="153"/>
      <c r="J72" s="154">
        <f>J216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4536</v>
      </c>
      <c r="E73" s="153"/>
      <c r="F73" s="153"/>
      <c r="G73" s="153"/>
      <c r="H73" s="153"/>
      <c r="I73" s="153"/>
      <c r="J73" s="154">
        <f>J230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4537</v>
      </c>
      <c r="E74" s="153"/>
      <c r="F74" s="153"/>
      <c r="G74" s="153"/>
      <c r="H74" s="153"/>
      <c r="I74" s="153"/>
      <c r="J74" s="154">
        <f>J250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46"/>
      <c r="C75" s="9"/>
      <c r="D75" s="147" t="s">
        <v>4538</v>
      </c>
      <c r="E75" s="148"/>
      <c r="F75" s="148"/>
      <c r="G75" s="148"/>
      <c r="H75" s="148"/>
      <c r="I75" s="148"/>
      <c r="J75" s="149">
        <f>J261</f>
        <v>0</v>
      </c>
      <c r="K75" s="9"/>
      <c r="L75" s="146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51"/>
      <c r="C76" s="10"/>
      <c r="D76" s="152" t="s">
        <v>4539</v>
      </c>
      <c r="E76" s="153"/>
      <c r="F76" s="153"/>
      <c r="G76" s="153"/>
      <c r="H76" s="153"/>
      <c r="I76" s="153"/>
      <c r="J76" s="154">
        <f>J262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46"/>
      <c r="C77" s="9"/>
      <c r="D77" s="147" t="s">
        <v>4540</v>
      </c>
      <c r="E77" s="148"/>
      <c r="F77" s="148"/>
      <c r="G77" s="148"/>
      <c r="H77" s="148"/>
      <c r="I77" s="148"/>
      <c r="J77" s="149">
        <f>J264</f>
        <v>0</v>
      </c>
      <c r="K77" s="9"/>
      <c r="L77" s="146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51"/>
      <c r="C78" s="10"/>
      <c r="D78" s="152" t="s">
        <v>4541</v>
      </c>
      <c r="E78" s="153"/>
      <c r="F78" s="153"/>
      <c r="G78" s="153"/>
      <c r="H78" s="153"/>
      <c r="I78" s="153"/>
      <c r="J78" s="154">
        <f>J321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51"/>
      <c r="C79" s="10"/>
      <c r="D79" s="152" t="s">
        <v>4542</v>
      </c>
      <c r="E79" s="153"/>
      <c r="F79" s="153"/>
      <c r="G79" s="153"/>
      <c r="H79" s="153"/>
      <c r="I79" s="153"/>
      <c r="J79" s="154">
        <f>J332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51"/>
      <c r="C80" s="10"/>
      <c r="D80" s="152" t="s">
        <v>4543</v>
      </c>
      <c r="E80" s="153"/>
      <c r="F80" s="153"/>
      <c r="G80" s="153"/>
      <c r="H80" s="153"/>
      <c r="I80" s="153"/>
      <c r="J80" s="154">
        <f>J337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51"/>
      <c r="C81" s="10"/>
      <c r="D81" s="152" t="s">
        <v>4544</v>
      </c>
      <c r="E81" s="153"/>
      <c r="F81" s="153"/>
      <c r="G81" s="153"/>
      <c r="H81" s="153"/>
      <c r="I81" s="153"/>
      <c r="J81" s="154">
        <f>J346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51"/>
      <c r="C82" s="10"/>
      <c r="D82" s="152" t="s">
        <v>4545</v>
      </c>
      <c r="E82" s="153"/>
      <c r="F82" s="153"/>
      <c r="G82" s="153"/>
      <c r="H82" s="153"/>
      <c r="I82" s="153"/>
      <c r="J82" s="154">
        <f>J354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51"/>
      <c r="C83" s="10"/>
      <c r="D83" s="152" t="s">
        <v>4546</v>
      </c>
      <c r="E83" s="153"/>
      <c r="F83" s="153"/>
      <c r="G83" s="153"/>
      <c r="H83" s="153"/>
      <c r="I83" s="153"/>
      <c r="J83" s="154">
        <f>J358</f>
        <v>0</v>
      </c>
      <c r="K83" s="10"/>
      <c r="L83" s="15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9" customFormat="1" ht="24.96" customHeight="1">
      <c r="A84" s="9"/>
      <c r="B84" s="146"/>
      <c r="C84" s="9"/>
      <c r="D84" s="147" t="s">
        <v>4547</v>
      </c>
      <c r="E84" s="148"/>
      <c r="F84" s="148"/>
      <c r="G84" s="148"/>
      <c r="H84" s="148"/>
      <c r="I84" s="148"/>
      <c r="J84" s="149">
        <f>J368</f>
        <v>0</v>
      </c>
      <c r="K84" s="9"/>
      <c r="L84" s="146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="2" customFormat="1" ht="21.84" customHeight="1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90" s="2" customFormat="1" ht="6.96" customHeight="1">
      <c r="A90" s="41"/>
      <c r="B90" s="60"/>
      <c r="C90" s="61"/>
      <c r="D90" s="61"/>
      <c r="E90" s="61"/>
      <c r="F90" s="61"/>
      <c r="G90" s="61"/>
      <c r="H90" s="61"/>
      <c r="I90" s="61"/>
      <c r="J90" s="61"/>
      <c r="K90" s="6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4.96" customHeight="1">
      <c r="A91" s="41"/>
      <c r="B91" s="42"/>
      <c r="C91" s="26" t="s">
        <v>443</v>
      </c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1"/>
      <c r="D92" s="41"/>
      <c r="E92" s="41"/>
      <c r="F92" s="41"/>
      <c r="G92" s="41"/>
      <c r="H92" s="41"/>
      <c r="I92" s="41"/>
      <c r="J92" s="41"/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17</v>
      </c>
      <c r="D93" s="41"/>
      <c r="E93" s="41"/>
      <c r="F93" s="41"/>
      <c r="G93" s="41"/>
      <c r="H93" s="41"/>
      <c r="I93" s="41"/>
      <c r="J93" s="41"/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6.5" customHeight="1">
      <c r="A94" s="41"/>
      <c r="B94" s="42"/>
      <c r="C94" s="41"/>
      <c r="D94" s="41"/>
      <c r="E94" s="127" t="str">
        <f>E7</f>
        <v>Obecní dům Rudíkov smlouva č. 2 - SO02, 3,4,5,6,7,8,9,11,13,14</v>
      </c>
      <c r="F94" s="35"/>
      <c r="G94" s="35"/>
      <c r="H94" s="35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" customFormat="1" ht="12" customHeight="1">
      <c r="B95" s="25"/>
      <c r="C95" s="35" t="s">
        <v>155</v>
      </c>
      <c r="L95" s="25"/>
    </row>
    <row r="96" s="2" customFormat="1" ht="16.5" customHeight="1">
      <c r="A96" s="41"/>
      <c r="B96" s="42"/>
      <c r="C96" s="41"/>
      <c r="D96" s="41"/>
      <c r="E96" s="127" t="s">
        <v>159</v>
      </c>
      <c r="F96" s="41"/>
      <c r="G96" s="41"/>
      <c r="H96" s="41"/>
      <c r="I96" s="41"/>
      <c r="J96" s="41"/>
      <c r="K96" s="41"/>
      <c r="L96" s="12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2" customHeight="1">
      <c r="A97" s="41"/>
      <c r="B97" s="42"/>
      <c r="C97" s="35" t="s">
        <v>3335</v>
      </c>
      <c r="D97" s="41"/>
      <c r="E97" s="41"/>
      <c r="F97" s="41"/>
      <c r="G97" s="41"/>
      <c r="H97" s="41"/>
      <c r="I97" s="41"/>
      <c r="J97" s="41"/>
      <c r="K97" s="41"/>
      <c r="L97" s="12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16.5" customHeight="1">
      <c r="A98" s="41"/>
      <c r="B98" s="42"/>
      <c r="C98" s="41"/>
      <c r="D98" s="41"/>
      <c r="E98" s="65" t="str">
        <f>E11</f>
        <v>25 - Elektro</v>
      </c>
      <c r="F98" s="41"/>
      <c r="G98" s="41"/>
      <c r="H98" s="41"/>
      <c r="I98" s="41"/>
      <c r="J98" s="41"/>
      <c r="K98" s="41"/>
      <c r="L98" s="12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6.96" customHeight="1">
      <c r="A99" s="41"/>
      <c r="B99" s="42"/>
      <c r="C99" s="41"/>
      <c r="D99" s="41"/>
      <c r="E99" s="41"/>
      <c r="F99" s="41"/>
      <c r="G99" s="41"/>
      <c r="H99" s="41"/>
      <c r="I99" s="41"/>
      <c r="J99" s="41"/>
      <c r="K99" s="41"/>
      <c r="L99" s="12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2" customHeight="1">
      <c r="A100" s="41"/>
      <c r="B100" s="42"/>
      <c r="C100" s="35" t="s">
        <v>21</v>
      </c>
      <c r="D100" s="41"/>
      <c r="E100" s="41"/>
      <c r="F100" s="30" t="str">
        <f>F14</f>
        <v>RUDÍKOV, P.Č. 2250/4, 2261, ST. 63, 2208/9,</v>
      </c>
      <c r="G100" s="41"/>
      <c r="H100" s="41"/>
      <c r="I100" s="35" t="s">
        <v>23</v>
      </c>
      <c r="J100" s="67" t="str">
        <f>IF(J14="","",J14)</f>
        <v>10. 1. 2024</v>
      </c>
      <c r="K100" s="41"/>
      <c r="L100" s="12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6.96" customHeight="1">
      <c r="A101" s="41"/>
      <c r="B101" s="42"/>
      <c r="C101" s="41"/>
      <c r="D101" s="41"/>
      <c r="E101" s="41"/>
      <c r="F101" s="41"/>
      <c r="G101" s="41"/>
      <c r="H101" s="41"/>
      <c r="I101" s="41"/>
      <c r="J101" s="41"/>
      <c r="K101" s="41"/>
      <c r="L101" s="128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15.15" customHeight="1">
      <c r="A102" s="41"/>
      <c r="B102" s="42"/>
      <c r="C102" s="35" t="s">
        <v>25</v>
      </c>
      <c r="D102" s="41"/>
      <c r="E102" s="41"/>
      <c r="F102" s="30" t="str">
        <f>E17</f>
        <v xml:space="preserve"> </v>
      </c>
      <c r="G102" s="41"/>
      <c r="H102" s="41"/>
      <c r="I102" s="35" t="s">
        <v>31</v>
      </c>
      <c r="J102" s="39" t="str">
        <f>E23</f>
        <v>Ondřej Zikán</v>
      </c>
      <c r="K102" s="41"/>
      <c r="L102" s="128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5.15" customHeight="1">
      <c r="A103" s="41"/>
      <c r="B103" s="42"/>
      <c r="C103" s="35" t="s">
        <v>29</v>
      </c>
      <c r="D103" s="41"/>
      <c r="E103" s="41"/>
      <c r="F103" s="30" t="str">
        <f>IF(E20="","",E20)</f>
        <v>Vyplň údaj</v>
      </c>
      <c r="G103" s="41"/>
      <c r="H103" s="41"/>
      <c r="I103" s="35" t="s">
        <v>34</v>
      </c>
      <c r="J103" s="39" t="str">
        <f>E26</f>
        <v>Ondřej Zikán</v>
      </c>
      <c r="K103" s="41"/>
      <c r="L103" s="128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0.32" customHeight="1">
      <c r="A104" s="41"/>
      <c r="B104" s="42"/>
      <c r="C104" s="41"/>
      <c r="D104" s="41"/>
      <c r="E104" s="41"/>
      <c r="F104" s="41"/>
      <c r="G104" s="41"/>
      <c r="H104" s="41"/>
      <c r="I104" s="41"/>
      <c r="J104" s="41"/>
      <c r="K104" s="41"/>
      <c r="L104" s="128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11" customFormat="1" ht="29.28" customHeight="1">
      <c r="A105" s="156"/>
      <c r="B105" s="157"/>
      <c r="C105" s="158" t="s">
        <v>444</v>
      </c>
      <c r="D105" s="159" t="s">
        <v>57</v>
      </c>
      <c r="E105" s="159" t="s">
        <v>53</v>
      </c>
      <c r="F105" s="159" t="s">
        <v>54</v>
      </c>
      <c r="G105" s="159" t="s">
        <v>445</v>
      </c>
      <c r="H105" s="159" t="s">
        <v>446</v>
      </c>
      <c r="I105" s="159" t="s">
        <v>447</v>
      </c>
      <c r="J105" s="159" t="s">
        <v>303</v>
      </c>
      <c r="K105" s="160" t="s">
        <v>448</v>
      </c>
      <c r="L105" s="161"/>
      <c r="M105" s="83" t="s">
        <v>3</v>
      </c>
      <c r="N105" s="84" t="s">
        <v>42</v>
      </c>
      <c r="O105" s="84" t="s">
        <v>449</v>
      </c>
      <c r="P105" s="84" t="s">
        <v>450</v>
      </c>
      <c r="Q105" s="84" t="s">
        <v>451</v>
      </c>
      <c r="R105" s="84" t="s">
        <v>452</v>
      </c>
      <c r="S105" s="84" t="s">
        <v>453</v>
      </c>
      <c r="T105" s="85" t="s">
        <v>454</v>
      </c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</row>
    <row r="106" s="2" customFormat="1" ht="22.8" customHeight="1">
      <c r="A106" s="41"/>
      <c r="B106" s="42"/>
      <c r="C106" s="90" t="s">
        <v>455</v>
      </c>
      <c r="D106" s="41"/>
      <c r="E106" s="41"/>
      <c r="F106" s="41"/>
      <c r="G106" s="41"/>
      <c r="H106" s="41"/>
      <c r="I106" s="41"/>
      <c r="J106" s="162">
        <f>BK106</f>
        <v>0</v>
      </c>
      <c r="K106" s="41"/>
      <c r="L106" s="42"/>
      <c r="M106" s="86"/>
      <c r="N106" s="71"/>
      <c r="O106" s="87"/>
      <c r="P106" s="163">
        <f>P107+P144+P261+P264+P368</f>
        <v>0</v>
      </c>
      <c r="Q106" s="87"/>
      <c r="R106" s="163">
        <f>R107+R144+R261+R264+R368</f>
        <v>0</v>
      </c>
      <c r="S106" s="87"/>
      <c r="T106" s="164">
        <f>T107+T144+T261+T264+T368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71</v>
      </c>
      <c r="AU106" s="22" t="s">
        <v>309</v>
      </c>
      <c r="BK106" s="165">
        <f>BK107+BK144+BK261+BK264+BK368</f>
        <v>0</v>
      </c>
    </row>
    <row r="107" s="12" customFormat="1" ht="25.92" customHeight="1">
      <c r="A107" s="12"/>
      <c r="B107" s="166"/>
      <c r="C107" s="12"/>
      <c r="D107" s="167" t="s">
        <v>71</v>
      </c>
      <c r="E107" s="168" t="s">
        <v>79</v>
      </c>
      <c r="F107" s="168" t="s">
        <v>4548</v>
      </c>
      <c r="G107" s="12"/>
      <c r="H107" s="12"/>
      <c r="I107" s="169"/>
      <c r="J107" s="170">
        <f>BK107</f>
        <v>0</v>
      </c>
      <c r="K107" s="12"/>
      <c r="L107" s="166"/>
      <c r="M107" s="171"/>
      <c r="N107" s="172"/>
      <c r="O107" s="172"/>
      <c r="P107" s="173">
        <f>P108+P135+P138</f>
        <v>0</v>
      </c>
      <c r="Q107" s="172"/>
      <c r="R107" s="173">
        <f>R108+R135+R138</f>
        <v>0</v>
      </c>
      <c r="S107" s="172"/>
      <c r="T107" s="174">
        <f>T108+T135+T138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67" t="s">
        <v>104</v>
      </c>
      <c r="AT107" s="175" t="s">
        <v>71</v>
      </c>
      <c r="AU107" s="175" t="s">
        <v>72</v>
      </c>
      <c r="AY107" s="167" t="s">
        <v>458</v>
      </c>
      <c r="BK107" s="176">
        <f>BK108+BK135+BK138</f>
        <v>0</v>
      </c>
    </row>
    <row r="108" s="12" customFormat="1" ht="22.8" customHeight="1">
      <c r="A108" s="12"/>
      <c r="B108" s="166"/>
      <c r="C108" s="12"/>
      <c r="D108" s="167" t="s">
        <v>71</v>
      </c>
      <c r="E108" s="177" t="s">
        <v>460</v>
      </c>
      <c r="F108" s="177" t="s">
        <v>4549</v>
      </c>
      <c r="G108" s="12"/>
      <c r="H108" s="12"/>
      <c r="I108" s="169"/>
      <c r="J108" s="178">
        <f>BK108</f>
        <v>0</v>
      </c>
      <c r="K108" s="12"/>
      <c r="L108" s="166"/>
      <c r="M108" s="171"/>
      <c r="N108" s="172"/>
      <c r="O108" s="172"/>
      <c r="P108" s="173">
        <f>SUM(P109:P134)</f>
        <v>0</v>
      </c>
      <c r="Q108" s="172"/>
      <c r="R108" s="173">
        <f>SUM(R109:R134)</f>
        <v>0</v>
      </c>
      <c r="S108" s="172"/>
      <c r="T108" s="174">
        <f>SUM(T109:T134)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67" t="s">
        <v>104</v>
      </c>
      <c r="AT108" s="175" t="s">
        <v>71</v>
      </c>
      <c r="AU108" s="175" t="s">
        <v>79</v>
      </c>
      <c r="AY108" s="167" t="s">
        <v>458</v>
      </c>
      <c r="BK108" s="176">
        <f>SUM(BK109:BK134)</f>
        <v>0</v>
      </c>
    </row>
    <row r="109" s="2" customFormat="1" ht="16.5" customHeight="1">
      <c r="A109" s="41"/>
      <c r="B109" s="179"/>
      <c r="C109" s="223" t="s">
        <v>79</v>
      </c>
      <c r="D109" s="223" t="s">
        <v>562</v>
      </c>
      <c r="E109" s="224" t="s">
        <v>4550</v>
      </c>
      <c r="F109" s="225" t="s">
        <v>4551</v>
      </c>
      <c r="G109" s="226" t="s">
        <v>708</v>
      </c>
      <c r="H109" s="227">
        <v>1</v>
      </c>
      <c r="I109" s="228"/>
      <c r="J109" s="229">
        <f>ROUND(I109*H109,2)</f>
        <v>0</v>
      </c>
      <c r="K109" s="225" t="s">
        <v>709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3658</v>
      </c>
      <c r="AT109" s="191" t="s">
        <v>562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3658</v>
      </c>
      <c r="BM109" s="191" t="s">
        <v>4552</v>
      </c>
    </row>
    <row r="110" s="2" customFormat="1" ht="16.5" customHeight="1">
      <c r="A110" s="41"/>
      <c r="B110" s="179"/>
      <c r="C110" s="223" t="s">
        <v>76</v>
      </c>
      <c r="D110" s="223" t="s">
        <v>562</v>
      </c>
      <c r="E110" s="224" t="s">
        <v>4553</v>
      </c>
      <c r="F110" s="225" t="s">
        <v>4554</v>
      </c>
      <c r="G110" s="226" t="s">
        <v>708</v>
      </c>
      <c r="H110" s="227">
        <v>1</v>
      </c>
      <c r="I110" s="228"/>
      <c r="J110" s="229">
        <f>ROUND(I110*H110,2)</f>
        <v>0</v>
      </c>
      <c r="K110" s="225" t="s">
        <v>709</v>
      </c>
      <c r="L110" s="230"/>
      <c r="M110" s="231" t="s">
        <v>3</v>
      </c>
      <c r="N110" s="232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3658</v>
      </c>
      <c r="AT110" s="191" t="s">
        <v>562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3658</v>
      </c>
      <c r="BM110" s="191" t="s">
        <v>4555</v>
      </c>
    </row>
    <row r="111" s="2" customFormat="1" ht="16.5" customHeight="1">
      <c r="A111" s="41"/>
      <c r="B111" s="179"/>
      <c r="C111" s="223" t="s">
        <v>101</v>
      </c>
      <c r="D111" s="223" t="s">
        <v>562</v>
      </c>
      <c r="E111" s="224" t="s">
        <v>4556</v>
      </c>
      <c r="F111" s="225" t="s">
        <v>4557</v>
      </c>
      <c r="G111" s="226" t="s">
        <v>708</v>
      </c>
      <c r="H111" s="227">
        <v>1</v>
      </c>
      <c r="I111" s="228"/>
      <c r="J111" s="229">
        <f>ROUND(I111*H111,2)</f>
        <v>0</v>
      </c>
      <c r="K111" s="225" t="s">
        <v>709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3658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3658</v>
      </c>
      <c r="BM111" s="191" t="s">
        <v>4558</v>
      </c>
    </row>
    <row r="112" s="2" customFormat="1" ht="16.5" customHeight="1">
      <c r="A112" s="41"/>
      <c r="B112" s="179"/>
      <c r="C112" s="223" t="s">
        <v>104</v>
      </c>
      <c r="D112" s="223" t="s">
        <v>562</v>
      </c>
      <c r="E112" s="224" t="s">
        <v>4559</v>
      </c>
      <c r="F112" s="225" t="s">
        <v>4560</v>
      </c>
      <c r="G112" s="226" t="s">
        <v>708</v>
      </c>
      <c r="H112" s="227">
        <v>1</v>
      </c>
      <c r="I112" s="228"/>
      <c r="J112" s="229">
        <f>ROUND(I112*H112,2)</f>
        <v>0</v>
      </c>
      <c r="K112" s="225" t="s">
        <v>709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3658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3658</v>
      </c>
      <c r="BM112" s="191" t="s">
        <v>4561</v>
      </c>
    </row>
    <row r="113" s="2" customFormat="1" ht="16.5" customHeight="1">
      <c r="A113" s="41"/>
      <c r="B113" s="179"/>
      <c r="C113" s="223" t="s">
        <v>487</v>
      </c>
      <c r="D113" s="223" t="s">
        <v>562</v>
      </c>
      <c r="E113" s="224" t="s">
        <v>4562</v>
      </c>
      <c r="F113" s="225" t="s">
        <v>4563</v>
      </c>
      <c r="G113" s="226" t="s">
        <v>708</v>
      </c>
      <c r="H113" s="227">
        <v>1</v>
      </c>
      <c r="I113" s="228"/>
      <c r="J113" s="229">
        <f>ROUND(I113*H113,2)</f>
        <v>0</v>
      </c>
      <c r="K113" s="225" t="s">
        <v>709</v>
      </c>
      <c r="L113" s="230"/>
      <c r="M113" s="231" t="s">
        <v>3</v>
      </c>
      <c r="N113" s="232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3658</v>
      </c>
      <c r="AT113" s="191" t="s">
        <v>562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3658</v>
      </c>
      <c r="BM113" s="191" t="s">
        <v>4564</v>
      </c>
    </row>
    <row r="114" s="2" customFormat="1" ht="16.5" customHeight="1">
      <c r="A114" s="41"/>
      <c r="B114" s="179"/>
      <c r="C114" s="223" t="s">
        <v>128</v>
      </c>
      <c r="D114" s="223" t="s">
        <v>562</v>
      </c>
      <c r="E114" s="224" t="s">
        <v>4565</v>
      </c>
      <c r="F114" s="225" t="s">
        <v>4566</v>
      </c>
      <c r="G114" s="226" t="s">
        <v>708</v>
      </c>
      <c r="H114" s="227">
        <v>1</v>
      </c>
      <c r="I114" s="228"/>
      <c r="J114" s="229">
        <f>ROUND(I114*H114,2)</f>
        <v>0</v>
      </c>
      <c r="K114" s="225" t="s">
        <v>709</v>
      </c>
      <c r="L114" s="230"/>
      <c r="M114" s="231" t="s">
        <v>3</v>
      </c>
      <c r="N114" s="232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3658</v>
      </c>
      <c r="AT114" s="191" t="s">
        <v>562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3658</v>
      </c>
      <c r="BM114" s="191" t="s">
        <v>4567</v>
      </c>
    </row>
    <row r="115" s="2" customFormat="1" ht="16.5" customHeight="1">
      <c r="A115" s="41"/>
      <c r="B115" s="179"/>
      <c r="C115" s="223" t="s">
        <v>503</v>
      </c>
      <c r="D115" s="223" t="s">
        <v>562</v>
      </c>
      <c r="E115" s="224" t="s">
        <v>4568</v>
      </c>
      <c r="F115" s="225" t="s">
        <v>4569</v>
      </c>
      <c r="G115" s="226" t="s">
        <v>708</v>
      </c>
      <c r="H115" s="227">
        <v>1</v>
      </c>
      <c r="I115" s="228"/>
      <c r="J115" s="229">
        <f>ROUND(I115*H115,2)</f>
        <v>0</v>
      </c>
      <c r="K115" s="225" t="s">
        <v>709</v>
      </c>
      <c r="L115" s="230"/>
      <c r="M115" s="231" t="s">
        <v>3</v>
      </c>
      <c r="N115" s="232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3658</v>
      </c>
      <c r="AT115" s="191" t="s">
        <v>562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3658</v>
      </c>
      <c r="BM115" s="191" t="s">
        <v>4570</v>
      </c>
    </row>
    <row r="116" s="2" customFormat="1" ht="24.15" customHeight="1">
      <c r="A116" s="41"/>
      <c r="B116" s="179"/>
      <c r="C116" s="223" t="s">
        <v>521</v>
      </c>
      <c r="D116" s="223" t="s">
        <v>562</v>
      </c>
      <c r="E116" s="224" t="s">
        <v>4571</v>
      </c>
      <c r="F116" s="225" t="s">
        <v>4572</v>
      </c>
      <c r="G116" s="226" t="s">
        <v>708</v>
      </c>
      <c r="H116" s="227">
        <v>1</v>
      </c>
      <c r="I116" s="228"/>
      <c r="J116" s="229">
        <f>ROUND(I116*H116,2)</f>
        <v>0</v>
      </c>
      <c r="K116" s="225" t="s">
        <v>709</v>
      </c>
      <c r="L116" s="230"/>
      <c r="M116" s="231" t="s">
        <v>3</v>
      </c>
      <c r="N116" s="232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3658</v>
      </c>
      <c r="AT116" s="191" t="s">
        <v>562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3658</v>
      </c>
      <c r="BM116" s="191" t="s">
        <v>4573</v>
      </c>
    </row>
    <row r="117" s="2" customFormat="1" ht="24.15" customHeight="1">
      <c r="A117" s="41"/>
      <c r="B117" s="179"/>
      <c r="C117" s="223" t="s">
        <v>131</v>
      </c>
      <c r="D117" s="223" t="s">
        <v>562</v>
      </c>
      <c r="E117" s="224" t="s">
        <v>4574</v>
      </c>
      <c r="F117" s="225" t="s">
        <v>4575</v>
      </c>
      <c r="G117" s="226" t="s">
        <v>708</v>
      </c>
      <c r="H117" s="227">
        <v>1</v>
      </c>
      <c r="I117" s="228"/>
      <c r="J117" s="229">
        <f>ROUND(I117*H117,2)</f>
        <v>0</v>
      </c>
      <c r="K117" s="225" t="s">
        <v>709</v>
      </c>
      <c r="L117" s="230"/>
      <c r="M117" s="231" t="s">
        <v>3</v>
      </c>
      <c r="N117" s="232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3658</v>
      </c>
      <c r="AT117" s="191" t="s">
        <v>562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3658</v>
      </c>
      <c r="BM117" s="191" t="s">
        <v>4576</v>
      </c>
    </row>
    <row r="118" s="2" customFormat="1" ht="16.5" customHeight="1">
      <c r="A118" s="41"/>
      <c r="B118" s="179"/>
      <c r="C118" s="223" t="s">
        <v>529</v>
      </c>
      <c r="D118" s="223" t="s">
        <v>562</v>
      </c>
      <c r="E118" s="224" t="s">
        <v>4577</v>
      </c>
      <c r="F118" s="225" t="s">
        <v>4578</v>
      </c>
      <c r="G118" s="226" t="s">
        <v>708</v>
      </c>
      <c r="H118" s="227">
        <v>17</v>
      </c>
      <c r="I118" s="228"/>
      <c r="J118" s="229">
        <f>ROUND(I118*H118,2)</f>
        <v>0</v>
      </c>
      <c r="K118" s="225" t="s">
        <v>709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3658</v>
      </c>
      <c r="AT118" s="191" t="s">
        <v>562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3658</v>
      </c>
      <c r="BM118" s="191" t="s">
        <v>4579</v>
      </c>
    </row>
    <row r="119" s="2" customFormat="1" ht="16.5" customHeight="1">
      <c r="A119" s="41"/>
      <c r="B119" s="179"/>
      <c r="C119" s="223" t="s">
        <v>460</v>
      </c>
      <c r="D119" s="223" t="s">
        <v>562</v>
      </c>
      <c r="E119" s="224" t="s">
        <v>4580</v>
      </c>
      <c r="F119" s="225" t="s">
        <v>4581</v>
      </c>
      <c r="G119" s="226" t="s">
        <v>708</v>
      </c>
      <c r="H119" s="227">
        <v>3</v>
      </c>
      <c r="I119" s="228"/>
      <c r="J119" s="229">
        <f>ROUND(I119*H119,2)</f>
        <v>0</v>
      </c>
      <c r="K119" s="225" t="s">
        <v>709</v>
      </c>
      <c r="L119" s="230"/>
      <c r="M119" s="231" t="s">
        <v>3</v>
      </c>
      <c r="N119" s="232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3658</v>
      </c>
      <c r="AT119" s="191" t="s">
        <v>562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3658</v>
      </c>
      <c r="BM119" s="191" t="s">
        <v>4582</v>
      </c>
    </row>
    <row r="120" s="2" customFormat="1" ht="16.5" customHeight="1">
      <c r="A120" s="41"/>
      <c r="B120" s="179"/>
      <c r="C120" s="223" t="s">
        <v>9</v>
      </c>
      <c r="D120" s="223" t="s">
        <v>562</v>
      </c>
      <c r="E120" s="224" t="s">
        <v>4583</v>
      </c>
      <c r="F120" s="225" t="s">
        <v>4584</v>
      </c>
      <c r="G120" s="226" t="s">
        <v>708</v>
      </c>
      <c r="H120" s="227">
        <v>15</v>
      </c>
      <c r="I120" s="228"/>
      <c r="J120" s="229">
        <f>ROUND(I120*H120,2)</f>
        <v>0</v>
      </c>
      <c r="K120" s="225" t="s">
        <v>709</v>
      </c>
      <c r="L120" s="230"/>
      <c r="M120" s="231" t="s">
        <v>3</v>
      </c>
      <c r="N120" s="232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3658</v>
      </c>
      <c r="AT120" s="191" t="s">
        <v>562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3658</v>
      </c>
      <c r="BM120" s="191" t="s">
        <v>4585</v>
      </c>
    </row>
    <row r="121" s="2" customFormat="1" ht="16.5" customHeight="1">
      <c r="A121" s="41"/>
      <c r="B121" s="179"/>
      <c r="C121" s="223" t="s">
        <v>519</v>
      </c>
      <c r="D121" s="223" t="s">
        <v>562</v>
      </c>
      <c r="E121" s="224" t="s">
        <v>4586</v>
      </c>
      <c r="F121" s="225" t="s">
        <v>4587</v>
      </c>
      <c r="G121" s="226" t="s">
        <v>708</v>
      </c>
      <c r="H121" s="227">
        <v>6</v>
      </c>
      <c r="I121" s="228"/>
      <c r="J121" s="229">
        <f>ROUND(I121*H121,2)</f>
        <v>0</v>
      </c>
      <c r="K121" s="225" t="s">
        <v>709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3658</v>
      </c>
      <c r="AT121" s="191" t="s">
        <v>562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3658</v>
      </c>
      <c r="BM121" s="191" t="s">
        <v>4588</v>
      </c>
    </row>
    <row r="122" s="2" customFormat="1" ht="16.5" customHeight="1">
      <c r="A122" s="41"/>
      <c r="B122" s="179"/>
      <c r="C122" s="223" t="s">
        <v>555</v>
      </c>
      <c r="D122" s="223" t="s">
        <v>562</v>
      </c>
      <c r="E122" s="224" t="s">
        <v>4589</v>
      </c>
      <c r="F122" s="225" t="s">
        <v>4590</v>
      </c>
      <c r="G122" s="226" t="s">
        <v>708</v>
      </c>
      <c r="H122" s="227">
        <v>9</v>
      </c>
      <c r="I122" s="228"/>
      <c r="J122" s="229">
        <f>ROUND(I122*H122,2)</f>
        <v>0</v>
      </c>
      <c r="K122" s="225" t="s">
        <v>709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3658</v>
      </c>
      <c r="AT122" s="191" t="s">
        <v>562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3658</v>
      </c>
      <c r="BM122" s="191" t="s">
        <v>4591</v>
      </c>
    </row>
    <row r="123" s="2" customFormat="1" ht="16.5" customHeight="1">
      <c r="A123" s="41"/>
      <c r="B123" s="179"/>
      <c r="C123" s="223" t="s">
        <v>531</v>
      </c>
      <c r="D123" s="223" t="s">
        <v>562</v>
      </c>
      <c r="E123" s="224" t="s">
        <v>4592</v>
      </c>
      <c r="F123" s="225" t="s">
        <v>4593</v>
      </c>
      <c r="G123" s="226" t="s">
        <v>708</v>
      </c>
      <c r="H123" s="227">
        <v>7</v>
      </c>
      <c r="I123" s="228"/>
      <c r="J123" s="229">
        <f>ROUND(I123*H123,2)</f>
        <v>0</v>
      </c>
      <c r="K123" s="225" t="s">
        <v>709</v>
      </c>
      <c r="L123" s="230"/>
      <c r="M123" s="231" t="s">
        <v>3</v>
      </c>
      <c r="N123" s="232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3658</v>
      </c>
      <c r="AT123" s="191" t="s">
        <v>562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3658</v>
      </c>
      <c r="BM123" s="191" t="s">
        <v>4594</v>
      </c>
    </row>
    <row r="124" s="2" customFormat="1" ht="16.5" customHeight="1">
      <c r="A124" s="41"/>
      <c r="B124" s="179"/>
      <c r="C124" s="223" t="s">
        <v>567</v>
      </c>
      <c r="D124" s="223" t="s">
        <v>562</v>
      </c>
      <c r="E124" s="224" t="s">
        <v>4595</v>
      </c>
      <c r="F124" s="225" t="s">
        <v>4596</v>
      </c>
      <c r="G124" s="226" t="s">
        <v>708</v>
      </c>
      <c r="H124" s="227">
        <v>25</v>
      </c>
      <c r="I124" s="228"/>
      <c r="J124" s="229">
        <f>ROUND(I124*H124,2)</f>
        <v>0</v>
      </c>
      <c r="K124" s="225" t="s">
        <v>709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3658</v>
      </c>
      <c r="AT124" s="191" t="s">
        <v>562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3658</v>
      </c>
      <c r="BM124" s="191" t="s">
        <v>4597</v>
      </c>
    </row>
    <row r="125" s="2" customFormat="1" ht="16.5" customHeight="1">
      <c r="A125" s="41"/>
      <c r="B125" s="179"/>
      <c r="C125" s="223" t="s">
        <v>574</v>
      </c>
      <c r="D125" s="223" t="s">
        <v>562</v>
      </c>
      <c r="E125" s="224" t="s">
        <v>4598</v>
      </c>
      <c r="F125" s="225" t="s">
        <v>4599</v>
      </c>
      <c r="G125" s="226" t="s">
        <v>708</v>
      </c>
      <c r="H125" s="227">
        <v>12</v>
      </c>
      <c r="I125" s="228"/>
      <c r="J125" s="229">
        <f>ROUND(I125*H125,2)</f>
        <v>0</v>
      </c>
      <c r="K125" s="225" t="s">
        <v>709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3658</v>
      </c>
      <c r="AT125" s="191" t="s">
        <v>562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3658</v>
      </c>
      <c r="BM125" s="191" t="s">
        <v>4600</v>
      </c>
    </row>
    <row r="126" s="2" customFormat="1" ht="16.5" customHeight="1">
      <c r="A126" s="41"/>
      <c r="B126" s="179"/>
      <c r="C126" s="223" t="s">
        <v>581</v>
      </c>
      <c r="D126" s="223" t="s">
        <v>562</v>
      </c>
      <c r="E126" s="224" t="s">
        <v>4601</v>
      </c>
      <c r="F126" s="225" t="s">
        <v>4602</v>
      </c>
      <c r="G126" s="226" t="s">
        <v>708</v>
      </c>
      <c r="H126" s="227">
        <v>4</v>
      </c>
      <c r="I126" s="228"/>
      <c r="J126" s="229">
        <f>ROUND(I126*H126,2)</f>
        <v>0</v>
      </c>
      <c r="K126" s="225" t="s">
        <v>709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3658</v>
      </c>
      <c r="AT126" s="191" t="s">
        <v>562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3658</v>
      </c>
      <c r="BM126" s="191" t="s">
        <v>4603</v>
      </c>
    </row>
    <row r="127" s="2" customFormat="1" ht="16.5" customHeight="1">
      <c r="A127" s="41"/>
      <c r="B127" s="179"/>
      <c r="C127" s="223" t="s">
        <v>588</v>
      </c>
      <c r="D127" s="223" t="s">
        <v>562</v>
      </c>
      <c r="E127" s="224" t="s">
        <v>4604</v>
      </c>
      <c r="F127" s="225" t="s">
        <v>4605</v>
      </c>
      <c r="G127" s="226" t="s">
        <v>708</v>
      </c>
      <c r="H127" s="227">
        <v>4</v>
      </c>
      <c r="I127" s="228"/>
      <c r="J127" s="229">
        <f>ROUND(I127*H127,2)</f>
        <v>0</v>
      </c>
      <c r="K127" s="225" t="s">
        <v>709</v>
      </c>
      <c r="L127" s="230"/>
      <c r="M127" s="231" t="s">
        <v>3</v>
      </c>
      <c r="N127" s="232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3658</v>
      </c>
      <c r="AT127" s="191" t="s">
        <v>562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3658</v>
      </c>
      <c r="BM127" s="191" t="s">
        <v>4606</v>
      </c>
    </row>
    <row r="128" s="2" customFormat="1" ht="16.5" customHeight="1">
      <c r="A128" s="41"/>
      <c r="B128" s="179"/>
      <c r="C128" s="223" t="s">
        <v>593</v>
      </c>
      <c r="D128" s="223" t="s">
        <v>562</v>
      </c>
      <c r="E128" s="224" t="s">
        <v>4607</v>
      </c>
      <c r="F128" s="225" t="s">
        <v>4608</v>
      </c>
      <c r="G128" s="226" t="s">
        <v>708</v>
      </c>
      <c r="H128" s="227">
        <v>3</v>
      </c>
      <c r="I128" s="228"/>
      <c r="J128" s="229">
        <f>ROUND(I128*H128,2)</f>
        <v>0</v>
      </c>
      <c r="K128" s="225" t="s">
        <v>709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3658</v>
      </c>
      <c r="AT128" s="191" t="s">
        <v>562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3658</v>
      </c>
      <c r="BM128" s="191" t="s">
        <v>4609</v>
      </c>
    </row>
    <row r="129" s="2" customFormat="1" ht="16.5" customHeight="1">
      <c r="A129" s="41"/>
      <c r="B129" s="179"/>
      <c r="C129" s="223" t="s">
        <v>8</v>
      </c>
      <c r="D129" s="223" t="s">
        <v>562</v>
      </c>
      <c r="E129" s="224" t="s">
        <v>4610</v>
      </c>
      <c r="F129" s="225" t="s">
        <v>4611</v>
      </c>
      <c r="G129" s="226" t="s">
        <v>708</v>
      </c>
      <c r="H129" s="227">
        <v>12</v>
      </c>
      <c r="I129" s="228"/>
      <c r="J129" s="229">
        <f>ROUND(I129*H129,2)</f>
        <v>0</v>
      </c>
      <c r="K129" s="225" t="s">
        <v>709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3658</v>
      </c>
      <c r="AT129" s="191" t="s">
        <v>562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3658</v>
      </c>
      <c r="BM129" s="191" t="s">
        <v>4612</v>
      </c>
    </row>
    <row r="130" s="2" customFormat="1" ht="37.8" customHeight="1">
      <c r="A130" s="41"/>
      <c r="B130" s="179"/>
      <c r="C130" s="223" t="s">
        <v>86</v>
      </c>
      <c r="D130" s="223" t="s">
        <v>562</v>
      </c>
      <c r="E130" s="224" t="s">
        <v>4613</v>
      </c>
      <c r="F130" s="225" t="s">
        <v>4614</v>
      </c>
      <c r="G130" s="226" t="s">
        <v>708</v>
      </c>
      <c r="H130" s="227">
        <v>4</v>
      </c>
      <c r="I130" s="228"/>
      <c r="J130" s="229">
        <f>ROUND(I130*H130,2)</f>
        <v>0</v>
      </c>
      <c r="K130" s="225" t="s">
        <v>709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3658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3658</v>
      </c>
      <c r="BM130" s="191" t="s">
        <v>4615</v>
      </c>
    </row>
    <row r="131" s="2" customFormat="1" ht="16.5" customHeight="1">
      <c r="A131" s="41"/>
      <c r="B131" s="179"/>
      <c r="C131" s="223" t="s">
        <v>89</v>
      </c>
      <c r="D131" s="223" t="s">
        <v>562</v>
      </c>
      <c r="E131" s="224" t="s">
        <v>4616</v>
      </c>
      <c r="F131" s="225" t="s">
        <v>4617</v>
      </c>
      <c r="G131" s="226" t="s">
        <v>708</v>
      </c>
      <c r="H131" s="227">
        <v>2</v>
      </c>
      <c r="I131" s="228"/>
      <c r="J131" s="229">
        <f>ROUND(I131*H131,2)</f>
        <v>0</v>
      </c>
      <c r="K131" s="225" t="s">
        <v>709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3658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3658</v>
      </c>
      <c r="BM131" s="191" t="s">
        <v>4618</v>
      </c>
    </row>
    <row r="132" s="2" customFormat="1" ht="21.75" customHeight="1">
      <c r="A132" s="41"/>
      <c r="B132" s="179"/>
      <c r="C132" s="223" t="s">
        <v>92</v>
      </c>
      <c r="D132" s="223" t="s">
        <v>562</v>
      </c>
      <c r="E132" s="224" t="s">
        <v>4619</v>
      </c>
      <c r="F132" s="225" t="s">
        <v>4620</v>
      </c>
      <c r="G132" s="226" t="s">
        <v>4621</v>
      </c>
      <c r="H132" s="227">
        <v>2</v>
      </c>
      <c r="I132" s="228"/>
      <c r="J132" s="229">
        <f>ROUND(I132*H132,2)</f>
        <v>0</v>
      </c>
      <c r="K132" s="225" t="s">
        <v>709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3658</v>
      </c>
      <c r="AT132" s="191" t="s">
        <v>562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3658</v>
      </c>
      <c r="BM132" s="191" t="s">
        <v>4622</v>
      </c>
    </row>
    <row r="133" s="2" customFormat="1" ht="16.5" customHeight="1">
      <c r="A133" s="41"/>
      <c r="B133" s="179"/>
      <c r="C133" s="223" t="s">
        <v>95</v>
      </c>
      <c r="D133" s="223" t="s">
        <v>562</v>
      </c>
      <c r="E133" s="224" t="s">
        <v>4623</v>
      </c>
      <c r="F133" s="225" t="s">
        <v>4624</v>
      </c>
      <c r="G133" s="226" t="s">
        <v>708</v>
      </c>
      <c r="H133" s="227">
        <v>2</v>
      </c>
      <c r="I133" s="228"/>
      <c r="J133" s="229">
        <f>ROUND(I133*H133,2)</f>
        <v>0</v>
      </c>
      <c r="K133" s="225" t="s">
        <v>709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3658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3658</v>
      </c>
      <c r="BM133" s="191" t="s">
        <v>4625</v>
      </c>
    </row>
    <row r="134" s="2" customFormat="1" ht="21.75" customHeight="1">
      <c r="A134" s="41"/>
      <c r="B134" s="179"/>
      <c r="C134" s="223" t="s">
        <v>98</v>
      </c>
      <c r="D134" s="223" t="s">
        <v>562</v>
      </c>
      <c r="E134" s="224" t="s">
        <v>4626</v>
      </c>
      <c r="F134" s="225" t="s">
        <v>4627</v>
      </c>
      <c r="G134" s="226" t="s">
        <v>708</v>
      </c>
      <c r="H134" s="227">
        <v>2</v>
      </c>
      <c r="I134" s="228"/>
      <c r="J134" s="229">
        <f>ROUND(I134*H134,2)</f>
        <v>0</v>
      </c>
      <c r="K134" s="225" t="s">
        <v>709</v>
      </c>
      <c r="L134" s="230"/>
      <c r="M134" s="231" t="s">
        <v>3</v>
      </c>
      <c r="N134" s="232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3658</v>
      </c>
      <c r="AT134" s="191" t="s">
        <v>562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3658</v>
      </c>
      <c r="BM134" s="191" t="s">
        <v>4628</v>
      </c>
    </row>
    <row r="135" s="12" customFormat="1" ht="22.8" customHeight="1">
      <c r="A135" s="12"/>
      <c r="B135" s="166"/>
      <c r="C135" s="12"/>
      <c r="D135" s="167" t="s">
        <v>71</v>
      </c>
      <c r="E135" s="177" t="s">
        <v>9</v>
      </c>
      <c r="F135" s="177" t="s">
        <v>4629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SUM(P136:P137)</f>
        <v>0</v>
      </c>
      <c r="Q135" s="172"/>
      <c r="R135" s="173">
        <f>SUM(R136:R137)</f>
        <v>0</v>
      </c>
      <c r="S135" s="172"/>
      <c r="T135" s="174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104</v>
      </c>
      <c r="AT135" s="175" t="s">
        <v>71</v>
      </c>
      <c r="AU135" s="175" t="s">
        <v>79</v>
      </c>
      <c r="AY135" s="167" t="s">
        <v>458</v>
      </c>
      <c r="BK135" s="176">
        <f>SUM(BK136:BK137)</f>
        <v>0</v>
      </c>
    </row>
    <row r="136" s="2" customFormat="1" ht="16.5" customHeight="1">
      <c r="A136" s="41"/>
      <c r="B136" s="179"/>
      <c r="C136" s="223" t="s">
        <v>638</v>
      </c>
      <c r="D136" s="223" t="s">
        <v>562</v>
      </c>
      <c r="E136" s="224" t="s">
        <v>4630</v>
      </c>
      <c r="F136" s="225" t="s">
        <v>4631</v>
      </c>
      <c r="G136" s="226" t="s">
        <v>708</v>
      </c>
      <c r="H136" s="227">
        <v>1</v>
      </c>
      <c r="I136" s="228"/>
      <c r="J136" s="229">
        <f>ROUND(I136*H136,2)</f>
        <v>0</v>
      </c>
      <c r="K136" s="225" t="s">
        <v>709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3658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3658</v>
      </c>
      <c r="BM136" s="191" t="s">
        <v>4632</v>
      </c>
    </row>
    <row r="137" s="2" customFormat="1" ht="16.5" customHeight="1">
      <c r="A137" s="41"/>
      <c r="B137" s="179"/>
      <c r="C137" s="223" t="s">
        <v>644</v>
      </c>
      <c r="D137" s="223" t="s">
        <v>562</v>
      </c>
      <c r="E137" s="224" t="s">
        <v>4633</v>
      </c>
      <c r="F137" s="225" t="s">
        <v>4634</v>
      </c>
      <c r="G137" s="226" t="s">
        <v>708</v>
      </c>
      <c r="H137" s="227">
        <v>1</v>
      </c>
      <c r="I137" s="228"/>
      <c r="J137" s="229">
        <f>ROUND(I137*H137,2)</f>
        <v>0</v>
      </c>
      <c r="K137" s="225" t="s">
        <v>709</v>
      </c>
      <c r="L137" s="230"/>
      <c r="M137" s="231" t="s">
        <v>3</v>
      </c>
      <c r="N137" s="232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3658</v>
      </c>
      <c r="AT137" s="191" t="s">
        <v>562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3658</v>
      </c>
      <c r="BM137" s="191" t="s">
        <v>4635</v>
      </c>
    </row>
    <row r="138" s="12" customFormat="1" ht="22.8" customHeight="1">
      <c r="A138" s="12"/>
      <c r="B138" s="166"/>
      <c r="C138" s="12"/>
      <c r="D138" s="167" t="s">
        <v>71</v>
      </c>
      <c r="E138" s="177" t="s">
        <v>519</v>
      </c>
      <c r="F138" s="177" t="s">
        <v>4636</v>
      </c>
      <c r="G138" s="12"/>
      <c r="H138" s="12"/>
      <c r="I138" s="169"/>
      <c r="J138" s="178">
        <f>BK138</f>
        <v>0</v>
      </c>
      <c r="K138" s="12"/>
      <c r="L138" s="166"/>
      <c r="M138" s="171"/>
      <c r="N138" s="172"/>
      <c r="O138" s="172"/>
      <c r="P138" s="173">
        <f>SUM(P139:P143)</f>
        <v>0</v>
      </c>
      <c r="Q138" s="172"/>
      <c r="R138" s="173">
        <f>SUM(R139:R143)</f>
        <v>0</v>
      </c>
      <c r="S138" s="172"/>
      <c r="T138" s="174">
        <f>SUM(T139:T143)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7" t="s">
        <v>104</v>
      </c>
      <c r="AT138" s="175" t="s">
        <v>71</v>
      </c>
      <c r="AU138" s="175" t="s">
        <v>79</v>
      </c>
      <c r="AY138" s="167" t="s">
        <v>458</v>
      </c>
      <c r="BK138" s="176">
        <f>SUM(BK139:BK143)</f>
        <v>0</v>
      </c>
    </row>
    <row r="139" s="2" customFormat="1" ht="16.5" customHeight="1">
      <c r="A139" s="41"/>
      <c r="B139" s="179"/>
      <c r="C139" s="223" t="s">
        <v>649</v>
      </c>
      <c r="D139" s="223" t="s">
        <v>562</v>
      </c>
      <c r="E139" s="224" t="s">
        <v>4637</v>
      </c>
      <c r="F139" s="225" t="s">
        <v>4638</v>
      </c>
      <c r="G139" s="226" t="s">
        <v>708</v>
      </c>
      <c r="H139" s="227">
        <v>15</v>
      </c>
      <c r="I139" s="228"/>
      <c r="J139" s="229">
        <f>ROUND(I139*H139,2)</f>
        <v>0</v>
      </c>
      <c r="K139" s="225" t="s">
        <v>709</v>
      </c>
      <c r="L139" s="230"/>
      <c r="M139" s="231" t="s">
        <v>3</v>
      </c>
      <c r="N139" s="232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3658</v>
      </c>
      <c r="AT139" s="191" t="s">
        <v>562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3658</v>
      </c>
      <c r="BM139" s="191" t="s">
        <v>4639</v>
      </c>
    </row>
    <row r="140" s="2" customFormat="1" ht="16.5" customHeight="1">
      <c r="A140" s="41"/>
      <c r="B140" s="179"/>
      <c r="C140" s="223" t="s">
        <v>656</v>
      </c>
      <c r="D140" s="223" t="s">
        <v>562</v>
      </c>
      <c r="E140" s="224" t="s">
        <v>4640</v>
      </c>
      <c r="F140" s="225" t="s">
        <v>4641</v>
      </c>
      <c r="G140" s="226" t="s">
        <v>708</v>
      </c>
      <c r="H140" s="227">
        <v>1</v>
      </c>
      <c r="I140" s="228"/>
      <c r="J140" s="229">
        <f>ROUND(I140*H140,2)</f>
        <v>0</v>
      </c>
      <c r="K140" s="225" t="s">
        <v>709</v>
      </c>
      <c r="L140" s="230"/>
      <c r="M140" s="231" t="s">
        <v>3</v>
      </c>
      <c r="N140" s="232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3658</v>
      </c>
      <c r="AT140" s="191" t="s">
        <v>562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3658</v>
      </c>
      <c r="BM140" s="191" t="s">
        <v>4642</v>
      </c>
    </row>
    <row r="141" s="2" customFormat="1" ht="21.75" customHeight="1">
      <c r="A141" s="41"/>
      <c r="B141" s="179"/>
      <c r="C141" s="223" t="s">
        <v>662</v>
      </c>
      <c r="D141" s="223" t="s">
        <v>562</v>
      </c>
      <c r="E141" s="224" t="s">
        <v>4643</v>
      </c>
      <c r="F141" s="225" t="s">
        <v>4644</v>
      </c>
      <c r="G141" s="226" t="s">
        <v>2429</v>
      </c>
      <c r="H141" s="227">
        <v>15</v>
      </c>
      <c r="I141" s="228"/>
      <c r="J141" s="229">
        <f>ROUND(I141*H141,2)</f>
        <v>0</v>
      </c>
      <c r="K141" s="225" t="s">
        <v>709</v>
      </c>
      <c r="L141" s="230"/>
      <c r="M141" s="231" t="s">
        <v>3</v>
      </c>
      <c r="N141" s="232" t="s">
        <v>43</v>
      </c>
      <c r="O141" s="75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3658</v>
      </c>
      <c r="AT141" s="191" t="s">
        <v>562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3658</v>
      </c>
      <c r="BM141" s="191" t="s">
        <v>4645</v>
      </c>
    </row>
    <row r="142" s="2" customFormat="1" ht="21.75" customHeight="1">
      <c r="A142" s="41"/>
      <c r="B142" s="179"/>
      <c r="C142" s="223" t="s">
        <v>667</v>
      </c>
      <c r="D142" s="223" t="s">
        <v>562</v>
      </c>
      <c r="E142" s="224" t="s">
        <v>4646</v>
      </c>
      <c r="F142" s="225" t="s">
        <v>4647</v>
      </c>
      <c r="G142" s="226" t="s">
        <v>2429</v>
      </c>
      <c r="H142" s="227">
        <v>1</v>
      </c>
      <c r="I142" s="228"/>
      <c r="J142" s="229">
        <f>ROUND(I142*H142,2)</f>
        <v>0</v>
      </c>
      <c r="K142" s="225" t="s">
        <v>709</v>
      </c>
      <c r="L142" s="230"/>
      <c r="M142" s="231" t="s">
        <v>3</v>
      </c>
      <c r="N142" s="232" t="s">
        <v>43</v>
      </c>
      <c r="O142" s="75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3658</v>
      </c>
      <c r="AT142" s="191" t="s">
        <v>562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3658</v>
      </c>
      <c r="BM142" s="191" t="s">
        <v>4648</v>
      </c>
    </row>
    <row r="143" s="2" customFormat="1" ht="16.5" customHeight="1">
      <c r="A143" s="41"/>
      <c r="B143" s="179"/>
      <c r="C143" s="223" t="s">
        <v>672</v>
      </c>
      <c r="D143" s="223" t="s">
        <v>562</v>
      </c>
      <c r="E143" s="224" t="s">
        <v>4649</v>
      </c>
      <c r="F143" s="225" t="s">
        <v>4650</v>
      </c>
      <c r="G143" s="226" t="s">
        <v>4621</v>
      </c>
      <c r="H143" s="227">
        <v>1</v>
      </c>
      <c r="I143" s="228"/>
      <c r="J143" s="229">
        <f>ROUND(I143*H143,2)</f>
        <v>0</v>
      </c>
      <c r="K143" s="225" t="s">
        <v>709</v>
      </c>
      <c r="L143" s="230"/>
      <c r="M143" s="231" t="s">
        <v>3</v>
      </c>
      <c r="N143" s="232" t="s">
        <v>43</v>
      </c>
      <c r="O143" s="75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3658</v>
      </c>
      <c r="AT143" s="191" t="s">
        <v>562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3658</v>
      </c>
      <c r="BM143" s="191" t="s">
        <v>4651</v>
      </c>
    </row>
    <row r="144" s="12" customFormat="1" ht="25.92" customHeight="1">
      <c r="A144" s="12"/>
      <c r="B144" s="166"/>
      <c r="C144" s="12"/>
      <c r="D144" s="167" t="s">
        <v>71</v>
      </c>
      <c r="E144" s="168" t="s">
        <v>76</v>
      </c>
      <c r="F144" s="168" t="s">
        <v>4652</v>
      </c>
      <c r="G144" s="12"/>
      <c r="H144" s="12"/>
      <c r="I144" s="169"/>
      <c r="J144" s="170">
        <f>BK144</f>
        <v>0</v>
      </c>
      <c r="K144" s="12"/>
      <c r="L144" s="166"/>
      <c r="M144" s="171"/>
      <c r="N144" s="172"/>
      <c r="O144" s="172"/>
      <c r="P144" s="173">
        <f>P145+P197+P208+P216+P230+P250</f>
        <v>0</v>
      </c>
      <c r="Q144" s="172"/>
      <c r="R144" s="173">
        <f>R145+R197+R208+R216+R230+R250</f>
        <v>0</v>
      </c>
      <c r="S144" s="172"/>
      <c r="T144" s="174">
        <f>T145+T197+T208+T216+T230+T250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104</v>
      </c>
      <c r="AT144" s="175" t="s">
        <v>71</v>
      </c>
      <c r="AU144" s="175" t="s">
        <v>72</v>
      </c>
      <c r="AY144" s="167" t="s">
        <v>458</v>
      </c>
      <c r="BK144" s="176">
        <f>BK145+BK197+BK208+BK216+BK230+BK250</f>
        <v>0</v>
      </c>
    </row>
    <row r="145" s="12" customFormat="1" ht="22.8" customHeight="1">
      <c r="A145" s="12"/>
      <c r="B145" s="166"/>
      <c r="C145" s="12"/>
      <c r="D145" s="167" t="s">
        <v>71</v>
      </c>
      <c r="E145" s="177" t="s">
        <v>8</v>
      </c>
      <c r="F145" s="177" t="s">
        <v>4549</v>
      </c>
      <c r="G145" s="12"/>
      <c r="H145" s="12"/>
      <c r="I145" s="169"/>
      <c r="J145" s="178">
        <f>BK145</f>
        <v>0</v>
      </c>
      <c r="K145" s="12"/>
      <c r="L145" s="166"/>
      <c r="M145" s="171"/>
      <c r="N145" s="172"/>
      <c r="O145" s="172"/>
      <c r="P145" s="173">
        <f>SUM(P146:P196)</f>
        <v>0</v>
      </c>
      <c r="Q145" s="172"/>
      <c r="R145" s="173">
        <f>SUM(R146:R196)</f>
        <v>0</v>
      </c>
      <c r="S145" s="172"/>
      <c r="T145" s="174">
        <f>SUM(T146:T196)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7" t="s">
        <v>104</v>
      </c>
      <c r="AT145" s="175" t="s">
        <v>71</v>
      </c>
      <c r="AU145" s="175" t="s">
        <v>79</v>
      </c>
      <c r="AY145" s="167" t="s">
        <v>458</v>
      </c>
      <c r="BK145" s="176">
        <f>SUM(BK146:BK196)</f>
        <v>0</v>
      </c>
    </row>
    <row r="146" s="2" customFormat="1" ht="16.5" customHeight="1">
      <c r="A146" s="41"/>
      <c r="B146" s="179"/>
      <c r="C146" s="223" t="s">
        <v>678</v>
      </c>
      <c r="D146" s="223" t="s">
        <v>562</v>
      </c>
      <c r="E146" s="224" t="s">
        <v>4653</v>
      </c>
      <c r="F146" s="225" t="s">
        <v>4654</v>
      </c>
      <c r="G146" s="226" t="s">
        <v>708</v>
      </c>
      <c r="H146" s="227">
        <v>4</v>
      </c>
      <c r="I146" s="228"/>
      <c r="J146" s="229">
        <f>ROUND(I146*H146,2)</f>
        <v>0</v>
      </c>
      <c r="K146" s="225" t="s">
        <v>709</v>
      </c>
      <c r="L146" s="230"/>
      <c r="M146" s="231" t="s">
        <v>3</v>
      </c>
      <c r="N146" s="232" t="s">
        <v>43</v>
      </c>
      <c r="O146" s="75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3658</v>
      </c>
      <c r="AT146" s="191" t="s">
        <v>562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3658</v>
      </c>
      <c r="BM146" s="191" t="s">
        <v>4655</v>
      </c>
    </row>
    <row r="147" s="2" customFormat="1" ht="16.5" customHeight="1">
      <c r="A147" s="41"/>
      <c r="B147" s="179"/>
      <c r="C147" s="223" t="s">
        <v>683</v>
      </c>
      <c r="D147" s="223" t="s">
        <v>562</v>
      </c>
      <c r="E147" s="224" t="s">
        <v>4656</v>
      </c>
      <c r="F147" s="225" t="s">
        <v>4657</v>
      </c>
      <c r="G147" s="226" t="s">
        <v>708</v>
      </c>
      <c r="H147" s="227">
        <v>1</v>
      </c>
      <c r="I147" s="228"/>
      <c r="J147" s="229">
        <f>ROUND(I147*H147,2)</f>
        <v>0</v>
      </c>
      <c r="K147" s="225" t="s">
        <v>709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3658</v>
      </c>
      <c r="AT147" s="191" t="s">
        <v>562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3658</v>
      </c>
      <c r="BM147" s="191" t="s">
        <v>4658</v>
      </c>
    </row>
    <row r="148" s="2" customFormat="1" ht="16.5" customHeight="1">
      <c r="A148" s="41"/>
      <c r="B148" s="179"/>
      <c r="C148" s="223" t="s">
        <v>691</v>
      </c>
      <c r="D148" s="223" t="s">
        <v>562</v>
      </c>
      <c r="E148" s="224" t="s">
        <v>4659</v>
      </c>
      <c r="F148" s="225" t="s">
        <v>4660</v>
      </c>
      <c r="G148" s="226" t="s">
        <v>708</v>
      </c>
      <c r="H148" s="227">
        <v>1</v>
      </c>
      <c r="I148" s="228"/>
      <c r="J148" s="229">
        <f>ROUND(I148*H148,2)</f>
        <v>0</v>
      </c>
      <c r="K148" s="225" t="s">
        <v>709</v>
      </c>
      <c r="L148" s="230"/>
      <c r="M148" s="231" t="s">
        <v>3</v>
      </c>
      <c r="N148" s="232" t="s">
        <v>43</v>
      </c>
      <c r="O148" s="75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3658</v>
      </c>
      <c r="AT148" s="191" t="s">
        <v>562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3658</v>
      </c>
      <c r="BM148" s="191" t="s">
        <v>4661</v>
      </c>
    </row>
    <row r="149" s="2" customFormat="1" ht="16.5" customHeight="1">
      <c r="A149" s="41"/>
      <c r="B149" s="179"/>
      <c r="C149" s="223" t="s">
        <v>699</v>
      </c>
      <c r="D149" s="223" t="s">
        <v>562</v>
      </c>
      <c r="E149" s="224" t="s">
        <v>4662</v>
      </c>
      <c r="F149" s="225" t="s">
        <v>4663</v>
      </c>
      <c r="G149" s="226" t="s">
        <v>708</v>
      </c>
      <c r="H149" s="227">
        <v>1</v>
      </c>
      <c r="I149" s="228"/>
      <c r="J149" s="229">
        <f>ROUND(I149*H149,2)</f>
        <v>0</v>
      </c>
      <c r="K149" s="225" t="s">
        <v>709</v>
      </c>
      <c r="L149" s="230"/>
      <c r="M149" s="231" t="s">
        <v>3</v>
      </c>
      <c r="N149" s="232" t="s">
        <v>43</v>
      </c>
      <c r="O149" s="75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3658</v>
      </c>
      <c r="AT149" s="191" t="s">
        <v>562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3658</v>
      </c>
      <c r="BM149" s="191" t="s">
        <v>4664</v>
      </c>
    </row>
    <row r="150" s="2" customFormat="1" ht="16.5" customHeight="1">
      <c r="A150" s="41"/>
      <c r="B150" s="179"/>
      <c r="C150" s="223" t="s">
        <v>705</v>
      </c>
      <c r="D150" s="223" t="s">
        <v>562</v>
      </c>
      <c r="E150" s="224" t="s">
        <v>4665</v>
      </c>
      <c r="F150" s="225" t="s">
        <v>4666</v>
      </c>
      <c r="G150" s="226" t="s">
        <v>708</v>
      </c>
      <c r="H150" s="227">
        <v>1</v>
      </c>
      <c r="I150" s="228"/>
      <c r="J150" s="229">
        <f>ROUND(I150*H150,2)</f>
        <v>0</v>
      </c>
      <c r="K150" s="225" t="s">
        <v>709</v>
      </c>
      <c r="L150" s="230"/>
      <c r="M150" s="231" t="s">
        <v>3</v>
      </c>
      <c r="N150" s="232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3658</v>
      </c>
      <c r="AT150" s="191" t="s">
        <v>562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3658</v>
      </c>
      <c r="BM150" s="191" t="s">
        <v>4667</v>
      </c>
    </row>
    <row r="151" s="2" customFormat="1" ht="16.5" customHeight="1">
      <c r="A151" s="41"/>
      <c r="B151" s="179"/>
      <c r="C151" s="223" t="s">
        <v>711</v>
      </c>
      <c r="D151" s="223" t="s">
        <v>562</v>
      </c>
      <c r="E151" s="224" t="s">
        <v>4668</v>
      </c>
      <c r="F151" s="225" t="s">
        <v>4669</v>
      </c>
      <c r="G151" s="226" t="s">
        <v>708</v>
      </c>
      <c r="H151" s="227">
        <v>41</v>
      </c>
      <c r="I151" s="228"/>
      <c r="J151" s="229">
        <f>ROUND(I151*H151,2)</f>
        <v>0</v>
      </c>
      <c r="K151" s="225" t="s">
        <v>709</v>
      </c>
      <c r="L151" s="230"/>
      <c r="M151" s="231" t="s">
        <v>3</v>
      </c>
      <c r="N151" s="232" t="s">
        <v>43</v>
      </c>
      <c r="O151" s="75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3658</v>
      </c>
      <c r="AT151" s="191" t="s">
        <v>562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3658</v>
      </c>
      <c r="BM151" s="191" t="s">
        <v>4670</v>
      </c>
    </row>
    <row r="152" s="2" customFormat="1" ht="16.5" customHeight="1">
      <c r="A152" s="41"/>
      <c r="B152" s="179"/>
      <c r="C152" s="223" t="s">
        <v>716</v>
      </c>
      <c r="D152" s="223" t="s">
        <v>562</v>
      </c>
      <c r="E152" s="224" t="s">
        <v>4671</v>
      </c>
      <c r="F152" s="225" t="s">
        <v>4672</v>
      </c>
      <c r="G152" s="226" t="s">
        <v>708</v>
      </c>
      <c r="H152" s="227">
        <v>41</v>
      </c>
      <c r="I152" s="228"/>
      <c r="J152" s="229">
        <f>ROUND(I152*H152,2)</f>
        <v>0</v>
      </c>
      <c r="K152" s="225" t="s">
        <v>709</v>
      </c>
      <c r="L152" s="230"/>
      <c r="M152" s="231" t="s">
        <v>3</v>
      </c>
      <c r="N152" s="232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3658</v>
      </c>
      <c r="AT152" s="191" t="s">
        <v>562</v>
      </c>
      <c r="AU152" s="191" t="s">
        <v>76</v>
      </c>
      <c r="AY152" s="22" t="s">
        <v>458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79</v>
      </c>
      <c r="BK152" s="192">
        <f>ROUND(I152*H152,2)</f>
        <v>0</v>
      </c>
      <c r="BL152" s="22" t="s">
        <v>3658</v>
      </c>
      <c r="BM152" s="191" t="s">
        <v>4673</v>
      </c>
    </row>
    <row r="153" s="2" customFormat="1" ht="16.5" customHeight="1">
      <c r="A153" s="41"/>
      <c r="B153" s="179"/>
      <c r="C153" s="223" t="s">
        <v>723</v>
      </c>
      <c r="D153" s="223" t="s">
        <v>562</v>
      </c>
      <c r="E153" s="224" t="s">
        <v>4674</v>
      </c>
      <c r="F153" s="225" t="s">
        <v>4675</v>
      </c>
      <c r="G153" s="226" t="s">
        <v>708</v>
      </c>
      <c r="H153" s="227">
        <v>20</v>
      </c>
      <c r="I153" s="228"/>
      <c r="J153" s="229">
        <f>ROUND(I153*H153,2)</f>
        <v>0</v>
      </c>
      <c r="K153" s="225" t="s">
        <v>709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3658</v>
      </c>
      <c r="AT153" s="191" t="s">
        <v>562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3658</v>
      </c>
      <c r="BM153" s="191" t="s">
        <v>4676</v>
      </c>
    </row>
    <row r="154" s="2" customFormat="1" ht="16.5" customHeight="1">
      <c r="A154" s="41"/>
      <c r="B154" s="179"/>
      <c r="C154" s="223" t="s">
        <v>728</v>
      </c>
      <c r="D154" s="223" t="s">
        <v>562</v>
      </c>
      <c r="E154" s="224" t="s">
        <v>4671</v>
      </c>
      <c r="F154" s="225" t="s">
        <v>4672</v>
      </c>
      <c r="G154" s="226" t="s">
        <v>708</v>
      </c>
      <c r="H154" s="227">
        <v>20</v>
      </c>
      <c r="I154" s="228"/>
      <c r="J154" s="229">
        <f>ROUND(I154*H154,2)</f>
        <v>0</v>
      </c>
      <c r="K154" s="225" t="s">
        <v>709</v>
      </c>
      <c r="L154" s="230"/>
      <c r="M154" s="231" t="s">
        <v>3</v>
      </c>
      <c r="N154" s="232" t="s">
        <v>43</v>
      </c>
      <c r="O154" s="75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3658</v>
      </c>
      <c r="AT154" s="191" t="s">
        <v>562</v>
      </c>
      <c r="AU154" s="191" t="s">
        <v>76</v>
      </c>
      <c r="AY154" s="22" t="s">
        <v>458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79</v>
      </c>
      <c r="BK154" s="192">
        <f>ROUND(I154*H154,2)</f>
        <v>0</v>
      </c>
      <c r="BL154" s="22" t="s">
        <v>3658</v>
      </c>
      <c r="BM154" s="191" t="s">
        <v>4677</v>
      </c>
    </row>
    <row r="155" s="2" customFormat="1" ht="16.5" customHeight="1">
      <c r="A155" s="41"/>
      <c r="B155" s="179"/>
      <c r="C155" s="223" t="s">
        <v>734</v>
      </c>
      <c r="D155" s="223" t="s">
        <v>562</v>
      </c>
      <c r="E155" s="224" t="s">
        <v>4678</v>
      </c>
      <c r="F155" s="225" t="s">
        <v>4679</v>
      </c>
      <c r="G155" s="226" t="s">
        <v>708</v>
      </c>
      <c r="H155" s="227">
        <v>1</v>
      </c>
      <c r="I155" s="228"/>
      <c r="J155" s="229">
        <f>ROUND(I155*H155,2)</f>
        <v>0</v>
      </c>
      <c r="K155" s="225" t="s">
        <v>709</v>
      </c>
      <c r="L155" s="230"/>
      <c r="M155" s="231" t="s">
        <v>3</v>
      </c>
      <c r="N155" s="232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3658</v>
      </c>
      <c r="AT155" s="191" t="s">
        <v>562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3658</v>
      </c>
      <c r="BM155" s="191" t="s">
        <v>4680</v>
      </c>
    </row>
    <row r="156" s="2" customFormat="1" ht="16.5" customHeight="1">
      <c r="A156" s="41"/>
      <c r="B156" s="179"/>
      <c r="C156" s="223" t="s">
        <v>737</v>
      </c>
      <c r="D156" s="223" t="s">
        <v>562</v>
      </c>
      <c r="E156" s="224" t="s">
        <v>4671</v>
      </c>
      <c r="F156" s="225" t="s">
        <v>4672</v>
      </c>
      <c r="G156" s="226" t="s">
        <v>708</v>
      </c>
      <c r="H156" s="227">
        <v>1</v>
      </c>
      <c r="I156" s="228"/>
      <c r="J156" s="229">
        <f>ROUND(I156*H156,2)</f>
        <v>0</v>
      </c>
      <c r="K156" s="225" t="s">
        <v>709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3658</v>
      </c>
      <c r="AT156" s="191" t="s">
        <v>562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3658</v>
      </c>
      <c r="BM156" s="191" t="s">
        <v>4681</v>
      </c>
    </row>
    <row r="157" s="2" customFormat="1" ht="16.5" customHeight="1">
      <c r="A157" s="41"/>
      <c r="B157" s="179"/>
      <c r="C157" s="223" t="s">
        <v>743</v>
      </c>
      <c r="D157" s="223" t="s">
        <v>562</v>
      </c>
      <c r="E157" s="224" t="s">
        <v>4682</v>
      </c>
      <c r="F157" s="225" t="s">
        <v>4683</v>
      </c>
      <c r="G157" s="226" t="s">
        <v>708</v>
      </c>
      <c r="H157" s="227">
        <v>10</v>
      </c>
      <c r="I157" s="228"/>
      <c r="J157" s="229">
        <f>ROUND(I157*H157,2)</f>
        <v>0</v>
      </c>
      <c r="K157" s="225" t="s">
        <v>709</v>
      </c>
      <c r="L157" s="230"/>
      <c r="M157" s="231" t="s">
        <v>3</v>
      </c>
      <c r="N157" s="232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3658</v>
      </c>
      <c r="AT157" s="191" t="s">
        <v>562</v>
      </c>
      <c r="AU157" s="191" t="s">
        <v>76</v>
      </c>
      <c r="AY157" s="22" t="s">
        <v>458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79</v>
      </c>
      <c r="BK157" s="192">
        <f>ROUND(I157*H157,2)</f>
        <v>0</v>
      </c>
      <c r="BL157" s="22" t="s">
        <v>3658</v>
      </c>
      <c r="BM157" s="191" t="s">
        <v>4684</v>
      </c>
    </row>
    <row r="158" s="2" customFormat="1" ht="16.5" customHeight="1">
      <c r="A158" s="41"/>
      <c r="B158" s="179"/>
      <c r="C158" s="223" t="s">
        <v>748</v>
      </c>
      <c r="D158" s="223" t="s">
        <v>562</v>
      </c>
      <c r="E158" s="224" t="s">
        <v>4685</v>
      </c>
      <c r="F158" s="225" t="s">
        <v>4686</v>
      </c>
      <c r="G158" s="226" t="s">
        <v>708</v>
      </c>
      <c r="H158" s="227">
        <v>10</v>
      </c>
      <c r="I158" s="228"/>
      <c r="J158" s="229">
        <f>ROUND(I158*H158,2)</f>
        <v>0</v>
      </c>
      <c r="K158" s="225" t="s">
        <v>709</v>
      </c>
      <c r="L158" s="230"/>
      <c r="M158" s="231" t="s">
        <v>3</v>
      </c>
      <c r="N158" s="232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3658</v>
      </c>
      <c r="AT158" s="191" t="s">
        <v>562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3658</v>
      </c>
      <c r="BM158" s="191" t="s">
        <v>4687</v>
      </c>
    </row>
    <row r="159" s="2" customFormat="1" ht="16.5" customHeight="1">
      <c r="A159" s="41"/>
      <c r="B159" s="179"/>
      <c r="C159" s="223" t="s">
        <v>753</v>
      </c>
      <c r="D159" s="223" t="s">
        <v>562</v>
      </c>
      <c r="E159" s="224" t="s">
        <v>4688</v>
      </c>
      <c r="F159" s="225" t="s">
        <v>4689</v>
      </c>
      <c r="G159" s="226" t="s">
        <v>708</v>
      </c>
      <c r="H159" s="227">
        <v>6</v>
      </c>
      <c r="I159" s="228"/>
      <c r="J159" s="229">
        <f>ROUND(I159*H159,2)</f>
        <v>0</v>
      </c>
      <c r="K159" s="225" t="s">
        <v>709</v>
      </c>
      <c r="L159" s="230"/>
      <c r="M159" s="231" t="s">
        <v>3</v>
      </c>
      <c r="N159" s="232" t="s">
        <v>43</v>
      </c>
      <c r="O159" s="75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3658</v>
      </c>
      <c r="AT159" s="191" t="s">
        <v>562</v>
      </c>
      <c r="AU159" s="191" t="s">
        <v>76</v>
      </c>
      <c r="AY159" s="22" t="s">
        <v>458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79</v>
      </c>
      <c r="BK159" s="192">
        <f>ROUND(I159*H159,2)</f>
        <v>0</v>
      </c>
      <c r="BL159" s="22" t="s">
        <v>3658</v>
      </c>
      <c r="BM159" s="191" t="s">
        <v>4690</v>
      </c>
    </row>
    <row r="160" s="2" customFormat="1" ht="16.5" customHeight="1">
      <c r="A160" s="41"/>
      <c r="B160" s="179"/>
      <c r="C160" s="223" t="s">
        <v>221</v>
      </c>
      <c r="D160" s="223" t="s">
        <v>562</v>
      </c>
      <c r="E160" s="224" t="s">
        <v>4685</v>
      </c>
      <c r="F160" s="225" t="s">
        <v>4686</v>
      </c>
      <c r="G160" s="226" t="s">
        <v>708</v>
      </c>
      <c r="H160" s="227">
        <v>6</v>
      </c>
      <c r="I160" s="228"/>
      <c r="J160" s="229">
        <f>ROUND(I160*H160,2)</f>
        <v>0</v>
      </c>
      <c r="K160" s="225" t="s">
        <v>709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3658</v>
      </c>
      <c r="AT160" s="191" t="s">
        <v>562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3658</v>
      </c>
      <c r="BM160" s="191" t="s">
        <v>4691</v>
      </c>
    </row>
    <row r="161" s="2" customFormat="1" ht="16.5" customHeight="1">
      <c r="A161" s="41"/>
      <c r="B161" s="179"/>
      <c r="C161" s="223" t="s">
        <v>762</v>
      </c>
      <c r="D161" s="223" t="s">
        <v>562</v>
      </c>
      <c r="E161" s="224" t="s">
        <v>4692</v>
      </c>
      <c r="F161" s="225" t="s">
        <v>4693</v>
      </c>
      <c r="G161" s="226" t="s">
        <v>708</v>
      </c>
      <c r="H161" s="227">
        <v>11</v>
      </c>
      <c r="I161" s="228"/>
      <c r="J161" s="229">
        <f>ROUND(I161*H161,2)</f>
        <v>0</v>
      </c>
      <c r="K161" s="225" t="s">
        <v>709</v>
      </c>
      <c r="L161" s="230"/>
      <c r="M161" s="231" t="s">
        <v>3</v>
      </c>
      <c r="N161" s="232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3658</v>
      </c>
      <c r="AT161" s="191" t="s">
        <v>562</v>
      </c>
      <c r="AU161" s="191" t="s">
        <v>76</v>
      </c>
      <c r="AY161" s="22" t="s">
        <v>458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79</v>
      </c>
      <c r="BK161" s="192">
        <f>ROUND(I161*H161,2)</f>
        <v>0</v>
      </c>
      <c r="BL161" s="22" t="s">
        <v>3658</v>
      </c>
      <c r="BM161" s="191" t="s">
        <v>4694</v>
      </c>
    </row>
    <row r="162" s="2" customFormat="1" ht="16.5" customHeight="1">
      <c r="A162" s="41"/>
      <c r="B162" s="179"/>
      <c r="C162" s="223" t="s">
        <v>767</v>
      </c>
      <c r="D162" s="223" t="s">
        <v>562</v>
      </c>
      <c r="E162" s="224" t="s">
        <v>4695</v>
      </c>
      <c r="F162" s="225" t="s">
        <v>4696</v>
      </c>
      <c r="G162" s="226" t="s">
        <v>708</v>
      </c>
      <c r="H162" s="227">
        <v>11</v>
      </c>
      <c r="I162" s="228"/>
      <c r="J162" s="229">
        <f>ROUND(I162*H162,2)</f>
        <v>0</v>
      </c>
      <c r="K162" s="225" t="s">
        <v>709</v>
      </c>
      <c r="L162" s="230"/>
      <c r="M162" s="231" t="s">
        <v>3</v>
      </c>
      <c r="N162" s="232" t="s">
        <v>43</v>
      </c>
      <c r="O162" s="75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3658</v>
      </c>
      <c r="AT162" s="191" t="s">
        <v>562</v>
      </c>
      <c r="AU162" s="191" t="s">
        <v>76</v>
      </c>
      <c r="AY162" s="22" t="s">
        <v>458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79</v>
      </c>
      <c r="BK162" s="192">
        <f>ROUND(I162*H162,2)</f>
        <v>0</v>
      </c>
      <c r="BL162" s="22" t="s">
        <v>3658</v>
      </c>
      <c r="BM162" s="191" t="s">
        <v>4697</v>
      </c>
    </row>
    <row r="163" s="2" customFormat="1" ht="16.5" customHeight="1">
      <c r="A163" s="41"/>
      <c r="B163" s="179"/>
      <c r="C163" s="223" t="s">
        <v>107</v>
      </c>
      <c r="D163" s="223" t="s">
        <v>562</v>
      </c>
      <c r="E163" s="224" t="s">
        <v>4698</v>
      </c>
      <c r="F163" s="225" t="s">
        <v>4699</v>
      </c>
      <c r="G163" s="226" t="s">
        <v>708</v>
      </c>
      <c r="H163" s="227">
        <v>70</v>
      </c>
      <c r="I163" s="228"/>
      <c r="J163" s="229">
        <f>ROUND(I163*H163,2)</f>
        <v>0</v>
      </c>
      <c r="K163" s="225" t="s">
        <v>709</v>
      </c>
      <c r="L163" s="230"/>
      <c r="M163" s="231" t="s">
        <v>3</v>
      </c>
      <c r="N163" s="232" t="s">
        <v>43</v>
      </c>
      <c r="O163" s="75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3658</v>
      </c>
      <c r="AT163" s="191" t="s">
        <v>562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3658</v>
      </c>
      <c r="BM163" s="191" t="s">
        <v>4700</v>
      </c>
    </row>
    <row r="164" s="2" customFormat="1" ht="16.5" customHeight="1">
      <c r="A164" s="41"/>
      <c r="B164" s="179"/>
      <c r="C164" s="223" t="s">
        <v>110</v>
      </c>
      <c r="D164" s="223" t="s">
        <v>562</v>
      </c>
      <c r="E164" s="224" t="s">
        <v>4701</v>
      </c>
      <c r="F164" s="225" t="s">
        <v>4702</v>
      </c>
      <c r="G164" s="226" t="s">
        <v>708</v>
      </c>
      <c r="H164" s="227">
        <v>6</v>
      </c>
      <c r="I164" s="228"/>
      <c r="J164" s="229">
        <f>ROUND(I164*H164,2)</f>
        <v>0</v>
      </c>
      <c r="K164" s="225" t="s">
        <v>709</v>
      </c>
      <c r="L164" s="230"/>
      <c r="M164" s="231" t="s">
        <v>3</v>
      </c>
      <c r="N164" s="232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3658</v>
      </c>
      <c r="AT164" s="191" t="s">
        <v>562</v>
      </c>
      <c r="AU164" s="191" t="s">
        <v>76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3658</v>
      </c>
      <c r="BM164" s="191" t="s">
        <v>4703</v>
      </c>
    </row>
    <row r="165" s="2" customFormat="1" ht="16.5" customHeight="1">
      <c r="A165" s="41"/>
      <c r="B165" s="179"/>
      <c r="C165" s="223" t="s">
        <v>113</v>
      </c>
      <c r="D165" s="223" t="s">
        <v>562</v>
      </c>
      <c r="E165" s="224" t="s">
        <v>4704</v>
      </c>
      <c r="F165" s="225" t="s">
        <v>4705</v>
      </c>
      <c r="G165" s="226" t="s">
        <v>708</v>
      </c>
      <c r="H165" s="227">
        <v>74</v>
      </c>
      <c r="I165" s="228"/>
      <c r="J165" s="229">
        <f>ROUND(I165*H165,2)</f>
        <v>0</v>
      </c>
      <c r="K165" s="225" t="s">
        <v>709</v>
      </c>
      <c r="L165" s="230"/>
      <c r="M165" s="231" t="s">
        <v>3</v>
      </c>
      <c r="N165" s="232" t="s">
        <v>43</v>
      </c>
      <c r="O165" s="75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3658</v>
      </c>
      <c r="AT165" s="191" t="s">
        <v>562</v>
      </c>
      <c r="AU165" s="191" t="s">
        <v>76</v>
      </c>
      <c r="AY165" s="22" t="s">
        <v>458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79</v>
      </c>
      <c r="BK165" s="192">
        <f>ROUND(I165*H165,2)</f>
        <v>0</v>
      </c>
      <c r="BL165" s="22" t="s">
        <v>3658</v>
      </c>
      <c r="BM165" s="191" t="s">
        <v>4706</v>
      </c>
    </row>
    <row r="166" s="2" customFormat="1" ht="16.5" customHeight="1">
      <c r="A166" s="41"/>
      <c r="B166" s="179"/>
      <c r="C166" s="223" t="s">
        <v>116</v>
      </c>
      <c r="D166" s="223" t="s">
        <v>562</v>
      </c>
      <c r="E166" s="224" t="s">
        <v>4707</v>
      </c>
      <c r="F166" s="225" t="s">
        <v>4708</v>
      </c>
      <c r="G166" s="226" t="s">
        <v>708</v>
      </c>
      <c r="H166" s="227">
        <v>60</v>
      </c>
      <c r="I166" s="228"/>
      <c r="J166" s="229">
        <f>ROUND(I166*H166,2)</f>
        <v>0</v>
      </c>
      <c r="K166" s="225" t="s">
        <v>709</v>
      </c>
      <c r="L166" s="230"/>
      <c r="M166" s="231" t="s">
        <v>3</v>
      </c>
      <c r="N166" s="232" t="s">
        <v>43</v>
      </c>
      <c r="O166" s="75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3658</v>
      </c>
      <c r="AT166" s="191" t="s">
        <v>562</v>
      </c>
      <c r="AU166" s="191" t="s">
        <v>76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3658</v>
      </c>
      <c r="BM166" s="191" t="s">
        <v>4709</v>
      </c>
    </row>
    <row r="167" s="2" customFormat="1" ht="16.5" customHeight="1">
      <c r="A167" s="41"/>
      <c r="B167" s="179"/>
      <c r="C167" s="223" t="s">
        <v>789</v>
      </c>
      <c r="D167" s="223" t="s">
        <v>562</v>
      </c>
      <c r="E167" s="224" t="s">
        <v>4710</v>
      </c>
      <c r="F167" s="225" t="s">
        <v>4711</v>
      </c>
      <c r="G167" s="226" t="s">
        <v>708</v>
      </c>
      <c r="H167" s="227">
        <v>185</v>
      </c>
      <c r="I167" s="228"/>
      <c r="J167" s="229">
        <f>ROUND(I167*H167,2)</f>
        <v>0</v>
      </c>
      <c r="K167" s="225" t="s">
        <v>709</v>
      </c>
      <c r="L167" s="230"/>
      <c r="M167" s="231" t="s">
        <v>3</v>
      </c>
      <c r="N167" s="232" t="s">
        <v>43</v>
      </c>
      <c r="O167" s="75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3658</v>
      </c>
      <c r="AT167" s="191" t="s">
        <v>562</v>
      </c>
      <c r="AU167" s="191" t="s">
        <v>76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3658</v>
      </c>
      <c r="BM167" s="191" t="s">
        <v>4712</v>
      </c>
    </row>
    <row r="168" s="2" customFormat="1" ht="21.75" customHeight="1">
      <c r="A168" s="41"/>
      <c r="B168" s="179"/>
      <c r="C168" s="223" t="s">
        <v>119</v>
      </c>
      <c r="D168" s="223" t="s">
        <v>562</v>
      </c>
      <c r="E168" s="224" t="s">
        <v>4713</v>
      </c>
      <c r="F168" s="225" t="s">
        <v>4714</v>
      </c>
      <c r="G168" s="226" t="s">
        <v>708</v>
      </c>
      <c r="H168" s="227">
        <v>35</v>
      </c>
      <c r="I168" s="228"/>
      <c r="J168" s="229">
        <f>ROUND(I168*H168,2)</f>
        <v>0</v>
      </c>
      <c r="K168" s="225" t="s">
        <v>709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3658</v>
      </c>
      <c r="AT168" s="191" t="s">
        <v>562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3658</v>
      </c>
      <c r="BM168" s="191" t="s">
        <v>4715</v>
      </c>
    </row>
    <row r="169" s="2" customFormat="1" ht="21.75" customHeight="1">
      <c r="A169" s="41"/>
      <c r="B169" s="179"/>
      <c r="C169" s="223" t="s">
        <v>812</v>
      </c>
      <c r="D169" s="223" t="s">
        <v>562</v>
      </c>
      <c r="E169" s="224" t="s">
        <v>4716</v>
      </c>
      <c r="F169" s="225" t="s">
        <v>4717</v>
      </c>
      <c r="G169" s="226" t="s">
        <v>708</v>
      </c>
      <c r="H169" s="227">
        <v>4</v>
      </c>
      <c r="I169" s="228"/>
      <c r="J169" s="229">
        <f>ROUND(I169*H169,2)</f>
        <v>0</v>
      </c>
      <c r="K169" s="225" t="s">
        <v>709</v>
      </c>
      <c r="L169" s="230"/>
      <c r="M169" s="231" t="s">
        <v>3</v>
      </c>
      <c r="N169" s="232" t="s">
        <v>43</v>
      </c>
      <c r="O169" s="75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191" t="s">
        <v>3658</v>
      </c>
      <c r="AT169" s="191" t="s">
        <v>562</v>
      </c>
      <c r="AU169" s="191" t="s">
        <v>76</v>
      </c>
      <c r="AY169" s="22" t="s">
        <v>458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22" t="s">
        <v>79</v>
      </c>
      <c r="BK169" s="192">
        <f>ROUND(I169*H169,2)</f>
        <v>0</v>
      </c>
      <c r="BL169" s="22" t="s">
        <v>3658</v>
      </c>
      <c r="BM169" s="191" t="s">
        <v>4718</v>
      </c>
    </row>
    <row r="170" s="2" customFormat="1" ht="16.5" customHeight="1">
      <c r="A170" s="41"/>
      <c r="B170" s="179"/>
      <c r="C170" s="223" t="s">
        <v>122</v>
      </c>
      <c r="D170" s="223" t="s">
        <v>562</v>
      </c>
      <c r="E170" s="224" t="s">
        <v>4719</v>
      </c>
      <c r="F170" s="225" t="s">
        <v>4720</v>
      </c>
      <c r="G170" s="226" t="s">
        <v>708</v>
      </c>
      <c r="H170" s="227">
        <v>2</v>
      </c>
      <c r="I170" s="228"/>
      <c r="J170" s="229">
        <f>ROUND(I170*H170,2)</f>
        <v>0</v>
      </c>
      <c r="K170" s="225" t="s">
        <v>709</v>
      </c>
      <c r="L170" s="230"/>
      <c r="M170" s="231" t="s">
        <v>3</v>
      </c>
      <c r="N170" s="232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3658</v>
      </c>
      <c r="AT170" s="191" t="s">
        <v>562</v>
      </c>
      <c r="AU170" s="191" t="s">
        <v>76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3658</v>
      </c>
      <c r="BM170" s="191" t="s">
        <v>4721</v>
      </c>
    </row>
    <row r="171" s="2" customFormat="1" ht="16.5" customHeight="1">
      <c r="A171" s="41"/>
      <c r="B171" s="179"/>
      <c r="C171" s="223" t="s">
        <v>125</v>
      </c>
      <c r="D171" s="223" t="s">
        <v>562</v>
      </c>
      <c r="E171" s="224" t="s">
        <v>4722</v>
      </c>
      <c r="F171" s="225" t="s">
        <v>4723</v>
      </c>
      <c r="G171" s="226" t="s">
        <v>708</v>
      </c>
      <c r="H171" s="227">
        <v>65</v>
      </c>
      <c r="I171" s="228"/>
      <c r="J171" s="229">
        <f>ROUND(I171*H171,2)</f>
        <v>0</v>
      </c>
      <c r="K171" s="225" t="s">
        <v>709</v>
      </c>
      <c r="L171" s="230"/>
      <c r="M171" s="231" t="s">
        <v>3</v>
      </c>
      <c r="N171" s="232" t="s">
        <v>43</v>
      </c>
      <c r="O171" s="75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3658</v>
      </c>
      <c r="AT171" s="191" t="s">
        <v>562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3658</v>
      </c>
      <c r="BM171" s="191" t="s">
        <v>4724</v>
      </c>
    </row>
    <row r="172" s="2" customFormat="1" ht="16.5" customHeight="1">
      <c r="A172" s="41"/>
      <c r="B172" s="179"/>
      <c r="C172" s="223" t="s">
        <v>847</v>
      </c>
      <c r="D172" s="223" t="s">
        <v>562</v>
      </c>
      <c r="E172" s="224" t="s">
        <v>4725</v>
      </c>
      <c r="F172" s="225" t="s">
        <v>4726</v>
      </c>
      <c r="G172" s="226" t="s">
        <v>708</v>
      </c>
      <c r="H172" s="227">
        <v>44</v>
      </c>
      <c r="I172" s="228"/>
      <c r="J172" s="229">
        <f>ROUND(I172*H172,2)</f>
        <v>0</v>
      </c>
      <c r="K172" s="225" t="s">
        <v>709</v>
      </c>
      <c r="L172" s="230"/>
      <c r="M172" s="231" t="s">
        <v>3</v>
      </c>
      <c r="N172" s="232" t="s">
        <v>43</v>
      </c>
      <c r="O172" s="75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191" t="s">
        <v>3658</v>
      </c>
      <c r="AT172" s="191" t="s">
        <v>562</v>
      </c>
      <c r="AU172" s="191" t="s">
        <v>76</v>
      </c>
      <c r="AY172" s="22" t="s">
        <v>458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22" t="s">
        <v>79</v>
      </c>
      <c r="BK172" s="192">
        <f>ROUND(I172*H172,2)</f>
        <v>0</v>
      </c>
      <c r="BL172" s="22" t="s">
        <v>3658</v>
      </c>
      <c r="BM172" s="191" t="s">
        <v>4727</v>
      </c>
    </row>
    <row r="173" s="2" customFormat="1" ht="16.5" customHeight="1">
      <c r="A173" s="41"/>
      <c r="B173" s="179"/>
      <c r="C173" s="223" t="s">
        <v>855</v>
      </c>
      <c r="D173" s="223" t="s">
        <v>562</v>
      </c>
      <c r="E173" s="224" t="s">
        <v>4728</v>
      </c>
      <c r="F173" s="225" t="s">
        <v>4729</v>
      </c>
      <c r="G173" s="226" t="s">
        <v>708</v>
      </c>
      <c r="H173" s="227">
        <v>14</v>
      </c>
      <c r="I173" s="228"/>
      <c r="J173" s="229">
        <f>ROUND(I173*H173,2)</f>
        <v>0</v>
      </c>
      <c r="K173" s="225" t="s">
        <v>709</v>
      </c>
      <c r="L173" s="230"/>
      <c r="M173" s="231" t="s">
        <v>3</v>
      </c>
      <c r="N173" s="232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3658</v>
      </c>
      <c r="AT173" s="191" t="s">
        <v>562</v>
      </c>
      <c r="AU173" s="191" t="s">
        <v>76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3658</v>
      </c>
      <c r="BM173" s="191" t="s">
        <v>4730</v>
      </c>
    </row>
    <row r="174" s="2" customFormat="1" ht="16.5" customHeight="1">
      <c r="A174" s="41"/>
      <c r="B174" s="179"/>
      <c r="C174" s="223" t="s">
        <v>862</v>
      </c>
      <c r="D174" s="223" t="s">
        <v>562</v>
      </c>
      <c r="E174" s="224" t="s">
        <v>4731</v>
      </c>
      <c r="F174" s="225" t="s">
        <v>4732</v>
      </c>
      <c r="G174" s="226" t="s">
        <v>708</v>
      </c>
      <c r="H174" s="227">
        <v>15</v>
      </c>
      <c r="I174" s="228"/>
      <c r="J174" s="229">
        <f>ROUND(I174*H174,2)</f>
        <v>0</v>
      </c>
      <c r="K174" s="225" t="s">
        <v>709</v>
      </c>
      <c r="L174" s="230"/>
      <c r="M174" s="231" t="s">
        <v>3</v>
      </c>
      <c r="N174" s="232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3658</v>
      </c>
      <c r="AT174" s="191" t="s">
        <v>562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3658</v>
      </c>
      <c r="BM174" s="191" t="s">
        <v>4733</v>
      </c>
    </row>
    <row r="175" s="2" customFormat="1" ht="16.5" customHeight="1">
      <c r="A175" s="41"/>
      <c r="B175" s="179"/>
      <c r="C175" s="223" t="s">
        <v>869</v>
      </c>
      <c r="D175" s="223" t="s">
        <v>562</v>
      </c>
      <c r="E175" s="224" t="s">
        <v>4734</v>
      </c>
      <c r="F175" s="225" t="s">
        <v>4735</v>
      </c>
      <c r="G175" s="226" t="s">
        <v>708</v>
      </c>
      <c r="H175" s="227">
        <v>8</v>
      </c>
      <c r="I175" s="228"/>
      <c r="J175" s="229">
        <f>ROUND(I175*H175,2)</f>
        <v>0</v>
      </c>
      <c r="K175" s="225" t="s">
        <v>709</v>
      </c>
      <c r="L175" s="230"/>
      <c r="M175" s="231" t="s">
        <v>3</v>
      </c>
      <c r="N175" s="232" t="s">
        <v>43</v>
      </c>
      <c r="O175" s="75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191" t="s">
        <v>3658</v>
      </c>
      <c r="AT175" s="191" t="s">
        <v>562</v>
      </c>
      <c r="AU175" s="191" t="s">
        <v>76</v>
      </c>
      <c r="AY175" s="22" t="s">
        <v>458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22" t="s">
        <v>79</v>
      </c>
      <c r="BK175" s="192">
        <f>ROUND(I175*H175,2)</f>
        <v>0</v>
      </c>
      <c r="BL175" s="22" t="s">
        <v>3658</v>
      </c>
      <c r="BM175" s="191" t="s">
        <v>4736</v>
      </c>
    </row>
    <row r="176" s="2" customFormat="1" ht="16.5" customHeight="1">
      <c r="A176" s="41"/>
      <c r="B176" s="179"/>
      <c r="C176" s="223" t="s">
        <v>876</v>
      </c>
      <c r="D176" s="223" t="s">
        <v>562</v>
      </c>
      <c r="E176" s="224" t="s">
        <v>4737</v>
      </c>
      <c r="F176" s="225" t="s">
        <v>4738</v>
      </c>
      <c r="G176" s="226" t="s">
        <v>708</v>
      </c>
      <c r="H176" s="227">
        <v>252</v>
      </c>
      <c r="I176" s="228"/>
      <c r="J176" s="229">
        <f>ROUND(I176*H176,2)</f>
        <v>0</v>
      </c>
      <c r="K176" s="225" t="s">
        <v>709</v>
      </c>
      <c r="L176" s="230"/>
      <c r="M176" s="231" t="s">
        <v>3</v>
      </c>
      <c r="N176" s="232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3658</v>
      </c>
      <c r="AT176" s="191" t="s">
        <v>562</v>
      </c>
      <c r="AU176" s="191" t="s">
        <v>76</v>
      </c>
      <c r="AY176" s="22" t="s">
        <v>458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79</v>
      </c>
      <c r="BK176" s="192">
        <f>ROUND(I176*H176,2)</f>
        <v>0</v>
      </c>
      <c r="BL176" s="22" t="s">
        <v>3658</v>
      </c>
      <c r="BM176" s="191" t="s">
        <v>4739</v>
      </c>
    </row>
    <row r="177" s="2" customFormat="1" ht="21.75" customHeight="1">
      <c r="A177" s="41"/>
      <c r="B177" s="179"/>
      <c r="C177" s="223" t="s">
        <v>883</v>
      </c>
      <c r="D177" s="223" t="s">
        <v>562</v>
      </c>
      <c r="E177" s="224" t="s">
        <v>4740</v>
      </c>
      <c r="F177" s="225" t="s">
        <v>4741</v>
      </c>
      <c r="G177" s="226" t="s">
        <v>708</v>
      </c>
      <c r="H177" s="227">
        <v>64</v>
      </c>
      <c r="I177" s="228"/>
      <c r="J177" s="229">
        <f>ROUND(I177*H177,2)</f>
        <v>0</v>
      </c>
      <c r="K177" s="225" t="s">
        <v>709</v>
      </c>
      <c r="L177" s="230"/>
      <c r="M177" s="231" t="s">
        <v>3</v>
      </c>
      <c r="N177" s="232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3658</v>
      </c>
      <c r="AT177" s="191" t="s">
        <v>562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3658</v>
      </c>
      <c r="BM177" s="191" t="s">
        <v>4742</v>
      </c>
    </row>
    <row r="178" s="2" customFormat="1" ht="16.5" customHeight="1">
      <c r="A178" s="41"/>
      <c r="B178" s="179"/>
      <c r="C178" s="223" t="s">
        <v>889</v>
      </c>
      <c r="D178" s="223" t="s">
        <v>562</v>
      </c>
      <c r="E178" s="224" t="s">
        <v>4743</v>
      </c>
      <c r="F178" s="225" t="s">
        <v>4744</v>
      </c>
      <c r="G178" s="226" t="s">
        <v>694</v>
      </c>
      <c r="H178" s="227">
        <v>160</v>
      </c>
      <c r="I178" s="228"/>
      <c r="J178" s="229">
        <f>ROUND(I178*H178,2)</f>
        <v>0</v>
      </c>
      <c r="K178" s="225" t="s">
        <v>709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3658</v>
      </c>
      <c r="AT178" s="191" t="s">
        <v>562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3658</v>
      </c>
      <c r="BM178" s="191" t="s">
        <v>4745</v>
      </c>
    </row>
    <row r="179" s="2" customFormat="1" ht="16.5" customHeight="1">
      <c r="A179" s="41"/>
      <c r="B179" s="179"/>
      <c r="C179" s="223" t="s">
        <v>895</v>
      </c>
      <c r="D179" s="223" t="s">
        <v>562</v>
      </c>
      <c r="E179" s="224" t="s">
        <v>4746</v>
      </c>
      <c r="F179" s="225" t="s">
        <v>4747</v>
      </c>
      <c r="G179" s="226" t="s">
        <v>694</v>
      </c>
      <c r="H179" s="227">
        <v>90</v>
      </c>
      <c r="I179" s="228"/>
      <c r="J179" s="229">
        <f>ROUND(I179*H179,2)</f>
        <v>0</v>
      </c>
      <c r="K179" s="225" t="s">
        <v>709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3658</v>
      </c>
      <c r="AT179" s="191" t="s">
        <v>562</v>
      </c>
      <c r="AU179" s="191" t="s">
        <v>76</v>
      </c>
      <c r="AY179" s="22" t="s">
        <v>458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79</v>
      </c>
      <c r="BK179" s="192">
        <f>ROUND(I179*H179,2)</f>
        <v>0</v>
      </c>
      <c r="BL179" s="22" t="s">
        <v>3658</v>
      </c>
      <c r="BM179" s="191" t="s">
        <v>4748</v>
      </c>
    </row>
    <row r="180" s="2" customFormat="1" ht="16.5" customHeight="1">
      <c r="A180" s="41"/>
      <c r="B180" s="179"/>
      <c r="C180" s="223" t="s">
        <v>901</v>
      </c>
      <c r="D180" s="223" t="s">
        <v>562</v>
      </c>
      <c r="E180" s="224" t="s">
        <v>4749</v>
      </c>
      <c r="F180" s="225" t="s">
        <v>4750</v>
      </c>
      <c r="G180" s="226" t="s">
        <v>694</v>
      </c>
      <c r="H180" s="227">
        <v>80</v>
      </c>
      <c r="I180" s="228"/>
      <c r="J180" s="229">
        <f>ROUND(I180*H180,2)</f>
        <v>0</v>
      </c>
      <c r="K180" s="225" t="s">
        <v>709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3658</v>
      </c>
      <c r="AT180" s="191" t="s">
        <v>562</v>
      </c>
      <c r="AU180" s="191" t="s">
        <v>76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3658</v>
      </c>
      <c r="BM180" s="191" t="s">
        <v>4751</v>
      </c>
    </row>
    <row r="181" s="2" customFormat="1" ht="16.5" customHeight="1">
      <c r="A181" s="41"/>
      <c r="B181" s="179"/>
      <c r="C181" s="223" t="s">
        <v>905</v>
      </c>
      <c r="D181" s="223" t="s">
        <v>562</v>
      </c>
      <c r="E181" s="224" t="s">
        <v>4752</v>
      </c>
      <c r="F181" s="225" t="s">
        <v>4753</v>
      </c>
      <c r="G181" s="226" t="s">
        <v>694</v>
      </c>
      <c r="H181" s="227">
        <v>50</v>
      </c>
      <c r="I181" s="228"/>
      <c r="J181" s="229">
        <f>ROUND(I181*H181,2)</f>
        <v>0</v>
      </c>
      <c r="K181" s="225" t="s">
        <v>709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3658</v>
      </c>
      <c r="AT181" s="191" t="s">
        <v>562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3658</v>
      </c>
      <c r="BM181" s="191" t="s">
        <v>4754</v>
      </c>
    </row>
    <row r="182" s="2" customFormat="1" ht="16.5" customHeight="1">
      <c r="A182" s="41"/>
      <c r="B182" s="179"/>
      <c r="C182" s="223" t="s">
        <v>912</v>
      </c>
      <c r="D182" s="223" t="s">
        <v>562</v>
      </c>
      <c r="E182" s="224" t="s">
        <v>4755</v>
      </c>
      <c r="F182" s="225" t="s">
        <v>4756</v>
      </c>
      <c r="G182" s="226" t="s">
        <v>694</v>
      </c>
      <c r="H182" s="227">
        <v>160</v>
      </c>
      <c r="I182" s="228"/>
      <c r="J182" s="229">
        <f>ROUND(I182*H182,2)</f>
        <v>0</v>
      </c>
      <c r="K182" s="225" t="s">
        <v>709</v>
      </c>
      <c r="L182" s="230"/>
      <c r="M182" s="231" t="s">
        <v>3</v>
      </c>
      <c r="N182" s="232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3658</v>
      </c>
      <c r="AT182" s="191" t="s">
        <v>562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3658</v>
      </c>
      <c r="BM182" s="191" t="s">
        <v>4757</v>
      </c>
    </row>
    <row r="183" s="2" customFormat="1" ht="16.5" customHeight="1">
      <c r="A183" s="41"/>
      <c r="B183" s="179"/>
      <c r="C183" s="223" t="s">
        <v>918</v>
      </c>
      <c r="D183" s="223" t="s">
        <v>562</v>
      </c>
      <c r="E183" s="224" t="s">
        <v>4758</v>
      </c>
      <c r="F183" s="225" t="s">
        <v>4759</v>
      </c>
      <c r="G183" s="226" t="s">
        <v>694</v>
      </c>
      <c r="H183" s="227">
        <v>540</v>
      </c>
      <c r="I183" s="228"/>
      <c r="J183" s="229">
        <f>ROUND(I183*H183,2)</f>
        <v>0</v>
      </c>
      <c r="K183" s="225" t="s">
        <v>709</v>
      </c>
      <c r="L183" s="230"/>
      <c r="M183" s="231" t="s">
        <v>3</v>
      </c>
      <c r="N183" s="232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3658</v>
      </c>
      <c r="AT183" s="191" t="s">
        <v>562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3658</v>
      </c>
      <c r="BM183" s="191" t="s">
        <v>4760</v>
      </c>
    </row>
    <row r="184" s="2" customFormat="1" ht="16.5" customHeight="1">
      <c r="A184" s="41"/>
      <c r="B184" s="179"/>
      <c r="C184" s="223" t="s">
        <v>924</v>
      </c>
      <c r="D184" s="223" t="s">
        <v>562</v>
      </c>
      <c r="E184" s="224" t="s">
        <v>4761</v>
      </c>
      <c r="F184" s="225" t="s">
        <v>4762</v>
      </c>
      <c r="G184" s="226" t="s">
        <v>694</v>
      </c>
      <c r="H184" s="227">
        <v>120</v>
      </c>
      <c r="I184" s="228"/>
      <c r="J184" s="229">
        <f>ROUND(I184*H184,2)</f>
        <v>0</v>
      </c>
      <c r="K184" s="225" t="s">
        <v>709</v>
      </c>
      <c r="L184" s="230"/>
      <c r="M184" s="231" t="s">
        <v>3</v>
      </c>
      <c r="N184" s="232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3658</v>
      </c>
      <c r="AT184" s="191" t="s">
        <v>562</v>
      </c>
      <c r="AU184" s="191" t="s">
        <v>76</v>
      </c>
      <c r="AY184" s="22" t="s">
        <v>458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79</v>
      </c>
      <c r="BK184" s="192">
        <f>ROUND(I184*H184,2)</f>
        <v>0</v>
      </c>
      <c r="BL184" s="22" t="s">
        <v>3658</v>
      </c>
      <c r="BM184" s="191" t="s">
        <v>4763</v>
      </c>
    </row>
    <row r="185" s="2" customFormat="1" ht="16.5" customHeight="1">
      <c r="A185" s="41"/>
      <c r="B185" s="179"/>
      <c r="C185" s="223" t="s">
        <v>930</v>
      </c>
      <c r="D185" s="223" t="s">
        <v>562</v>
      </c>
      <c r="E185" s="224" t="s">
        <v>4764</v>
      </c>
      <c r="F185" s="225" t="s">
        <v>4765</v>
      </c>
      <c r="G185" s="226" t="s">
        <v>694</v>
      </c>
      <c r="H185" s="227">
        <v>80</v>
      </c>
      <c r="I185" s="228"/>
      <c r="J185" s="229">
        <f>ROUND(I185*H185,2)</f>
        <v>0</v>
      </c>
      <c r="K185" s="225" t="s">
        <v>709</v>
      </c>
      <c r="L185" s="230"/>
      <c r="M185" s="231" t="s">
        <v>3</v>
      </c>
      <c r="N185" s="232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3658</v>
      </c>
      <c r="AT185" s="191" t="s">
        <v>562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3658</v>
      </c>
      <c r="BM185" s="191" t="s">
        <v>4766</v>
      </c>
    </row>
    <row r="186" s="2" customFormat="1" ht="16.5" customHeight="1">
      <c r="A186" s="41"/>
      <c r="B186" s="179"/>
      <c r="C186" s="223" t="s">
        <v>936</v>
      </c>
      <c r="D186" s="223" t="s">
        <v>562</v>
      </c>
      <c r="E186" s="224" t="s">
        <v>4767</v>
      </c>
      <c r="F186" s="225" t="s">
        <v>4768</v>
      </c>
      <c r="G186" s="226" t="s">
        <v>694</v>
      </c>
      <c r="H186" s="227">
        <v>450</v>
      </c>
      <c r="I186" s="228"/>
      <c r="J186" s="229">
        <f>ROUND(I186*H186,2)</f>
        <v>0</v>
      </c>
      <c r="K186" s="225" t="s">
        <v>709</v>
      </c>
      <c r="L186" s="230"/>
      <c r="M186" s="231" t="s">
        <v>3</v>
      </c>
      <c r="N186" s="232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3658</v>
      </c>
      <c r="AT186" s="191" t="s">
        <v>562</v>
      </c>
      <c r="AU186" s="191" t="s">
        <v>76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3658</v>
      </c>
      <c r="BM186" s="191" t="s">
        <v>4769</v>
      </c>
    </row>
    <row r="187" s="2" customFormat="1" ht="16.5" customHeight="1">
      <c r="A187" s="41"/>
      <c r="B187" s="179"/>
      <c r="C187" s="223" t="s">
        <v>137</v>
      </c>
      <c r="D187" s="223" t="s">
        <v>562</v>
      </c>
      <c r="E187" s="224" t="s">
        <v>4770</v>
      </c>
      <c r="F187" s="225" t="s">
        <v>4771</v>
      </c>
      <c r="G187" s="226" t="s">
        <v>694</v>
      </c>
      <c r="H187" s="227">
        <v>260</v>
      </c>
      <c r="I187" s="228"/>
      <c r="J187" s="229">
        <f>ROUND(I187*H187,2)</f>
        <v>0</v>
      </c>
      <c r="K187" s="225" t="s">
        <v>709</v>
      </c>
      <c r="L187" s="230"/>
      <c r="M187" s="231" t="s">
        <v>3</v>
      </c>
      <c r="N187" s="232" t="s">
        <v>43</v>
      </c>
      <c r="O187" s="75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191" t="s">
        <v>3658</v>
      </c>
      <c r="AT187" s="191" t="s">
        <v>562</v>
      </c>
      <c r="AU187" s="191" t="s">
        <v>76</v>
      </c>
      <c r="AY187" s="22" t="s">
        <v>458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22" t="s">
        <v>79</v>
      </c>
      <c r="BK187" s="192">
        <f>ROUND(I187*H187,2)</f>
        <v>0</v>
      </c>
      <c r="BL187" s="22" t="s">
        <v>3658</v>
      </c>
      <c r="BM187" s="191" t="s">
        <v>4772</v>
      </c>
    </row>
    <row r="188" s="2" customFormat="1" ht="16.5" customHeight="1">
      <c r="A188" s="41"/>
      <c r="B188" s="179"/>
      <c r="C188" s="223" t="s">
        <v>947</v>
      </c>
      <c r="D188" s="223" t="s">
        <v>562</v>
      </c>
      <c r="E188" s="224" t="s">
        <v>4773</v>
      </c>
      <c r="F188" s="225" t="s">
        <v>4774</v>
      </c>
      <c r="G188" s="226" t="s">
        <v>694</v>
      </c>
      <c r="H188" s="227">
        <v>90</v>
      </c>
      <c r="I188" s="228"/>
      <c r="J188" s="229">
        <f>ROUND(I188*H188,2)</f>
        <v>0</v>
      </c>
      <c r="K188" s="225" t="s">
        <v>709</v>
      </c>
      <c r="L188" s="230"/>
      <c r="M188" s="231" t="s">
        <v>3</v>
      </c>
      <c r="N188" s="232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3658</v>
      </c>
      <c r="AT188" s="191" t="s">
        <v>562</v>
      </c>
      <c r="AU188" s="191" t="s">
        <v>76</v>
      </c>
      <c r="AY188" s="22" t="s">
        <v>458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79</v>
      </c>
      <c r="BK188" s="192">
        <f>ROUND(I188*H188,2)</f>
        <v>0</v>
      </c>
      <c r="BL188" s="22" t="s">
        <v>3658</v>
      </c>
      <c r="BM188" s="191" t="s">
        <v>4775</v>
      </c>
    </row>
    <row r="189" s="2" customFormat="1" ht="16.5" customHeight="1">
      <c r="A189" s="41"/>
      <c r="B189" s="179"/>
      <c r="C189" s="223" t="s">
        <v>953</v>
      </c>
      <c r="D189" s="223" t="s">
        <v>562</v>
      </c>
      <c r="E189" s="224" t="s">
        <v>4776</v>
      </c>
      <c r="F189" s="225" t="s">
        <v>4777</v>
      </c>
      <c r="G189" s="226" t="s">
        <v>694</v>
      </c>
      <c r="H189" s="227">
        <v>150</v>
      </c>
      <c r="I189" s="228"/>
      <c r="J189" s="229">
        <f>ROUND(I189*H189,2)</f>
        <v>0</v>
      </c>
      <c r="K189" s="225" t="s">
        <v>709</v>
      </c>
      <c r="L189" s="230"/>
      <c r="M189" s="231" t="s">
        <v>3</v>
      </c>
      <c r="N189" s="232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3658</v>
      </c>
      <c r="AT189" s="191" t="s">
        <v>562</v>
      </c>
      <c r="AU189" s="191" t="s">
        <v>76</v>
      </c>
      <c r="AY189" s="22" t="s">
        <v>458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79</v>
      </c>
      <c r="BK189" s="192">
        <f>ROUND(I189*H189,2)</f>
        <v>0</v>
      </c>
      <c r="BL189" s="22" t="s">
        <v>3658</v>
      </c>
      <c r="BM189" s="191" t="s">
        <v>4778</v>
      </c>
    </row>
    <row r="190" s="2" customFormat="1" ht="16.5" customHeight="1">
      <c r="A190" s="41"/>
      <c r="B190" s="179"/>
      <c r="C190" s="223" t="s">
        <v>963</v>
      </c>
      <c r="D190" s="223" t="s">
        <v>562</v>
      </c>
      <c r="E190" s="224" t="s">
        <v>4779</v>
      </c>
      <c r="F190" s="225" t="s">
        <v>4780</v>
      </c>
      <c r="G190" s="226" t="s">
        <v>694</v>
      </c>
      <c r="H190" s="227">
        <v>30</v>
      </c>
      <c r="I190" s="228"/>
      <c r="J190" s="229">
        <f>ROUND(I190*H190,2)</f>
        <v>0</v>
      </c>
      <c r="K190" s="225" t="s">
        <v>709</v>
      </c>
      <c r="L190" s="230"/>
      <c r="M190" s="231" t="s">
        <v>3</v>
      </c>
      <c r="N190" s="232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3658</v>
      </c>
      <c r="AT190" s="191" t="s">
        <v>562</v>
      </c>
      <c r="AU190" s="191" t="s">
        <v>76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3658</v>
      </c>
      <c r="BM190" s="191" t="s">
        <v>4781</v>
      </c>
    </row>
    <row r="191" s="2" customFormat="1" ht="16.5" customHeight="1">
      <c r="A191" s="41"/>
      <c r="B191" s="179"/>
      <c r="C191" s="223" t="s">
        <v>978</v>
      </c>
      <c r="D191" s="223" t="s">
        <v>562</v>
      </c>
      <c r="E191" s="224" t="s">
        <v>4782</v>
      </c>
      <c r="F191" s="225" t="s">
        <v>4783</v>
      </c>
      <c r="G191" s="226" t="s">
        <v>694</v>
      </c>
      <c r="H191" s="227">
        <v>35</v>
      </c>
      <c r="I191" s="228"/>
      <c r="J191" s="229">
        <f>ROUND(I191*H191,2)</f>
        <v>0</v>
      </c>
      <c r="K191" s="225" t="s">
        <v>709</v>
      </c>
      <c r="L191" s="230"/>
      <c r="M191" s="231" t="s">
        <v>3</v>
      </c>
      <c r="N191" s="232" t="s">
        <v>43</v>
      </c>
      <c r="O191" s="75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191" t="s">
        <v>3658</v>
      </c>
      <c r="AT191" s="191" t="s">
        <v>562</v>
      </c>
      <c r="AU191" s="191" t="s">
        <v>76</v>
      </c>
      <c r="AY191" s="22" t="s">
        <v>458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22" t="s">
        <v>79</v>
      </c>
      <c r="BK191" s="192">
        <f>ROUND(I191*H191,2)</f>
        <v>0</v>
      </c>
      <c r="BL191" s="22" t="s">
        <v>3658</v>
      </c>
      <c r="BM191" s="191" t="s">
        <v>4784</v>
      </c>
    </row>
    <row r="192" s="2" customFormat="1" ht="16.5" customHeight="1">
      <c r="A192" s="41"/>
      <c r="B192" s="179"/>
      <c r="C192" s="223" t="s">
        <v>987</v>
      </c>
      <c r="D192" s="223" t="s">
        <v>562</v>
      </c>
      <c r="E192" s="224" t="s">
        <v>4785</v>
      </c>
      <c r="F192" s="225" t="s">
        <v>4786</v>
      </c>
      <c r="G192" s="226" t="s">
        <v>694</v>
      </c>
      <c r="H192" s="227">
        <v>540</v>
      </c>
      <c r="I192" s="228"/>
      <c r="J192" s="229">
        <f>ROUND(I192*H192,2)</f>
        <v>0</v>
      </c>
      <c r="K192" s="225" t="s">
        <v>709</v>
      </c>
      <c r="L192" s="230"/>
      <c r="M192" s="231" t="s">
        <v>3</v>
      </c>
      <c r="N192" s="232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3658</v>
      </c>
      <c r="AT192" s="191" t="s">
        <v>562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3658</v>
      </c>
      <c r="BM192" s="191" t="s">
        <v>4787</v>
      </c>
    </row>
    <row r="193" s="2" customFormat="1" ht="16.5" customHeight="1">
      <c r="A193" s="41"/>
      <c r="B193" s="179"/>
      <c r="C193" s="223" t="s">
        <v>995</v>
      </c>
      <c r="D193" s="223" t="s">
        <v>562</v>
      </c>
      <c r="E193" s="224" t="s">
        <v>4788</v>
      </c>
      <c r="F193" s="225" t="s">
        <v>4789</v>
      </c>
      <c r="G193" s="226" t="s">
        <v>708</v>
      </c>
      <c r="H193" s="227">
        <v>4</v>
      </c>
      <c r="I193" s="228"/>
      <c r="J193" s="229">
        <f>ROUND(I193*H193,2)</f>
        <v>0</v>
      </c>
      <c r="K193" s="225" t="s">
        <v>709</v>
      </c>
      <c r="L193" s="230"/>
      <c r="M193" s="231" t="s">
        <v>3</v>
      </c>
      <c r="N193" s="232" t="s">
        <v>43</v>
      </c>
      <c r="O193" s="75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91" t="s">
        <v>3658</v>
      </c>
      <c r="AT193" s="191" t="s">
        <v>562</v>
      </c>
      <c r="AU193" s="191" t="s">
        <v>76</v>
      </c>
      <c r="AY193" s="22" t="s">
        <v>458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22" t="s">
        <v>79</v>
      </c>
      <c r="BK193" s="192">
        <f>ROUND(I193*H193,2)</f>
        <v>0</v>
      </c>
      <c r="BL193" s="22" t="s">
        <v>3658</v>
      </c>
      <c r="BM193" s="191" t="s">
        <v>4790</v>
      </c>
    </row>
    <row r="194" s="2" customFormat="1" ht="16.5" customHeight="1">
      <c r="A194" s="41"/>
      <c r="B194" s="179"/>
      <c r="C194" s="223" t="s">
        <v>1007</v>
      </c>
      <c r="D194" s="223" t="s">
        <v>562</v>
      </c>
      <c r="E194" s="224" t="s">
        <v>4791</v>
      </c>
      <c r="F194" s="225" t="s">
        <v>4792</v>
      </c>
      <c r="G194" s="226" t="s">
        <v>708</v>
      </c>
      <c r="H194" s="227">
        <v>8</v>
      </c>
      <c r="I194" s="228"/>
      <c r="J194" s="229">
        <f>ROUND(I194*H194,2)</f>
        <v>0</v>
      </c>
      <c r="K194" s="225" t="s">
        <v>709</v>
      </c>
      <c r="L194" s="230"/>
      <c r="M194" s="231" t="s">
        <v>3</v>
      </c>
      <c r="N194" s="232" t="s">
        <v>43</v>
      </c>
      <c r="O194" s="75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191" t="s">
        <v>3658</v>
      </c>
      <c r="AT194" s="191" t="s">
        <v>562</v>
      </c>
      <c r="AU194" s="191" t="s">
        <v>76</v>
      </c>
      <c r="AY194" s="22" t="s">
        <v>458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22" t="s">
        <v>79</v>
      </c>
      <c r="BK194" s="192">
        <f>ROUND(I194*H194,2)</f>
        <v>0</v>
      </c>
      <c r="BL194" s="22" t="s">
        <v>3658</v>
      </c>
      <c r="BM194" s="191" t="s">
        <v>4793</v>
      </c>
    </row>
    <row r="195" s="2" customFormat="1" ht="16.5" customHeight="1">
      <c r="A195" s="41"/>
      <c r="B195" s="179"/>
      <c r="C195" s="223" t="s">
        <v>1016</v>
      </c>
      <c r="D195" s="223" t="s">
        <v>562</v>
      </c>
      <c r="E195" s="224" t="s">
        <v>4794</v>
      </c>
      <c r="F195" s="225" t="s">
        <v>4795</v>
      </c>
      <c r="G195" s="226" t="s">
        <v>140</v>
      </c>
      <c r="H195" s="227">
        <v>3</v>
      </c>
      <c r="I195" s="228"/>
      <c r="J195" s="229">
        <f>ROUND(I195*H195,2)</f>
        <v>0</v>
      </c>
      <c r="K195" s="225" t="s">
        <v>709</v>
      </c>
      <c r="L195" s="230"/>
      <c r="M195" s="231" t="s">
        <v>3</v>
      </c>
      <c r="N195" s="232" t="s">
        <v>43</v>
      </c>
      <c r="O195" s="75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3658</v>
      </c>
      <c r="AT195" s="191" t="s">
        <v>562</v>
      </c>
      <c r="AU195" s="191" t="s">
        <v>76</v>
      </c>
      <c r="AY195" s="22" t="s">
        <v>458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79</v>
      </c>
      <c r="BK195" s="192">
        <f>ROUND(I195*H195,2)</f>
        <v>0</v>
      </c>
      <c r="BL195" s="22" t="s">
        <v>3658</v>
      </c>
      <c r="BM195" s="191" t="s">
        <v>4796</v>
      </c>
    </row>
    <row r="196" s="2" customFormat="1" ht="16.5" customHeight="1">
      <c r="A196" s="41"/>
      <c r="B196" s="179"/>
      <c r="C196" s="223" t="s">
        <v>1026</v>
      </c>
      <c r="D196" s="223" t="s">
        <v>562</v>
      </c>
      <c r="E196" s="224" t="s">
        <v>4797</v>
      </c>
      <c r="F196" s="225" t="s">
        <v>4798</v>
      </c>
      <c r="G196" s="226" t="s">
        <v>708</v>
      </c>
      <c r="H196" s="227">
        <v>350</v>
      </c>
      <c r="I196" s="228"/>
      <c r="J196" s="229">
        <f>ROUND(I196*H196,2)</f>
        <v>0</v>
      </c>
      <c r="K196" s="225" t="s">
        <v>709</v>
      </c>
      <c r="L196" s="230"/>
      <c r="M196" s="231" t="s">
        <v>3</v>
      </c>
      <c r="N196" s="232" t="s">
        <v>43</v>
      </c>
      <c r="O196" s="75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3658</v>
      </c>
      <c r="AT196" s="191" t="s">
        <v>562</v>
      </c>
      <c r="AU196" s="191" t="s">
        <v>76</v>
      </c>
      <c r="AY196" s="22" t="s">
        <v>458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79</v>
      </c>
      <c r="BK196" s="192">
        <f>ROUND(I196*H196,2)</f>
        <v>0</v>
      </c>
      <c r="BL196" s="22" t="s">
        <v>3658</v>
      </c>
      <c r="BM196" s="191" t="s">
        <v>4799</v>
      </c>
    </row>
    <row r="197" s="12" customFormat="1" ht="22.8" customHeight="1">
      <c r="A197" s="12"/>
      <c r="B197" s="166"/>
      <c r="C197" s="12"/>
      <c r="D197" s="167" t="s">
        <v>71</v>
      </c>
      <c r="E197" s="177" t="s">
        <v>86</v>
      </c>
      <c r="F197" s="177" t="s">
        <v>4800</v>
      </c>
      <c r="G197" s="12"/>
      <c r="H197" s="12"/>
      <c r="I197" s="169"/>
      <c r="J197" s="178">
        <f>BK197</f>
        <v>0</v>
      </c>
      <c r="K197" s="12"/>
      <c r="L197" s="166"/>
      <c r="M197" s="171"/>
      <c r="N197" s="172"/>
      <c r="O197" s="172"/>
      <c r="P197" s="173">
        <f>SUM(P198:P207)</f>
        <v>0</v>
      </c>
      <c r="Q197" s="172"/>
      <c r="R197" s="173">
        <f>SUM(R198:R207)</f>
        <v>0</v>
      </c>
      <c r="S197" s="172"/>
      <c r="T197" s="174">
        <f>SUM(T198:T207)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67" t="s">
        <v>104</v>
      </c>
      <c r="AT197" s="175" t="s">
        <v>71</v>
      </c>
      <c r="AU197" s="175" t="s">
        <v>79</v>
      </c>
      <c r="AY197" s="167" t="s">
        <v>458</v>
      </c>
      <c r="BK197" s="176">
        <f>SUM(BK198:BK207)</f>
        <v>0</v>
      </c>
    </row>
    <row r="198" s="2" customFormat="1" ht="16.5" customHeight="1">
      <c r="A198" s="41"/>
      <c r="B198" s="179"/>
      <c r="C198" s="223" t="s">
        <v>1033</v>
      </c>
      <c r="D198" s="223" t="s">
        <v>562</v>
      </c>
      <c r="E198" s="224" t="s">
        <v>4801</v>
      </c>
      <c r="F198" s="225" t="s">
        <v>4802</v>
      </c>
      <c r="G198" s="226" t="s">
        <v>694</v>
      </c>
      <c r="H198" s="227">
        <v>32</v>
      </c>
      <c r="I198" s="228"/>
      <c r="J198" s="229">
        <f>ROUND(I198*H198,2)</f>
        <v>0</v>
      </c>
      <c r="K198" s="225" t="s">
        <v>709</v>
      </c>
      <c r="L198" s="230"/>
      <c r="M198" s="231" t="s">
        <v>3</v>
      </c>
      <c r="N198" s="232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3658</v>
      </c>
      <c r="AT198" s="191" t="s">
        <v>562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3658</v>
      </c>
      <c r="BM198" s="191" t="s">
        <v>4803</v>
      </c>
    </row>
    <row r="199" s="2" customFormat="1" ht="24.15" customHeight="1">
      <c r="A199" s="41"/>
      <c r="B199" s="179"/>
      <c r="C199" s="223" t="s">
        <v>1042</v>
      </c>
      <c r="D199" s="223" t="s">
        <v>562</v>
      </c>
      <c r="E199" s="224" t="s">
        <v>4804</v>
      </c>
      <c r="F199" s="225" t="s">
        <v>4805</v>
      </c>
      <c r="G199" s="226" t="s">
        <v>708</v>
      </c>
      <c r="H199" s="227">
        <v>2</v>
      </c>
      <c r="I199" s="228"/>
      <c r="J199" s="229">
        <f>ROUND(I199*H199,2)</f>
        <v>0</v>
      </c>
      <c r="K199" s="225" t="s">
        <v>709</v>
      </c>
      <c r="L199" s="230"/>
      <c r="M199" s="231" t="s">
        <v>3</v>
      </c>
      <c r="N199" s="232" t="s">
        <v>43</v>
      </c>
      <c r="O199" s="75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3658</v>
      </c>
      <c r="AT199" s="191" t="s">
        <v>562</v>
      </c>
      <c r="AU199" s="191" t="s">
        <v>76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3658</v>
      </c>
      <c r="BM199" s="191" t="s">
        <v>4806</v>
      </c>
    </row>
    <row r="200" s="2" customFormat="1" ht="24.15" customHeight="1">
      <c r="A200" s="41"/>
      <c r="B200" s="179"/>
      <c r="C200" s="223" t="s">
        <v>1052</v>
      </c>
      <c r="D200" s="223" t="s">
        <v>562</v>
      </c>
      <c r="E200" s="224" t="s">
        <v>4807</v>
      </c>
      <c r="F200" s="225" t="s">
        <v>4808</v>
      </c>
      <c r="G200" s="226" t="s">
        <v>708</v>
      </c>
      <c r="H200" s="227">
        <v>2</v>
      </c>
      <c r="I200" s="228"/>
      <c r="J200" s="229">
        <f>ROUND(I200*H200,2)</f>
        <v>0</v>
      </c>
      <c r="K200" s="225" t="s">
        <v>709</v>
      </c>
      <c r="L200" s="230"/>
      <c r="M200" s="231" t="s">
        <v>3</v>
      </c>
      <c r="N200" s="232" t="s">
        <v>43</v>
      </c>
      <c r="O200" s="75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3658</v>
      </c>
      <c r="AT200" s="191" t="s">
        <v>562</v>
      </c>
      <c r="AU200" s="191" t="s">
        <v>76</v>
      </c>
      <c r="AY200" s="22" t="s">
        <v>458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79</v>
      </c>
      <c r="BK200" s="192">
        <f>ROUND(I200*H200,2)</f>
        <v>0</v>
      </c>
      <c r="BL200" s="22" t="s">
        <v>3658</v>
      </c>
      <c r="BM200" s="191" t="s">
        <v>4809</v>
      </c>
    </row>
    <row r="201" s="2" customFormat="1" ht="21.75" customHeight="1">
      <c r="A201" s="41"/>
      <c r="B201" s="179"/>
      <c r="C201" s="223" t="s">
        <v>1057</v>
      </c>
      <c r="D201" s="223" t="s">
        <v>562</v>
      </c>
      <c r="E201" s="224" t="s">
        <v>4810</v>
      </c>
      <c r="F201" s="225" t="s">
        <v>4811</v>
      </c>
      <c r="G201" s="226" t="s">
        <v>2429</v>
      </c>
      <c r="H201" s="227">
        <v>2</v>
      </c>
      <c r="I201" s="228"/>
      <c r="J201" s="229">
        <f>ROUND(I201*H201,2)</f>
        <v>0</v>
      </c>
      <c r="K201" s="225" t="s">
        <v>709</v>
      </c>
      <c r="L201" s="230"/>
      <c r="M201" s="231" t="s">
        <v>3</v>
      </c>
      <c r="N201" s="232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3658</v>
      </c>
      <c r="AT201" s="191" t="s">
        <v>562</v>
      </c>
      <c r="AU201" s="191" t="s">
        <v>76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3658</v>
      </c>
      <c r="BM201" s="191" t="s">
        <v>4812</v>
      </c>
    </row>
    <row r="202" s="2" customFormat="1" ht="21.75" customHeight="1">
      <c r="A202" s="41"/>
      <c r="B202" s="179"/>
      <c r="C202" s="223" t="s">
        <v>1064</v>
      </c>
      <c r="D202" s="223" t="s">
        <v>562</v>
      </c>
      <c r="E202" s="224" t="s">
        <v>4813</v>
      </c>
      <c r="F202" s="225" t="s">
        <v>4814</v>
      </c>
      <c r="G202" s="226" t="s">
        <v>708</v>
      </c>
      <c r="H202" s="227">
        <v>64</v>
      </c>
      <c r="I202" s="228"/>
      <c r="J202" s="229">
        <f>ROUND(I202*H202,2)</f>
        <v>0</v>
      </c>
      <c r="K202" s="225" t="s">
        <v>709</v>
      </c>
      <c r="L202" s="230"/>
      <c r="M202" s="231" t="s">
        <v>3</v>
      </c>
      <c r="N202" s="232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3658</v>
      </c>
      <c r="AT202" s="191" t="s">
        <v>562</v>
      </c>
      <c r="AU202" s="191" t="s">
        <v>76</v>
      </c>
      <c r="AY202" s="22" t="s">
        <v>458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79</v>
      </c>
      <c r="BK202" s="192">
        <f>ROUND(I202*H202,2)</f>
        <v>0</v>
      </c>
      <c r="BL202" s="22" t="s">
        <v>3658</v>
      </c>
      <c r="BM202" s="191" t="s">
        <v>4815</v>
      </c>
    </row>
    <row r="203" s="2" customFormat="1" ht="21.75" customHeight="1">
      <c r="A203" s="41"/>
      <c r="B203" s="179"/>
      <c r="C203" s="223" t="s">
        <v>1071</v>
      </c>
      <c r="D203" s="223" t="s">
        <v>562</v>
      </c>
      <c r="E203" s="224" t="s">
        <v>4816</v>
      </c>
      <c r="F203" s="225" t="s">
        <v>4817</v>
      </c>
      <c r="G203" s="226" t="s">
        <v>708</v>
      </c>
      <c r="H203" s="227">
        <v>2</v>
      </c>
      <c r="I203" s="228"/>
      <c r="J203" s="229">
        <f>ROUND(I203*H203,2)</f>
        <v>0</v>
      </c>
      <c r="K203" s="225" t="s">
        <v>709</v>
      </c>
      <c r="L203" s="230"/>
      <c r="M203" s="231" t="s">
        <v>3</v>
      </c>
      <c r="N203" s="232" t="s">
        <v>43</v>
      </c>
      <c r="O203" s="75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3658</v>
      </c>
      <c r="AT203" s="191" t="s">
        <v>562</v>
      </c>
      <c r="AU203" s="191" t="s">
        <v>76</v>
      </c>
      <c r="AY203" s="22" t="s">
        <v>458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79</v>
      </c>
      <c r="BK203" s="192">
        <f>ROUND(I203*H203,2)</f>
        <v>0</v>
      </c>
      <c r="BL203" s="22" t="s">
        <v>3658</v>
      </c>
      <c r="BM203" s="191" t="s">
        <v>4818</v>
      </c>
    </row>
    <row r="204" s="2" customFormat="1" ht="16.5" customHeight="1">
      <c r="A204" s="41"/>
      <c r="B204" s="179"/>
      <c r="C204" s="223" t="s">
        <v>1078</v>
      </c>
      <c r="D204" s="223" t="s">
        <v>562</v>
      </c>
      <c r="E204" s="224" t="s">
        <v>4819</v>
      </c>
      <c r="F204" s="225" t="s">
        <v>4820</v>
      </c>
      <c r="G204" s="226" t="s">
        <v>708</v>
      </c>
      <c r="H204" s="227">
        <v>2</v>
      </c>
      <c r="I204" s="228"/>
      <c r="J204" s="229">
        <f>ROUND(I204*H204,2)</f>
        <v>0</v>
      </c>
      <c r="K204" s="225" t="s">
        <v>709</v>
      </c>
      <c r="L204" s="230"/>
      <c r="M204" s="231" t="s">
        <v>3</v>
      </c>
      <c r="N204" s="232" t="s">
        <v>43</v>
      </c>
      <c r="O204" s="75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191" t="s">
        <v>3658</v>
      </c>
      <c r="AT204" s="191" t="s">
        <v>562</v>
      </c>
      <c r="AU204" s="191" t="s">
        <v>76</v>
      </c>
      <c r="AY204" s="22" t="s">
        <v>458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22" t="s">
        <v>79</v>
      </c>
      <c r="BK204" s="192">
        <f>ROUND(I204*H204,2)</f>
        <v>0</v>
      </c>
      <c r="BL204" s="22" t="s">
        <v>3658</v>
      </c>
      <c r="BM204" s="191" t="s">
        <v>4821</v>
      </c>
    </row>
    <row r="205" s="2" customFormat="1" ht="16.5" customHeight="1">
      <c r="A205" s="41"/>
      <c r="B205" s="179"/>
      <c r="C205" s="223" t="s">
        <v>1093</v>
      </c>
      <c r="D205" s="223" t="s">
        <v>562</v>
      </c>
      <c r="E205" s="224" t="s">
        <v>4822</v>
      </c>
      <c r="F205" s="225" t="s">
        <v>4823</v>
      </c>
      <c r="G205" s="226" t="s">
        <v>708</v>
      </c>
      <c r="H205" s="227">
        <v>4</v>
      </c>
      <c r="I205" s="228"/>
      <c r="J205" s="229">
        <f>ROUND(I205*H205,2)</f>
        <v>0</v>
      </c>
      <c r="K205" s="225" t="s">
        <v>709</v>
      </c>
      <c r="L205" s="230"/>
      <c r="M205" s="231" t="s">
        <v>3</v>
      </c>
      <c r="N205" s="232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3658</v>
      </c>
      <c r="AT205" s="191" t="s">
        <v>562</v>
      </c>
      <c r="AU205" s="191" t="s">
        <v>76</v>
      </c>
      <c r="AY205" s="22" t="s">
        <v>458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79</v>
      </c>
      <c r="BK205" s="192">
        <f>ROUND(I205*H205,2)</f>
        <v>0</v>
      </c>
      <c r="BL205" s="22" t="s">
        <v>3658</v>
      </c>
      <c r="BM205" s="191" t="s">
        <v>4824</v>
      </c>
    </row>
    <row r="206" s="2" customFormat="1" ht="16.5" customHeight="1">
      <c r="A206" s="41"/>
      <c r="B206" s="179"/>
      <c r="C206" s="223" t="s">
        <v>1099</v>
      </c>
      <c r="D206" s="223" t="s">
        <v>562</v>
      </c>
      <c r="E206" s="224" t="s">
        <v>4825</v>
      </c>
      <c r="F206" s="225" t="s">
        <v>4802</v>
      </c>
      <c r="G206" s="226" t="s">
        <v>4826</v>
      </c>
      <c r="H206" s="227">
        <v>2</v>
      </c>
      <c r="I206" s="228"/>
      <c r="J206" s="229">
        <f>ROUND(I206*H206,2)</f>
        <v>0</v>
      </c>
      <c r="K206" s="225" t="s">
        <v>709</v>
      </c>
      <c r="L206" s="230"/>
      <c r="M206" s="231" t="s">
        <v>3</v>
      </c>
      <c r="N206" s="232" t="s">
        <v>43</v>
      </c>
      <c r="O206" s="75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3658</v>
      </c>
      <c r="AT206" s="191" t="s">
        <v>562</v>
      </c>
      <c r="AU206" s="191" t="s">
        <v>76</v>
      </c>
      <c r="AY206" s="22" t="s">
        <v>458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79</v>
      </c>
      <c r="BK206" s="192">
        <f>ROUND(I206*H206,2)</f>
        <v>0</v>
      </c>
      <c r="BL206" s="22" t="s">
        <v>3658</v>
      </c>
      <c r="BM206" s="191" t="s">
        <v>4827</v>
      </c>
    </row>
    <row r="207" s="2" customFormat="1" ht="16.5" customHeight="1">
      <c r="A207" s="41"/>
      <c r="B207" s="179"/>
      <c r="C207" s="223" t="s">
        <v>1114</v>
      </c>
      <c r="D207" s="223" t="s">
        <v>562</v>
      </c>
      <c r="E207" s="224" t="s">
        <v>4828</v>
      </c>
      <c r="F207" s="225" t="s">
        <v>4829</v>
      </c>
      <c r="G207" s="226" t="s">
        <v>4621</v>
      </c>
      <c r="H207" s="227">
        <v>1</v>
      </c>
      <c r="I207" s="228"/>
      <c r="J207" s="229">
        <f>ROUND(I207*H207,2)</f>
        <v>0</v>
      </c>
      <c r="K207" s="225" t="s">
        <v>709</v>
      </c>
      <c r="L207" s="230"/>
      <c r="M207" s="231" t="s">
        <v>3</v>
      </c>
      <c r="N207" s="232" t="s">
        <v>43</v>
      </c>
      <c r="O207" s="75"/>
      <c r="P207" s="189">
        <f>O207*H207</f>
        <v>0</v>
      </c>
      <c r="Q207" s="189">
        <v>0</v>
      </c>
      <c r="R207" s="189">
        <f>Q207*H207</f>
        <v>0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3658</v>
      </c>
      <c r="AT207" s="191" t="s">
        <v>562</v>
      </c>
      <c r="AU207" s="191" t="s">
        <v>76</v>
      </c>
      <c r="AY207" s="22" t="s">
        <v>458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79</v>
      </c>
      <c r="BK207" s="192">
        <f>ROUND(I207*H207,2)</f>
        <v>0</v>
      </c>
      <c r="BL207" s="22" t="s">
        <v>3658</v>
      </c>
      <c r="BM207" s="191" t="s">
        <v>4830</v>
      </c>
    </row>
    <row r="208" s="12" customFormat="1" ht="22.8" customHeight="1">
      <c r="A208" s="12"/>
      <c r="B208" s="166"/>
      <c r="C208" s="12"/>
      <c r="D208" s="167" t="s">
        <v>71</v>
      </c>
      <c r="E208" s="177" t="s">
        <v>89</v>
      </c>
      <c r="F208" s="177" t="s">
        <v>4831</v>
      </c>
      <c r="G208" s="12"/>
      <c r="H208" s="12"/>
      <c r="I208" s="169"/>
      <c r="J208" s="178">
        <f>BK208</f>
        <v>0</v>
      </c>
      <c r="K208" s="12"/>
      <c r="L208" s="166"/>
      <c r="M208" s="171"/>
      <c r="N208" s="172"/>
      <c r="O208" s="172"/>
      <c r="P208" s="173">
        <f>SUM(P209:P215)</f>
        <v>0</v>
      </c>
      <c r="Q208" s="172"/>
      <c r="R208" s="173">
        <f>SUM(R209:R215)</f>
        <v>0</v>
      </c>
      <c r="S208" s="172"/>
      <c r="T208" s="174">
        <f>SUM(T209:T215)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7" t="s">
        <v>104</v>
      </c>
      <c r="AT208" s="175" t="s">
        <v>71</v>
      </c>
      <c r="AU208" s="175" t="s">
        <v>79</v>
      </c>
      <c r="AY208" s="167" t="s">
        <v>458</v>
      </c>
      <c r="BK208" s="176">
        <f>SUM(BK209:BK215)</f>
        <v>0</v>
      </c>
    </row>
    <row r="209" s="2" customFormat="1" ht="16.5" customHeight="1">
      <c r="A209" s="41"/>
      <c r="B209" s="179"/>
      <c r="C209" s="223" t="s">
        <v>1119</v>
      </c>
      <c r="D209" s="223" t="s">
        <v>562</v>
      </c>
      <c r="E209" s="224" t="s">
        <v>4832</v>
      </c>
      <c r="F209" s="225" t="s">
        <v>4833</v>
      </c>
      <c r="G209" s="226" t="s">
        <v>694</v>
      </c>
      <c r="H209" s="227">
        <v>110</v>
      </c>
      <c r="I209" s="228"/>
      <c r="J209" s="229">
        <f>ROUND(I209*H209,2)</f>
        <v>0</v>
      </c>
      <c r="K209" s="225" t="s">
        <v>709</v>
      </c>
      <c r="L209" s="230"/>
      <c r="M209" s="231" t="s">
        <v>3</v>
      </c>
      <c r="N209" s="232" t="s">
        <v>43</v>
      </c>
      <c r="O209" s="75"/>
      <c r="P209" s="189">
        <f>O209*H209</f>
        <v>0</v>
      </c>
      <c r="Q209" s="189">
        <v>0</v>
      </c>
      <c r="R209" s="189">
        <f>Q209*H209</f>
        <v>0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3658</v>
      </c>
      <c r="AT209" s="191" t="s">
        <v>562</v>
      </c>
      <c r="AU209" s="191" t="s">
        <v>76</v>
      </c>
      <c r="AY209" s="22" t="s">
        <v>458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79</v>
      </c>
      <c r="BK209" s="192">
        <f>ROUND(I209*H209,2)</f>
        <v>0</v>
      </c>
      <c r="BL209" s="22" t="s">
        <v>3658</v>
      </c>
      <c r="BM209" s="191" t="s">
        <v>4834</v>
      </c>
    </row>
    <row r="210" s="2" customFormat="1" ht="16.5" customHeight="1">
      <c r="A210" s="41"/>
      <c r="B210" s="179"/>
      <c r="C210" s="223" t="s">
        <v>1125</v>
      </c>
      <c r="D210" s="223" t="s">
        <v>562</v>
      </c>
      <c r="E210" s="224" t="s">
        <v>4835</v>
      </c>
      <c r="F210" s="225" t="s">
        <v>4836</v>
      </c>
      <c r="G210" s="226" t="s">
        <v>694</v>
      </c>
      <c r="H210" s="227">
        <v>15</v>
      </c>
      <c r="I210" s="228"/>
      <c r="J210" s="229">
        <f>ROUND(I210*H210,2)</f>
        <v>0</v>
      </c>
      <c r="K210" s="225" t="s">
        <v>709</v>
      </c>
      <c r="L210" s="230"/>
      <c r="M210" s="231" t="s">
        <v>3</v>
      </c>
      <c r="N210" s="232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3658</v>
      </c>
      <c r="AT210" s="191" t="s">
        <v>562</v>
      </c>
      <c r="AU210" s="191" t="s">
        <v>76</v>
      </c>
      <c r="AY210" s="22" t="s">
        <v>458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79</v>
      </c>
      <c r="BK210" s="192">
        <f>ROUND(I210*H210,2)</f>
        <v>0</v>
      </c>
      <c r="BL210" s="22" t="s">
        <v>3658</v>
      </c>
      <c r="BM210" s="191" t="s">
        <v>4837</v>
      </c>
    </row>
    <row r="211" s="2" customFormat="1" ht="16.5" customHeight="1">
      <c r="A211" s="41"/>
      <c r="B211" s="179"/>
      <c r="C211" s="223" t="s">
        <v>1130</v>
      </c>
      <c r="D211" s="223" t="s">
        <v>562</v>
      </c>
      <c r="E211" s="224" t="s">
        <v>4838</v>
      </c>
      <c r="F211" s="225" t="s">
        <v>4839</v>
      </c>
      <c r="G211" s="226" t="s">
        <v>708</v>
      </c>
      <c r="H211" s="227">
        <v>4</v>
      </c>
      <c r="I211" s="228"/>
      <c r="J211" s="229">
        <f>ROUND(I211*H211,2)</f>
        <v>0</v>
      </c>
      <c r="K211" s="225" t="s">
        <v>709</v>
      </c>
      <c r="L211" s="230"/>
      <c r="M211" s="231" t="s">
        <v>3</v>
      </c>
      <c r="N211" s="232" t="s">
        <v>43</v>
      </c>
      <c r="O211" s="75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3658</v>
      </c>
      <c r="AT211" s="191" t="s">
        <v>562</v>
      </c>
      <c r="AU211" s="191" t="s">
        <v>76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3658</v>
      </c>
      <c r="BM211" s="191" t="s">
        <v>4840</v>
      </c>
    </row>
    <row r="212" s="2" customFormat="1" ht="16.5" customHeight="1">
      <c r="A212" s="41"/>
      <c r="B212" s="179"/>
      <c r="C212" s="223" t="s">
        <v>1136</v>
      </c>
      <c r="D212" s="223" t="s">
        <v>562</v>
      </c>
      <c r="E212" s="224" t="s">
        <v>4841</v>
      </c>
      <c r="F212" s="225" t="s">
        <v>4842</v>
      </c>
      <c r="G212" s="226" t="s">
        <v>708</v>
      </c>
      <c r="H212" s="227">
        <v>6</v>
      </c>
      <c r="I212" s="228"/>
      <c r="J212" s="229">
        <f>ROUND(I212*H212,2)</f>
        <v>0</v>
      </c>
      <c r="K212" s="225" t="s">
        <v>709</v>
      </c>
      <c r="L212" s="230"/>
      <c r="M212" s="231" t="s">
        <v>3</v>
      </c>
      <c r="N212" s="232" t="s">
        <v>43</v>
      </c>
      <c r="O212" s="75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3658</v>
      </c>
      <c r="AT212" s="191" t="s">
        <v>562</v>
      </c>
      <c r="AU212" s="191" t="s">
        <v>76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3658</v>
      </c>
      <c r="BM212" s="191" t="s">
        <v>4843</v>
      </c>
    </row>
    <row r="213" s="2" customFormat="1" ht="21.75" customHeight="1">
      <c r="A213" s="41"/>
      <c r="B213" s="179"/>
      <c r="C213" s="223" t="s">
        <v>1141</v>
      </c>
      <c r="D213" s="223" t="s">
        <v>562</v>
      </c>
      <c r="E213" s="224" t="s">
        <v>4844</v>
      </c>
      <c r="F213" s="225" t="s">
        <v>4845</v>
      </c>
      <c r="G213" s="226" t="s">
        <v>708</v>
      </c>
      <c r="H213" s="227">
        <v>7</v>
      </c>
      <c r="I213" s="228"/>
      <c r="J213" s="229">
        <f>ROUND(I213*H213,2)</f>
        <v>0</v>
      </c>
      <c r="K213" s="225" t="s">
        <v>709</v>
      </c>
      <c r="L213" s="230"/>
      <c r="M213" s="231" t="s">
        <v>3</v>
      </c>
      <c r="N213" s="232" t="s">
        <v>43</v>
      </c>
      <c r="O213" s="75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3658</v>
      </c>
      <c r="AT213" s="191" t="s">
        <v>562</v>
      </c>
      <c r="AU213" s="191" t="s">
        <v>76</v>
      </c>
      <c r="AY213" s="22" t="s">
        <v>458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79</v>
      </c>
      <c r="BK213" s="192">
        <f>ROUND(I213*H213,2)</f>
        <v>0</v>
      </c>
      <c r="BL213" s="22" t="s">
        <v>3658</v>
      </c>
      <c r="BM213" s="191" t="s">
        <v>4846</v>
      </c>
    </row>
    <row r="214" s="2" customFormat="1" ht="16.5" customHeight="1">
      <c r="A214" s="41"/>
      <c r="B214" s="179"/>
      <c r="C214" s="223" t="s">
        <v>1149</v>
      </c>
      <c r="D214" s="223" t="s">
        <v>562</v>
      </c>
      <c r="E214" s="224" t="s">
        <v>4847</v>
      </c>
      <c r="F214" s="225" t="s">
        <v>4848</v>
      </c>
      <c r="G214" s="226" t="s">
        <v>708</v>
      </c>
      <c r="H214" s="227">
        <v>40</v>
      </c>
      <c r="I214" s="228"/>
      <c r="J214" s="229">
        <f>ROUND(I214*H214,2)</f>
        <v>0</v>
      </c>
      <c r="K214" s="225" t="s">
        <v>709</v>
      </c>
      <c r="L214" s="230"/>
      <c r="M214" s="231" t="s">
        <v>3</v>
      </c>
      <c r="N214" s="232" t="s">
        <v>43</v>
      </c>
      <c r="O214" s="75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91" t="s">
        <v>3658</v>
      </c>
      <c r="AT214" s="191" t="s">
        <v>562</v>
      </c>
      <c r="AU214" s="191" t="s">
        <v>76</v>
      </c>
      <c r="AY214" s="22" t="s">
        <v>458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22" t="s">
        <v>79</v>
      </c>
      <c r="BK214" s="192">
        <f>ROUND(I214*H214,2)</f>
        <v>0</v>
      </c>
      <c r="BL214" s="22" t="s">
        <v>3658</v>
      </c>
      <c r="BM214" s="191" t="s">
        <v>4849</v>
      </c>
    </row>
    <row r="215" s="2" customFormat="1" ht="16.5" customHeight="1">
      <c r="A215" s="41"/>
      <c r="B215" s="179"/>
      <c r="C215" s="223" t="s">
        <v>1154</v>
      </c>
      <c r="D215" s="223" t="s">
        <v>562</v>
      </c>
      <c r="E215" s="224" t="s">
        <v>4850</v>
      </c>
      <c r="F215" s="225" t="s">
        <v>4851</v>
      </c>
      <c r="G215" s="226" t="s">
        <v>708</v>
      </c>
      <c r="H215" s="227">
        <v>15</v>
      </c>
      <c r="I215" s="228"/>
      <c r="J215" s="229">
        <f>ROUND(I215*H215,2)</f>
        <v>0</v>
      </c>
      <c r="K215" s="225" t="s">
        <v>709</v>
      </c>
      <c r="L215" s="230"/>
      <c r="M215" s="231" t="s">
        <v>3</v>
      </c>
      <c r="N215" s="232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3658</v>
      </c>
      <c r="AT215" s="191" t="s">
        <v>562</v>
      </c>
      <c r="AU215" s="191" t="s">
        <v>76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3658</v>
      </c>
      <c r="BM215" s="191" t="s">
        <v>4852</v>
      </c>
    </row>
    <row r="216" s="12" customFormat="1" ht="22.8" customHeight="1">
      <c r="A216" s="12"/>
      <c r="B216" s="166"/>
      <c r="C216" s="12"/>
      <c r="D216" s="167" t="s">
        <v>71</v>
      </c>
      <c r="E216" s="177" t="s">
        <v>92</v>
      </c>
      <c r="F216" s="177" t="s">
        <v>4629</v>
      </c>
      <c r="G216" s="12"/>
      <c r="H216" s="12"/>
      <c r="I216" s="169"/>
      <c r="J216" s="178">
        <f>BK216</f>
        <v>0</v>
      </c>
      <c r="K216" s="12"/>
      <c r="L216" s="166"/>
      <c r="M216" s="171"/>
      <c r="N216" s="172"/>
      <c r="O216" s="172"/>
      <c r="P216" s="173">
        <f>SUM(P217:P229)</f>
        <v>0</v>
      </c>
      <c r="Q216" s="172"/>
      <c r="R216" s="173">
        <f>SUM(R217:R229)</f>
        <v>0</v>
      </c>
      <c r="S216" s="172"/>
      <c r="T216" s="174">
        <f>SUM(T217:T229)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7" t="s">
        <v>104</v>
      </c>
      <c r="AT216" s="175" t="s">
        <v>71</v>
      </c>
      <c r="AU216" s="175" t="s">
        <v>79</v>
      </c>
      <c r="AY216" s="167" t="s">
        <v>458</v>
      </c>
      <c r="BK216" s="176">
        <f>SUM(BK217:BK229)</f>
        <v>0</v>
      </c>
    </row>
    <row r="217" s="2" customFormat="1" ht="16.5" customHeight="1">
      <c r="A217" s="41"/>
      <c r="B217" s="179"/>
      <c r="C217" s="223" t="s">
        <v>1159</v>
      </c>
      <c r="D217" s="223" t="s">
        <v>562</v>
      </c>
      <c r="E217" s="224" t="s">
        <v>4853</v>
      </c>
      <c r="F217" s="225" t="s">
        <v>4854</v>
      </c>
      <c r="G217" s="226" t="s">
        <v>708</v>
      </c>
      <c r="H217" s="227">
        <v>23</v>
      </c>
      <c r="I217" s="228"/>
      <c r="J217" s="229">
        <f>ROUND(I217*H217,2)</f>
        <v>0</v>
      </c>
      <c r="K217" s="225" t="s">
        <v>709</v>
      </c>
      <c r="L217" s="230"/>
      <c r="M217" s="231" t="s">
        <v>3</v>
      </c>
      <c r="N217" s="232" t="s">
        <v>43</v>
      </c>
      <c r="O217" s="75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3658</v>
      </c>
      <c r="AT217" s="191" t="s">
        <v>562</v>
      </c>
      <c r="AU217" s="191" t="s">
        <v>76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3658</v>
      </c>
      <c r="BM217" s="191" t="s">
        <v>4855</v>
      </c>
    </row>
    <row r="218" s="2" customFormat="1" ht="24.15" customHeight="1">
      <c r="A218" s="41"/>
      <c r="B218" s="179"/>
      <c r="C218" s="223" t="s">
        <v>1161</v>
      </c>
      <c r="D218" s="223" t="s">
        <v>562</v>
      </c>
      <c r="E218" s="224" t="s">
        <v>4856</v>
      </c>
      <c r="F218" s="225" t="s">
        <v>4857</v>
      </c>
      <c r="G218" s="226" t="s">
        <v>708</v>
      </c>
      <c r="H218" s="227">
        <v>46</v>
      </c>
      <c r="I218" s="228"/>
      <c r="J218" s="229">
        <f>ROUND(I218*H218,2)</f>
        <v>0</v>
      </c>
      <c r="K218" s="225" t="s">
        <v>709</v>
      </c>
      <c r="L218" s="230"/>
      <c r="M218" s="231" t="s">
        <v>3</v>
      </c>
      <c r="N218" s="232" t="s">
        <v>43</v>
      </c>
      <c r="O218" s="75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3658</v>
      </c>
      <c r="AT218" s="191" t="s">
        <v>562</v>
      </c>
      <c r="AU218" s="191" t="s">
        <v>76</v>
      </c>
      <c r="AY218" s="22" t="s">
        <v>458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79</v>
      </c>
      <c r="BK218" s="192">
        <f>ROUND(I218*H218,2)</f>
        <v>0</v>
      </c>
      <c r="BL218" s="22" t="s">
        <v>3658</v>
      </c>
      <c r="BM218" s="191" t="s">
        <v>4858</v>
      </c>
    </row>
    <row r="219" s="2" customFormat="1" ht="16.5" customHeight="1">
      <c r="A219" s="41"/>
      <c r="B219" s="179"/>
      <c r="C219" s="223" t="s">
        <v>1168</v>
      </c>
      <c r="D219" s="223" t="s">
        <v>562</v>
      </c>
      <c r="E219" s="224" t="s">
        <v>4859</v>
      </c>
      <c r="F219" s="225" t="s">
        <v>4860</v>
      </c>
      <c r="G219" s="226" t="s">
        <v>708</v>
      </c>
      <c r="H219" s="227">
        <v>23</v>
      </c>
      <c r="I219" s="228"/>
      <c r="J219" s="229">
        <f>ROUND(I219*H219,2)</f>
        <v>0</v>
      </c>
      <c r="K219" s="225" t="s">
        <v>709</v>
      </c>
      <c r="L219" s="230"/>
      <c r="M219" s="231" t="s">
        <v>3</v>
      </c>
      <c r="N219" s="232" t="s">
        <v>43</v>
      </c>
      <c r="O219" s="75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3658</v>
      </c>
      <c r="AT219" s="191" t="s">
        <v>562</v>
      </c>
      <c r="AU219" s="191" t="s">
        <v>76</v>
      </c>
      <c r="AY219" s="22" t="s">
        <v>458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79</v>
      </c>
      <c r="BK219" s="192">
        <f>ROUND(I219*H219,2)</f>
        <v>0</v>
      </c>
      <c r="BL219" s="22" t="s">
        <v>3658</v>
      </c>
      <c r="BM219" s="191" t="s">
        <v>4861</v>
      </c>
    </row>
    <row r="220" s="2" customFormat="1" ht="16.5" customHeight="1">
      <c r="A220" s="41"/>
      <c r="B220" s="179"/>
      <c r="C220" s="223" t="s">
        <v>1176</v>
      </c>
      <c r="D220" s="223" t="s">
        <v>562</v>
      </c>
      <c r="E220" s="224" t="s">
        <v>4862</v>
      </c>
      <c r="F220" s="225" t="s">
        <v>4863</v>
      </c>
      <c r="G220" s="226" t="s">
        <v>708</v>
      </c>
      <c r="H220" s="227">
        <v>9</v>
      </c>
      <c r="I220" s="228"/>
      <c r="J220" s="229">
        <f>ROUND(I220*H220,2)</f>
        <v>0</v>
      </c>
      <c r="K220" s="225" t="s">
        <v>709</v>
      </c>
      <c r="L220" s="230"/>
      <c r="M220" s="231" t="s">
        <v>3</v>
      </c>
      <c r="N220" s="232" t="s">
        <v>43</v>
      </c>
      <c r="O220" s="75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3658</v>
      </c>
      <c r="AT220" s="191" t="s">
        <v>562</v>
      </c>
      <c r="AU220" s="191" t="s">
        <v>76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3658</v>
      </c>
      <c r="BM220" s="191" t="s">
        <v>4864</v>
      </c>
    </row>
    <row r="221" s="2" customFormat="1" ht="16.5" customHeight="1">
      <c r="A221" s="41"/>
      <c r="B221" s="179"/>
      <c r="C221" s="223" t="s">
        <v>1181</v>
      </c>
      <c r="D221" s="223" t="s">
        <v>562</v>
      </c>
      <c r="E221" s="224" t="s">
        <v>4865</v>
      </c>
      <c r="F221" s="225" t="s">
        <v>4866</v>
      </c>
      <c r="G221" s="226" t="s">
        <v>708</v>
      </c>
      <c r="H221" s="227">
        <v>9</v>
      </c>
      <c r="I221" s="228"/>
      <c r="J221" s="229">
        <f>ROUND(I221*H221,2)</f>
        <v>0</v>
      </c>
      <c r="K221" s="225" t="s">
        <v>709</v>
      </c>
      <c r="L221" s="230"/>
      <c r="M221" s="231" t="s">
        <v>3</v>
      </c>
      <c r="N221" s="232" t="s">
        <v>43</v>
      </c>
      <c r="O221" s="75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191" t="s">
        <v>3658</v>
      </c>
      <c r="AT221" s="191" t="s">
        <v>562</v>
      </c>
      <c r="AU221" s="191" t="s">
        <v>76</v>
      </c>
      <c r="AY221" s="22" t="s">
        <v>458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22" t="s">
        <v>79</v>
      </c>
      <c r="BK221" s="192">
        <f>ROUND(I221*H221,2)</f>
        <v>0</v>
      </c>
      <c r="BL221" s="22" t="s">
        <v>3658</v>
      </c>
      <c r="BM221" s="191" t="s">
        <v>4867</v>
      </c>
    </row>
    <row r="222" s="2" customFormat="1" ht="16.5" customHeight="1">
      <c r="A222" s="41"/>
      <c r="B222" s="179"/>
      <c r="C222" s="223" t="s">
        <v>1186</v>
      </c>
      <c r="D222" s="223" t="s">
        <v>562</v>
      </c>
      <c r="E222" s="224" t="s">
        <v>4868</v>
      </c>
      <c r="F222" s="225" t="s">
        <v>4869</v>
      </c>
      <c r="G222" s="226" t="s">
        <v>694</v>
      </c>
      <c r="H222" s="227">
        <v>610</v>
      </c>
      <c r="I222" s="228"/>
      <c r="J222" s="229">
        <f>ROUND(I222*H222,2)</f>
        <v>0</v>
      </c>
      <c r="K222" s="225" t="s">
        <v>709</v>
      </c>
      <c r="L222" s="230"/>
      <c r="M222" s="231" t="s">
        <v>3</v>
      </c>
      <c r="N222" s="232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3658</v>
      </c>
      <c r="AT222" s="191" t="s">
        <v>562</v>
      </c>
      <c r="AU222" s="191" t="s">
        <v>76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3658</v>
      </c>
      <c r="BM222" s="191" t="s">
        <v>4870</v>
      </c>
    </row>
    <row r="223" s="2" customFormat="1" ht="16.5" customHeight="1">
      <c r="A223" s="41"/>
      <c r="B223" s="179"/>
      <c r="C223" s="223" t="s">
        <v>1193</v>
      </c>
      <c r="D223" s="223" t="s">
        <v>562</v>
      </c>
      <c r="E223" s="224" t="s">
        <v>4871</v>
      </c>
      <c r="F223" s="225" t="s">
        <v>4872</v>
      </c>
      <c r="G223" s="226" t="s">
        <v>694</v>
      </c>
      <c r="H223" s="227">
        <v>220</v>
      </c>
      <c r="I223" s="228"/>
      <c r="J223" s="229">
        <f>ROUND(I223*H223,2)</f>
        <v>0</v>
      </c>
      <c r="K223" s="225" t="s">
        <v>709</v>
      </c>
      <c r="L223" s="230"/>
      <c r="M223" s="231" t="s">
        <v>3</v>
      </c>
      <c r="N223" s="232" t="s">
        <v>43</v>
      </c>
      <c r="O223" s="75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3658</v>
      </c>
      <c r="AT223" s="191" t="s">
        <v>562</v>
      </c>
      <c r="AU223" s="191" t="s">
        <v>76</v>
      </c>
      <c r="AY223" s="22" t="s">
        <v>458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79</v>
      </c>
      <c r="BK223" s="192">
        <f>ROUND(I223*H223,2)</f>
        <v>0</v>
      </c>
      <c r="BL223" s="22" t="s">
        <v>3658</v>
      </c>
      <c r="BM223" s="191" t="s">
        <v>4873</v>
      </c>
    </row>
    <row r="224" s="2" customFormat="1" ht="16.5" customHeight="1">
      <c r="A224" s="41"/>
      <c r="B224" s="179"/>
      <c r="C224" s="223" t="s">
        <v>1198</v>
      </c>
      <c r="D224" s="223" t="s">
        <v>562</v>
      </c>
      <c r="E224" s="224" t="s">
        <v>4874</v>
      </c>
      <c r="F224" s="225" t="s">
        <v>4875</v>
      </c>
      <c r="G224" s="226" t="s">
        <v>708</v>
      </c>
      <c r="H224" s="227">
        <v>1</v>
      </c>
      <c r="I224" s="228"/>
      <c r="J224" s="229">
        <f>ROUND(I224*H224,2)</f>
        <v>0</v>
      </c>
      <c r="K224" s="225" t="s">
        <v>709</v>
      </c>
      <c r="L224" s="230"/>
      <c r="M224" s="231" t="s">
        <v>3</v>
      </c>
      <c r="N224" s="232" t="s">
        <v>43</v>
      </c>
      <c r="O224" s="75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3658</v>
      </c>
      <c r="AT224" s="191" t="s">
        <v>562</v>
      </c>
      <c r="AU224" s="191" t="s">
        <v>76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3658</v>
      </c>
      <c r="BM224" s="191" t="s">
        <v>4876</v>
      </c>
    </row>
    <row r="225" s="2" customFormat="1" ht="16.5" customHeight="1">
      <c r="A225" s="41"/>
      <c r="B225" s="179"/>
      <c r="C225" s="223" t="s">
        <v>1203</v>
      </c>
      <c r="D225" s="223" t="s">
        <v>562</v>
      </c>
      <c r="E225" s="224" t="s">
        <v>4877</v>
      </c>
      <c r="F225" s="225" t="s">
        <v>4878</v>
      </c>
      <c r="G225" s="226" t="s">
        <v>708</v>
      </c>
      <c r="H225" s="227">
        <v>1</v>
      </c>
      <c r="I225" s="228"/>
      <c r="J225" s="229">
        <f>ROUND(I225*H225,2)</f>
        <v>0</v>
      </c>
      <c r="K225" s="225" t="s">
        <v>709</v>
      </c>
      <c r="L225" s="230"/>
      <c r="M225" s="231" t="s">
        <v>3</v>
      </c>
      <c r="N225" s="232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3658</v>
      </c>
      <c r="AT225" s="191" t="s">
        <v>562</v>
      </c>
      <c r="AU225" s="191" t="s">
        <v>76</v>
      </c>
      <c r="AY225" s="22" t="s">
        <v>458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79</v>
      </c>
      <c r="BK225" s="192">
        <f>ROUND(I225*H225,2)</f>
        <v>0</v>
      </c>
      <c r="BL225" s="22" t="s">
        <v>3658</v>
      </c>
      <c r="BM225" s="191" t="s">
        <v>4879</v>
      </c>
    </row>
    <row r="226" s="2" customFormat="1" ht="16.5" customHeight="1">
      <c r="A226" s="41"/>
      <c r="B226" s="179"/>
      <c r="C226" s="223" t="s">
        <v>1211</v>
      </c>
      <c r="D226" s="223" t="s">
        <v>562</v>
      </c>
      <c r="E226" s="224" t="s">
        <v>4880</v>
      </c>
      <c r="F226" s="225" t="s">
        <v>4881</v>
      </c>
      <c r="G226" s="226" t="s">
        <v>708</v>
      </c>
      <c r="H226" s="227">
        <v>1</v>
      </c>
      <c r="I226" s="228"/>
      <c r="J226" s="229">
        <f>ROUND(I226*H226,2)</f>
        <v>0</v>
      </c>
      <c r="K226" s="225" t="s">
        <v>709</v>
      </c>
      <c r="L226" s="230"/>
      <c r="M226" s="231" t="s">
        <v>3</v>
      </c>
      <c r="N226" s="232" t="s">
        <v>43</v>
      </c>
      <c r="O226" s="75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3658</v>
      </c>
      <c r="AT226" s="191" t="s">
        <v>562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3658</v>
      </c>
      <c r="BM226" s="191" t="s">
        <v>4882</v>
      </c>
    </row>
    <row r="227" s="2" customFormat="1" ht="16.5" customHeight="1">
      <c r="A227" s="41"/>
      <c r="B227" s="179"/>
      <c r="C227" s="223" t="s">
        <v>1216</v>
      </c>
      <c r="D227" s="223" t="s">
        <v>562</v>
      </c>
      <c r="E227" s="224" t="s">
        <v>4883</v>
      </c>
      <c r="F227" s="225" t="s">
        <v>4884</v>
      </c>
      <c r="G227" s="226" t="s">
        <v>708</v>
      </c>
      <c r="H227" s="227">
        <v>2</v>
      </c>
      <c r="I227" s="228"/>
      <c r="J227" s="229">
        <f>ROUND(I227*H227,2)</f>
        <v>0</v>
      </c>
      <c r="K227" s="225" t="s">
        <v>709</v>
      </c>
      <c r="L227" s="230"/>
      <c r="M227" s="231" t="s">
        <v>3</v>
      </c>
      <c r="N227" s="232" t="s">
        <v>43</v>
      </c>
      <c r="O227" s="75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191" t="s">
        <v>3658</v>
      </c>
      <c r="AT227" s="191" t="s">
        <v>562</v>
      </c>
      <c r="AU227" s="191" t="s">
        <v>76</v>
      </c>
      <c r="AY227" s="22" t="s">
        <v>458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22" t="s">
        <v>79</v>
      </c>
      <c r="BK227" s="192">
        <f>ROUND(I227*H227,2)</f>
        <v>0</v>
      </c>
      <c r="BL227" s="22" t="s">
        <v>3658</v>
      </c>
      <c r="BM227" s="191" t="s">
        <v>4885</v>
      </c>
    </row>
    <row r="228" s="2" customFormat="1" ht="16.5" customHeight="1">
      <c r="A228" s="41"/>
      <c r="B228" s="179"/>
      <c r="C228" s="223" t="s">
        <v>1223</v>
      </c>
      <c r="D228" s="223" t="s">
        <v>562</v>
      </c>
      <c r="E228" s="224" t="s">
        <v>4886</v>
      </c>
      <c r="F228" s="225" t="s">
        <v>4887</v>
      </c>
      <c r="G228" s="226" t="s">
        <v>708</v>
      </c>
      <c r="H228" s="227">
        <v>12</v>
      </c>
      <c r="I228" s="228"/>
      <c r="J228" s="229">
        <f>ROUND(I228*H228,2)</f>
        <v>0</v>
      </c>
      <c r="K228" s="225" t="s">
        <v>709</v>
      </c>
      <c r="L228" s="230"/>
      <c r="M228" s="231" t="s">
        <v>3</v>
      </c>
      <c r="N228" s="232" t="s">
        <v>43</v>
      </c>
      <c r="O228" s="75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3658</v>
      </c>
      <c r="AT228" s="191" t="s">
        <v>562</v>
      </c>
      <c r="AU228" s="191" t="s">
        <v>76</v>
      </c>
      <c r="AY228" s="22" t="s">
        <v>458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79</v>
      </c>
      <c r="BK228" s="192">
        <f>ROUND(I228*H228,2)</f>
        <v>0</v>
      </c>
      <c r="BL228" s="22" t="s">
        <v>3658</v>
      </c>
      <c r="BM228" s="191" t="s">
        <v>4888</v>
      </c>
    </row>
    <row r="229" s="2" customFormat="1" ht="21.75" customHeight="1">
      <c r="A229" s="41"/>
      <c r="B229" s="179"/>
      <c r="C229" s="223" t="s">
        <v>1228</v>
      </c>
      <c r="D229" s="223" t="s">
        <v>562</v>
      </c>
      <c r="E229" s="224" t="s">
        <v>4889</v>
      </c>
      <c r="F229" s="225" t="s">
        <v>4890</v>
      </c>
      <c r="G229" s="226" t="s">
        <v>4891</v>
      </c>
      <c r="H229" s="227">
        <v>0</v>
      </c>
      <c r="I229" s="228"/>
      <c r="J229" s="229">
        <f>ROUND(I229*H229,2)</f>
        <v>0</v>
      </c>
      <c r="K229" s="225" t="s">
        <v>709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3658</v>
      </c>
      <c r="AT229" s="191" t="s">
        <v>562</v>
      </c>
      <c r="AU229" s="191" t="s">
        <v>76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3658</v>
      </c>
      <c r="BM229" s="191" t="s">
        <v>4892</v>
      </c>
    </row>
    <row r="230" s="12" customFormat="1" ht="22.8" customHeight="1">
      <c r="A230" s="12"/>
      <c r="B230" s="166"/>
      <c r="C230" s="12"/>
      <c r="D230" s="167" t="s">
        <v>71</v>
      </c>
      <c r="E230" s="177" t="s">
        <v>4893</v>
      </c>
      <c r="F230" s="177" t="s">
        <v>4894</v>
      </c>
      <c r="G230" s="12"/>
      <c r="H230" s="12"/>
      <c r="I230" s="169"/>
      <c r="J230" s="178">
        <f>BK230</f>
        <v>0</v>
      </c>
      <c r="K230" s="12"/>
      <c r="L230" s="166"/>
      <c r="M230" s="171"/>
      <c r="N230" s="172"/>
      <c r="O230" s="172"/>
      <c r="P230" s="173">
        <f>SUM(P231:P249)</f>
        <v>0</v>
      </c>
      <c r="Q230" s="172"/>
      <c r="R230" s="173">
        <f>SUM(R231:R249)</f>
        <v>0</v>
      </c>
      <c r="S230" s="172"/>
      <c r="T230" s="174">
        <f>SUM(T231:T249)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67" t="s">
        <v>104</v>
      </c>
      <c r="AT230" s="175" t="s">
        <v>71</v>
      </c>
      <c r="AU230" s="175" t="s">
        <v>79</v>
      </c>
      <c r="AY230" s="167" t="s">
        <v>458</v>
      </c>
      <c r="BK230" s="176">
        <f>SUM(BK231:BK249)</f>
        <v>0</v>
      </c>
    </row>
    <row r="231" s="2" customFormat="1" ht="16.5" customHeight="1">
      <c r="A231" s="41"/>
      <c r="B231" s="179"/>
      <c r="C231" s="223" t="s">
        <v>1233</v>
      </c>
      <c r="D231" s="223" t="s">
        <v>562</v>
      </c>
      <c r="E231" s="224" t="s">
        <v>4895</v>
      </c>
      <c r="F231" s="225" t="s">
        <v>4896</v>
      </c>
      <c r="G231" s="226" t="s">
        <v>708</v>
      </c>
      <c r="H231" s="227">
        <v>4</v>
      </c>
      <c r="I231" s="228"/>
      <c r="J231" s="229">
        <f>ROUND(I231*H231,2)</f>
        <v>0</v>
      </c>
      <c r="K231" s="225" t="s">
        <v>709</v>
      </c>
      <c r="L231" s="230"/>
      <c r="M231" s="231" t="s">
        <v>3</v>
      </c>
      <c r="N231" s="232" t="s">
        <v>43</v>
      </c>
      <c r="O231" s="75"/>
      <c r="P231" s="189">
        <f>O231*H231</f>
        <v>0</v>
      </c>
      <c r="Q231" s="189">
        <v>0</v>
      </c>
      <c r="R231" s="189">
        <f>Q231*H231</f>
        <v>0</v>
      </c>
      <c r="S231" s="189">
        <v>0</v>
      </c>
      <c r="T231" s="190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91" t="s">
        <v>3658</v>
      </c>
      <c r="AT231" s="191" t="s">
        <v>562</v>
      </c>
      <c r="AU231" s="191" t="s">
        <v>76</v>
      </c>
      <c r="AY231" s="22" t="s">
        <v>458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22" t="s">
        <v>79</v>
      </c>
      <c r="BK231" s="192">
        <f>ROUND(I231*H231,2)</f>
        <v>0</v>
      </c>
      <c r="BL231" s="22" t="s">
        <v>3658</v>
      </c>
      <c r="BM231" s="191" t="s">
        <v>4897</v>
      </c>
    </row>
    <row r="232" s="2" customFormat="1" ht="16.5" customHeight="1">
      <c r="A232" s="41"/>
      <c r="B232" s="179"/>
      <c r="C232" s="223" t="s">
        <v>1239</v>
      </c>
      <c r="D232" s="223" t="s">
        <v>562</v>
      </c>
      <c r="E232" s="224" t="s">
        <v>4898</v>
      </c>
      <c r="F232" s="225" t="s">
        <v>4899</v>
      </c>
      <c r="G232" s="226" t="s">
        <v>708</v>
      </c>
      <c r="H232" s="227">
        <v>4</v>
      </c>
      <c r="I232" s="228"/>
      <c r="J232" s="229">
        <f>ROUND(I232*H232,2)</f>
        <v>0</v>
      </c>
      <c r="K232" s="225" t="s">
        <v>709</v>
      </c>
      <c r="L232" s="230"/>
      <c r="M232" s="231" t="s">
        <v>3</v>
      </c>
      <c r="N232" s="232" t="s">
        <v>43</v>
      </c>
      <c r="O232" s="75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191" t="s">
        <v>3658</v>
      </c>
      <c r="AT232" s="191" t="s">
        <v>562</v>
      </c>
      <c r="AU232" s="191" t="s">
        <v>76</v>
      </c>
      <c r="AY232" s="22" t="s">
        <v>458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22" t="s">
        <v>79</v>
      </c>
      <c r="BK232" s="192">
        <f>ROUND(I232*H232,2)</f>
        <v>0</v>
      </c>
      <c r="BL232" s="22" t="s">
        <v>3658</v>
      </c>
      <c r="BM232" s="191" t="s">
        <v>4900</v>
      </c>
    </row>
    <row r="233" s="2" customFormat="1" ht="16.5" customHeight="1">
      <c r="A233" s="41"/>
      <c r="B233" s="179"/>
      <c r="C233" s="223" t="s">
        <v>1247</v>
      </c>
      <c r="D233" s="223" t="s">
        <v>562</v>
      </c>
      <c r="E233" s="224" t="s">
        <v>4901</v>
      </c>
      <c r="F233" s="225" t="s">
        <v>4902</v>
      </c>
      <c r="G233" s="226" t="s">
        <v>708</v>
      </c>
      <c r="H233" s="227">
        <v>4</v>
      </c>
      <c r="I233" s="228"/>
      <c r="J233" s="229">
        <f>ROUND(I233*H233,2)</f>
        <v>0</v>
      </c>
      <c r="K233" s="225" t="s">
        <v>709</v>
      </c>
      <c r="L233" s="230"/>
      <c r="M233" s="231" t="s">
        <v>3</v>
      </c>
      <c r="N233" s="232" t="s">
        <v>43</v>
      </c>
      <c r="O233" s="75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91" t="s">
        <v>3658</v>
      </c>
      <c r="AT233" s="191" t="s">
        <v>562</v>
      </c>
      <c r="AU233" s="191" t="s">
        <v>76</v>
      </c>
      <c r="AY233" s="22" t="s">
        <v>458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22" t="s">
        <v>79</v>
      </c>
      <c r="BK233" s="192">
        <f>ROUND(I233*H233,2)</f>
        <v>0</v>
      </c>
      <c r="BL233" s="22" t="s">
        <v>3658</v>
      </c>
      <c r="BM233" s="191" t="s">
        <v>4903</v>
      </c>
    </row>
    <row r="234" s="2" customFormat="1" ht="16.5" customHeight="1">
      <c r="A234" s="41"/>
      <c r="B234" s="179"/>
      <c r="C234" s="223" t="s">
        <v>1255</v>
      </c>
      <c r="D234" s="223" t="s">
        <v>562</v>
      </c>
      <c r="E234" s="224" t="s">
        <v>4904</v>
      </c>
      <c r="F234" s="225" t="s">
        <v>4905</v>
      </c>
      <c r="G234" s="226" t="s">
        <v>708</v>
      </c>
      <c r="H234" s="227">
        <v>4</v>
      </c>
      <c r="I234" s="228"/>
      <c r="J234" s="229">
        <f>ROUND(I234*H234,2)</f>
        <v>0</v>
      </c>
      <c r="K234" s="225" t="s">
        <v>709</v>
      </c>
      <c r="L234" s="230"/>
      <c r="M234" s="231" t="s">
        <v>3</v>
      </c>
      <c r="N234" s="232" t="s">
        <v>43</v>
      </c>
      <c r="O234" s="75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3658</v>
      </c>
      <c r="AT234" s="191" t="s">
        <v>562</v>
      </c>
      <c r="AU234" s="191" t="s">
        <v>76</v>
      </c>
      <c r="AY234" s="22" t="s">
        <v>458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79</v>
      </c>
      <c r="BK234" s="192">
        <f>ROUND(I234*H234,2)</f>
        <v>0</v>
      </c>
      <c r="BL234" s="22" t="s">
        <v>3658</v>
      </c>
      <c r="BM234" s="191" t="s">
        <v>4906</v>
      </c>
    </row>
    <row r="235" s="2" customFormat="1" ht="21.75" customHeight="1">
      <c r="A235" s="41"/>
      <c r="B235" s="179"/>
      <c r="C235" s="223" t="s">
        <v>1263</v>
      </c>
      <c r="D235" s="223" t="s">
        <v>562</v>
      </c>
      <c r="E235" s="224" t="s">
        <v>4907</v>
      </c>
      <c r="F235" s="225" t="s">
        <v>4908</v>
      </c>
      <c r="G235" s="226" t="s">
        <v>708</v>
      </c>
      <c r="H235" s="227">
        <v>4</v>
      </c>
      <c r="I235" s="228"/>
      <c r="J235" s="229">
        <f>ROUND(I235*H235,2)</f>
        <v>0</v>
      </c>
      <c r="K235" s="225" t="s">
        <v>709</v>
      </c>
      <c r="L235" s="230"/>
      <c r="M235" s="231" t="s">
        <v>3</v>
      </c>
      <c r="N235" s="232" t="s">
        <v>43</v>
      </c>
      <c r="O235" s="75"/>
      <c r="P235" s="189">
        <f>O235*H235</f>
        <v>0</v>
      </c>
      <c r="Q235" s="189">
        <v>0</v>
      </c>
      <c r="R235" s="189">
        <f>Q235*H235</f>
        <v>0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3658</v>
      </c>
      <c r="AT235" s="191" t="s">
        <v>562</v>
      </c>
      <c r="AU235" s="191" t="s">
        <v>76</v>
      </c>
      <c r="AY235" s="22" t="s">
        <v>458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79</v>
      </c>
      <c r="BK235" s="192">
        <f>ROUND(I235*H235,2)</f>
        <v>0</v>
      </c>
      <c r="BL235" s="22" t="s">
        <v>3658</v>
      </c>
      <c r="BM235" s="191" t="s">
        <v>4909</v>
      </c>
    </row>
    <row r="236" s="2" customFormat="1" ht="21.75" customHeight="1">
      <c r="A236" s="41"/>
      <c r="B236" s="179"/>
      <c r="C236" s="223" t="s">
        <v>1270</v>
      </c>
      <c r="D236" s="223" t="s">
        <v>562</v>
      </c>
      <c r="E236" s="224" t="s">
        <v>4910</v>
      </c>
      <c r="F236" s="225" t="s">
        <v>4911</v>
      </c>
      <c r="G236" s="226" t="s">
        <v>708</v>
      </c>
      <c r="H236" s="227">
        <v>4</v>
      </c>
      <c r="I236" s="228"/>
      <c r="J236" s="229">
        <f>ROUND(I236*H236,2)</f>
        <v>0</v>
      </c>
      <c r="K236" s="225" t="s">
        <v>709</v>
      </c>
      <c r="L236" s="230"/>
      <c r="M236" s="231" t="s">
        <v>3</v>
      </c>
      <c r="N236" s="232" t="s">
        <v>43</v>
      </c>
      <c r="O236" s="75"/>
      <c r="P236" s="189">
        <f>O236*H236</f>
        <v>0</v>
      </c>
      <c r="Q236" s="189">
        <v>0</v>
      </c>
      <c r="R236" s="189">
        <f>Q236*H236</f>
        <v>0</v>
      </c>
      <c r="S236" s="189">
        <v>0</v>
      </c>
      <c r="T236" s="19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91" t="s">
        <v>3658</v>
      </c>
      <c r="AT236" s="191" t="s">
        <v>562</v>
      </c>
      <c r="AU236" s="191" t="s">
        <v>76</v>
      </c>
      <c r="AY236" s="22" t="s">
        <v>458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22" t="s">
        <v>79</v>
      </c>
      <c r="BK236" s="192">
        <f>ROUND(I236*H236,2)</f>
        <v>0</v>
      </c>
      <c r="BL236" s="22" t="s">
        <v>3658</v>
      </c>
      <c r="BM236" s="191" t="s">
        <v>4912</v>
      </c>
    </row>
    <row r="237" s="2" customFormat="1" ht="21.75" customHeight="1">
      <c r="A237" s="41"/>
      <c r="B237" s="179"/>
      <c r="C237" s="223" t="s">
        <v>1276</v>
      </c>
      <c r="D237" s="223" t="s">
        <v>562</v>
      </c>
      <c r="E237" s="224" t="s">
        <v>4913</v>
      </c>
      <c r="F237" s="225" t="s">
        <v>4914</v>
      </c>
      <c r="G237" s="226" t="s">
        <v>708</v>
      </c>
      <c r="H237" s="227">
        <v>4</v>
      </c>
      <c r="I237" s="228"/>
      <c r="J237" s="229">
        <f>ROUND(I237*H237,2)</f>
        <v>0</v>
      </c>
      <c r="K237" s="225" t="s">
        <v>709</v>
      </c>
      <c r="L237" s="230"/>
      <c r="M237" s="231" t="s">
        <v>3</v>
      </c>
      <c r="N237" s="232" t="s">
        <v>43</v>
      </c>
      <c r="O237" s="75"/>
      <c r="P237" s="189">
        <f>O237*H237</f>
        <v>0</v>
      </c>
      <c r="Q237" s="189">
        <v>0</v>
      </c>
      <c r="R237" s="189">
        <f>Q237*H237</f>
        <v>0</v>
      </c>
      <c r="S237" s="189">
        <v>0</v>
      </c>
      <c r="T237" s="190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191" t="s">
        <v>3658</v>
      </c>
      <c r="AT237" s="191" t="s">
        <v>562</v>
      </c>
      <c r="AU237" s="191" t="s">
        <v>76</v>
      </c>
      <c r="AY237" s="22" t="s">
        <v>458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22" t="s">
        <v>79</v>
      </c>
      <c r="BK237" s="192">
        <f>ROUND(I237*H237,2)</f>
        <v>0</v>
      </c>
      <c r="BL237" s="22" t="s">
        <v>3658</v>
      </c>
      <c r="BM237" s="191" t="s">
        <v>4915</v>
      </c>
    </row>
    <row r="238" s="2" customFormat="1" ht="16.5" customHeight="1">
      <c r="A238" s="41"/>
      <c r="B238" s="179"/>
      <c r="C238" s="223" t="s">
        <v>1285</v>
      </c>
      <c r="D238" s="223" t="s">
        <v>562</v>
      </c>
      <c r="E238" s="224" t="s">
        <v>4916</v>
      </c>
      <c r="F238" s="225" t="s">
        <v>4917</v>
      </c>
      <c r="G238" s="226" t="s">
        <v>708</v>
      </c>
      <c r="H238" s="227">
        <v>1</v>
      </c>
      <c r="I238" s="228"/>
      <c r="J238" s="229">
        <f>ROUND(I238*H238,2)</f>
        <v>0</v>
      </c>
      <c r="K238" s="225" t="s">
        <v>709</v>
      </c>
      <c r="L238" s="230"/>
      <c r="M238" s="231" t="s">
        <v>3</v>
      </c>
      <c r="N238" s="232" t="s">
        <v>43</v>
      </c>
      <c r="O238" s="75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3658</v>
      </c>
      <c r="AT238" s="191" t="s">
        <v>562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3658</v>
      </c>
      <c r="BM238" s="191" t="s">
        <v>4918</v>
      </c>
    </row>
    <row r="239" s="2" customFormat="1" ht="16.5" customHeight="1">
      <c r="A239" s="41"/>
      <c r="B239" s="179"/>
      <c r="C239" s="223" t="s">
        <v>1291</v>
      </c>
      <c r="D239" s="223" t="s">
        <v>562</v>
      </c>
      <c r="E239" s="224" t="s">
        <v>4919</v>
      </c>
      <c r="F239" s="225" t="s">
        <v>4920</v>
      </c>
      <c r="G239" s="226" t="s">
        <v>4921</v>
      </c>
      <c r="H239" s="227">
        <v>1</v>
      </c>
      <c r="I239" s="228"/>
      <c r="J239" s="229">
        <f>ROUND(I239*H239,2)</f>
        <v>0</v>
      </c>
      <c r="K239" s="225" t="s">
        <v>709</v>
      </c>
      <c r="L239" s="230"/>
      <c r="M239" s="231" t="s">
        <v>3</v>
      </c>
      <c r="N239" s="232" t="s">
        <v>43</v>
      </c>
      <c r="O239" s="75"/>
      <c r="P239" s="189">
        <f>O239*H239</f>
        <v>0</v>
      </c>
      <c r="Q239" s="189">
        <v>0</v>
      </c>
      <c r="R239" s="189">
        <f>Q239*H239</f>
        <v>0</v>
      </c>
      <c r="S239" s="189">
        <v>0</v>
      </c>
      <c r="T239" s="190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191" t="s">
        <v>3658</v>
      </c>
      <c r="AT239" s="191" t="s">
        <v>562</v>
      </c>
      <c r="AU239" s="191" t="s">
        <v>76</v>
      </c>
      <c r="AY239" s="22" t="s">
        <v>458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22" t="s">
        <v>79</v>
      </c>
      <c r="BK239" s="192">
        <f>ROUND(I239*H239,2)</f>
        <v>0</v>
      </c>
      <c r="BL239" s="22" t="s">
        <v>3658</v>
      </c>
      <c r="BM239" s="191" t="s">
        <v>4922</v>
      </c>
    </row>
    <row r="240" s="2" customFormat="1" ht="16.5" customHeight="1">
      <c r="A240" s="41"/>
      <c r="B240" s="179"/>
      <c r="C240" s="223" t="s">
        <v>1295</v>
      </c>
      <c r="D240" s="223" t="s">
        <v>562</v>
      </c>
      <c r="E240" s="224" t="s">
        <v>4923</v>
      </c>
      <c r="F240" s="225" t="s">
        <v>4924</v>
      </c>
      <c r="G240" s="226" t="s">
        <v>4921</v>
      </c>
      <c r="H240" s="227">
        <v>1</v>
      </c>
      <c r="I240" s="228"/>
      <c r="J240" s="229">
        <f>ROUND(I240*H240,2)</f>
        <v>0</v>
      </c>
      <c r="K240" s="225" t="s">
        <v>709</v>
      </c>
      <c r="L240" s="230"/>
      <c r="M240" s="231" t="s">
        <v>3</v>
      </c>
      <c r="N240" s="232" t="s">
        <v>43</v>
      </c>
      <c r="O240" s="75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3658</v>
      </c>
      <c r="AT240" s="191" t="s">
        <v>562</v>
      </c>
      <c r="AU240" s="191" t="s">
        <v>76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3658</v>
      </c>
      <c r="BM240" s="191" t="s">
        <v>4925</v>
      </c>
    </row>
    <row r="241" s="2" customFormat="1" ht="16.5" customHeight="1">
      <c r="A241" s="41"/>
      <c r="B241" s="179"/>
      <c r="C241" s="223" t="s">
        <v>1297</v>
      </c>
      <c r="D241" s="223" t="s">
        <v>562</v>
      </c>
      <c r="E241" s="224" t="s">
        <v>4926</v>
      </c>
      <c r="F241" s="225" t="s">
        <v>4927</v>
      </c>
      <c r="G241" s="226" t="s">
        <v>4921</v>
      </c>
      <c r="H241" s="227">
        <v>1</v>
      </c>
      <c r="I241" s="228"/>
      <c r="J241" s="229">
        <f>ROUND(I241*H241,2)</f>
        <v>0</v>
      </c>
      <c r="K241" s="225" t="s">
        <v>709</v>
      </c>
      <c r="L241" s="230"/>
      <c r="M241" s="231" t="s">
        <v>3</v>
      </c>
      <c r="N241" s="232" t="s">
        <v>43</v>
      </c>
      <c r="O241" s="75"/>
      <c r="P241" s="189">
        <f>O241*H241</f>
        <v>0</v>
      </c>
      <c r="Q241" s="189">
        <v>0</v>
      </c>
      <c r="R241" s="189">
        <f>Q241*H241</f>
        <v>0</v>
      </c>
      <c r="S241" s="189">
        <v>0</v>
      </c>
      <c r="T241" s="190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191" t="s">
        <v>3658</v>
      </c>
      <c r="AT241" s="191" t="s">
        <v>562</v>
      </c>
      <c r="AU241" s="191" t="s">
        <v>76</v>
      </c>
      <c r="AY241" s="22" t="s">
        <v>458</v>
      </c>
      <c r="BE241" s="192">
        <f>IF(N241="základní",J241,0)</f>
        <v>0</v>
      </c>
      <c r="BF241" s="192">
        <f>IF(N241="snížená",J241,0)</f>
        <v>0</v>
      </c>
      <c r="BG241" s="192">
        <f>IF(N241="zákl. přenesená",J241,0)</f>
        <v>0</v>
      </c>
      <c r="BH241" s="192">
        <f>IF(N241="sníž. přenesená",J241,0)</f>
        <v>0</v>
      </c>
      <c r="BI241" s="192">
        <f>IF(N241="nulová",J241,0)</f>
        <v>0</v>
      </c>
      <c r="BJ241" s="22" t="s">
        <v>79</v>
      </c>
      <c r="BK241" s="192">
        <f>ROUND(I241*H241,2)</f>
        <v>0</v>
      </c>
      <c r="BL241" s="22" t="s">
        <v>3658</v>
      </c>
      <c r="BM241" s="191" t="s">
        <v>4928</v>
      </c>
    </row>
    <row r="242" s="2" customFormat="1" ht="16.5" customHeight="1">
      <c r="A242" s="41"/>
      <c r="B242" s="179"/>
      <c r="C242" s="223" t="s">
        <v>1301</v>
      </c>
      <c r="D242" s="223" t="s">
        <v>562</v>
      </c>
      <c r="E242" s="224" t="s">
        <v>4929</v>
      </c>
      <c r="F242" s="225" t="s">
        <v>4930</v>
      </c>
      <c r="G242" s="226" t="s">
        <v>4921</v>
      </c>
      <c r="H242" s="227">
        <v>1</v>
      </c>
      <c r="I242" s="228"/>
      <c r="J242" s="229">
        <f>ROUND(I242*H242,2)</f>
        <v>0</v>
      </c>
      <c r="K242" s="225" t="s">
        <v>709</v>
      </c>
      <c r="L242" s="230"/>
      <c r="M242" s="231" t="s">
        <v>3</v>
      </c>
      <c r="N242" s="232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3658</v>
      </c>
      <c r="AT242" s="191" t="s">
        <v>562</v>
      </c>
      <c r="AU242" s="191" t="s">
        <v>76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3658</v>
      </c>
      <c r="BM242" s="191" t="s">
        <v>4931</v>
      </c>
    </row>
    <row r="243" s="2" customFormat="1" ht="16.5" customHeight="1">
      <c r="A243" s="41"/>
      <c r="B243" s="179"/>
      <c r="C243" s="223" t="s">
        <v>1306</v>
      </c>
      <c r="D243" s="223" t="s">
        <v>562</v>
      </c>
      <c r="E243" s="224" t="s">
        <v>4932</v>
      </c>
      <c r="F243" s="225" t="s">
        <v>4933</v>
      </c>
      <c r="G243" s="226" t="s">
        <v>708</v>
      </c>
      <c r="H243" s="227">
        <v>1</v>
      </c>
      <c r="I243" s="228"/>
      <c r="J243" s="229">
        <f>ROUND(I243*H243,2)</f>
        <v>0</v>
      </c>
      <c r="K243" s="225" t="s">
        <v>709</v>
      </c>
      <c r="L243" s="230"/>
      <c r="M243" s="231" t="s">
        <v>3</v>
      </c>
      <c r="N243" s="232" t="s">
        <v>43</v>
      </c>
      <c r="O243" s="75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191" t="s">
        <v>3658</v>
      </c>
      <c r="AT243" s="191" t="s">
        <v>562</v>
      </c>
      <c r="AU243" s="191" t="s">
        <v>76</v>
      </c>
      <c r="AY243" s="22" t="s">
        <v>458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22" t="s">
        <v>79</v>
      </c>
      <c r="BK243" s="192">
        <f>ROUND(I243*H243,2)</f>
        <v>0</v>
      </c>
      <c r="BL243" s="22" t="s">
        <v>3658</v>
      </c>
      <c r="BM243" s="191" t="s">
        <v>4934</v>
      </c>
    </row>
    <row r="244" s="2" customFormat="1" ht="16.5" customHeight="1">
      <c r="A244" s="41"/>
      <c r="B244" s="179"/>
      <c r="C244" s="223" t="s">
        <v>1312</v>
      </c>
      <c r="D244" s="223" t="s">
        <v>562</v>
      </c>
      <c r="E244" s="224" t="s">
        <v>4935</v>
      </c>
      <c r="F244" s="225" t="s">
        <v>4936</v>
      </c>
      <c r="G244" s="226" t="s">
        <v>708</v>
      </c>
      <c r="H244" s="227">
        <v>6</v>
      </c>
      <c r="I244" s="228"/>
      <c r="J244" s="229">
        <f>ROUND(I244*H244,2)</f>
        <v>0</v>
      </c>
      <c r="K244" s="225" t="s">
        <v>709</v>
      </c>
      <c r="L244" s="230"/>
      <c r="M244" s="231" t="s">
        <v>3</v>
      </c>
      <c r="N244" s="232" t="s">
        <v>43</v>
      </c>
      <c r="O244" s="75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91" t="s">
        <v>3658</v>
      </c>
      <c r="AT244" s="191" t="s">
        <v>562</v>
      </c>
      <c r="AU244" s="191" t="s">
        <v>76</v>
      </c>
      <c r="AY244" s="22" t="s">
        <v>458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22" t="s">
        <v>79</v>
      </c>
      <c r="BK244" s="192">
        <f>ROUND(I244*H244,2)</f>
        <v>0</v>
      </c>
      <c r="BL244" s="22" t="s">
        <v>3658</v>
      </c>
      <c r="BM244" s="191" t="s">
        <v>4937</v>
      </c>
    </row>
    <row r="245" s="2" customFormat="1" ht="16.5" customHeight="1">
      <c r="A245" s="41"/>
      <c r="B245" s="179"/>
      <c r="C245" s="223" t="s">
        <v>1318</v>
      </c>
      <c r="D245" s="223" t="s">
        <v>562</v>
      </c>
      <c r="E245" s="224" t="s">
        <v>4938</v>
      </c>
      <c r="F245" s="225" t="s">
        <v>4939</v>
      </c>
      <c r="G245" s="226" t="s">
        <v>708</v>
      </c>
      <c r="H245" s="227">
        <v>1</v>
      </c>
      <c r="I245" s="228"/>
      <c r="J245" s="229">
        <f>ROUND(I245*H245,2)</f>
        <v>0</v>
      </c>
      <c r="K245" s="225" t="s">
        <v>709</v>
      </c>
      <c r="L245" s="230"/>
      <c r="M245" s="231" t="s">
        <v>3</v>
      </c>
      <c r="N245" s="232" t="s">
        <v>43</v>
      </c>
      <c r="O245" s="75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3658</v>
      </c>
      <c r="AT245" s="191" t="s">
        <v>562</v>
      </c>
      <c r="AU245" s="191" t="s">
        <v>76</v>
      </c>
      <c r="AY245" s="22" t="s">
        <v>458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79</v>
      </c>
      <c r="BK245" s="192">
        <f>ROUND(I245*H245,2)</f>
        <v>0</v>
      </c>
      <c r="BL245" s="22" t="s">
        <v>3658</v>
      </c>
      <c r="BM245" s="191" t="s">
        <v>4940</v>
      </c>
    </row>
    <row r="246" s="2" customFormat="1" ht="16.5" customHeight="1">
      <c r="A246" s="41"/>
      <c r="B246" s="179"/>
      <c r="C246" s="223" t="s">
        <v>1326</v>
      </c>
      <c r="D246" s="223" t="s">
        <v>562</v>
      </c>
      <c r="E246" s="224" t="s">
        <v>4941</v>
      </c>
      <c r="F246" s="225" t="s">
        <v>4942</v>
      </c>
      <c r="G246" s="226" t="s">
        <v>708</v>
      </c>
      <c r="H246" s="227">
        <v>4</v>
      </c>
      <c r="I246" s="228"/>
      <c r="J246" s="229">
        <f>ROUND(I246*H246,2)</f>
        <v>0</v>
      </c>
      <c r="K246" s="225" t="s">
        <v>709</v>
      </c>
      <c r="L246" s="230"/>
      <c r="M246" s="231" t="s">
        <v>3</v>
      </c>
      <c r="N246" s="232" t="s">
        <v>43</v>
      </c>
      <c r="O246" s="75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3658</v>
      </c>
      <c r="AT246" s="191" t="s">
        <v>562</v>
      </c>
      <c r="AU246" s="191" t="s">
        <v>76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3658</v>
      </c>
      <c r="BM246" s="191" t="s">
        <v>4943</v>
      </c>
    </row>
    <row r="247" s="2" customFormat="1" ht="16.5" customHeight="1">
      <c r="A247" s="41"/>
      <c r="B247" s="179"/>
      <c r="C247" s="223" t="s">
        <v>1331</v>
      </c>
      <c r="D247" s="223" t="s">
        <v>562</v>
      </c>
      <c r="E247" s="224" t="s">
        <v>4785</v>
      </c>
      <c r="F247" s="225" t="s">
        <v>4786</v>
      </c>
      <c r="G247" s="226" t="s">
        <v>694</v>
      </c>
      <c r="H247" s="227">
        <v>120</v>
      </c>
      <c r="I247" s="228"/>
      <c r="J247" s="229">
        <f>ROUND(I247*H247,2)</f>
        <v>0</v>
      </c>
      <c r="K247" s="225" t="s">
        <v>709</v>
      </c>
      <c r="L247" s="230"/>
      <c r="M247" s="231" t="s">
        <v>3</v>
      </c>
      <c r="N247" s="232" t="s">
        <v>43</v>
      </c>
      <c r="O247" s="75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191" t="s">
        <v>3658</v>
      </c>
      <c r="AT247" s="191" t="s">
        <v>562</v>
      </c>
      <c r="AU247" s="191" t="s">
        <v>76</v>
      </c>
      <c r="AY247" s="22" t="s">
        <v>458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22" t="s">
        <v>79</v>
      </c>
      <c r="BK247" s="192">
        <f>ROUND(I247*H247,2)</f>
        <v>0</v>
      </c>
      <c r="BL247" s="22" t="s">
        <v>3658</v>
      </c>
      <c r="BM247" s="191" t="s">
        <v>4944</v>
      </c>
    </row>
    <row r="248" s="2" customFormat="1" ht="16.5" customHeight="1">
      <c r="A248" s="41"/>
      <c r="B248" s="179"/>
      <c r="C248" s="223" t="s">
        <v>1336</v>
      </c>
      <c r="D248" s="223" t="s">
        <v>562</v>
      </c>
      <c r="E248" s="224" t="s">
        <v>4945</v>
      </c>
      <c r="F248" s="225" t="s">
        <v>4946</v>
      </c>
      <c r="G248" s="226" t="s">
        <v>708</v>
      </c>
      <c r="H248" s="227">
        <v>6</v>
      </c>
      <c r="I248" s="228"/>
      <c r="J248" s="229">
        <f>ROUND(I248*H248,2)</f>
        <v>0</v>
      </c>
      <c r="K248" s="225" t="s">
        <v>709</v>
      </c>
      <c r="L248" s="230"/>
      <c r="M248" s="231" t="s">
        <v>3</v>
      </c>
      <c r="N248" s="232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3658</v>
      </c>
      <c r="AT248" s="191" t="s">
        <v>562</v>
      </c>
      <c r="AU248" s="191" t="s">
        <v>76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3658</v>
      </c>
      <c r="BM248" s="191" t="s">
        <v>4947</v>
      </c>
    </row>
    <row r="249" s="2" customFormat="1" ht="21.75" customHeight="1">
      <c r="A249" s="41"/>
      <c r="B249" s="179"/>
      <c r="C249" s="223" t="s">
        <v>1342</v>
      </c>
      <c r="D249" s="223" t="s">
        <v>562</v>
      </c>
      <c r="E249" s="224" t="s">
        <v>4948</v>
      </c>
      <c r="F249" s="225" t="s">
        <v>4949</v>
      </c>
      <c r="G249" s="226" t="s">
        <v>708</v>
      </c>
      <c r="H249" s="227">
        <v>6</v>
      </c>
      <c r="I249" s="228"/>
      <c r="J249" s="229">
        <f>ROUND(I249*H249,2)</f>
        <v>0</v>
      </c>
      <c r="K249" s="225" t="s">
        <v>709</v>
      </c>
      <c r="L249" s="230"/>
      <c r="M249" s="231" t="s">
        <v>3</v>
      </c>
      <c r="N249" s="232" t="s">
        <v>43</v>
      </c>
      <c r="O249" s="75"/>
      <c r="P249" s="189">
        <f>O249*H249</f>
        <v>0</v>
      </c>
      <c r="Q249" s="189">
        <v>0</v>
      </c>
      <c r="R249" s="189">
        <f>Q249*H249</f>
        <v>0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3658</v>
      </c>
      <c r="AT249" s="191" t="s">
        <v>562</v>
      </c>
      <c r="AU249" s="191" t="s">
        <v>76</v>
      </c>
      <c r="AY249" s="22" t="s">
        <v>458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79</v>
      </c>
      <c r="BK249" s="192">
        <f>ROUND(I249*H249,2)</f>
        <v>0</v>
      </c>
      <c r="BL249" s="22" t="s">
        <v>3658</v>
      </c>
      <c r="BM249" s="191" t="s">
        <v>4950</v>
      </c>
    </row>
    <row r="250" s="12" customFormat="1" ht="22.8" customHeight="1">
      <c r="A250" s="12"/>
      <c r="B250" s="166"/>
      <c r="C250" s="12"/>
      <c r="D250" s="167" t="s">
        <v>71</v>
      </c>
      <c r="E250" s="177" t="s">
        <v>95</v>
      </c>
      <c r="F250" s="177" t="s">
        <v>4951</v>
      </c>
      <c r="G250" s="12"/>
      <c r="H250" s="12"/>
      <c r="I250" s="169"/>
      <c r="J250" s="178">
        <f>BK250</f>
        <v>0</v>
      </c>
      <c r="K250" s="12"/>
      <c r="L250" s="166"/>
      <c r="M250" s="171"/>
      <c r="N250" s="172"/>
      <c r="O250" s="172"/>
      <c r="P250" s="173">
        <f>SUM(P251:P260)</f>
        <v>0</v>
      </c>
      <c r="Q250" s="172"/>
      <c r="R250" s="173">
        <f>SUM(R251:R260)</f>
        <v>0</v>
      </c>
      <c r="S250" s="172"/>
      <c r="T250" s="174">
        <f>SUM(T251:T260)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67" t="s">
        <v>104</v>
      </c>
      <c r="AT250" s="175" t="s">
        <v>71</v>
      </c>
      <c r="AU250" s="175" t="s">
        <v>79</v>
      </c>
      <c r="AY250" s="167" t="s">
        <v>458</v>
      </c>
      <c r="BK250" s="176">
        <f>SUM(BK251:BK260)</f>
        <v>0</v>
      </c>
    </row>
    <row r="251" s="2" customFormat="1" ht="16.5" customHeight="1">
      <c r="A251" s="41"/>
      <c r="B251" s="179"/>
      <c r="C251" s="223" t="s">
        <v>1347</v>
      </c>
      <c r="D251" s="223" t="s">
        <v>562</v>
      </c>
      <c r="E251" s="224" t="s">
        <v>4952</v>
      </c>
      <c r="F251" s="225" t="s">
        <v>4953</v>
      </c>
      <c r="G251" s="226" t="s">
        <v>708</v>
      </c>
      <c r="H251" s="227">
        <v>4</v>
      </c>
      <c r="I251" s="228"/>
      <c r="J251" s="229">
        <f>ROUND(I251*H251,2)</f>
        <v>0</v>
      </c>
      <c r="K251" s="225" t="s">
        <v>709</v>
      </c>
      <c r="L251" s="230"/>
      <c r="M251" s="231" t="s">
        <v>3</v>
      </c>
      <c r="N251" s="232" t="s">
        <v>43</v>
      </c>
      <c r="O251" s="75"/>
      <c r="P251" s="189">
        <f>O251*H251</f>
        <v>0</v>
      </c>
      <c r="Q251" s="189">
        <v>0</v>
      </c>
      <c r="R251" s="189">
        <f>Q251*H251</f>
        <v>0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3658</v>
      </c>
      <c r="AT251" s="191" t="s">
        <v>562</v>
      </c>
      <c r="AU251" s="191" t="s">
        <v>76</v>
      </c>
      <c r="AY251" s="22" t="s">
        <v>458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79</v>
      </c>
      <c r="BK251" s="192">
        <f>ROUND(I251*H251,2)</f>
        <v>0</v>
      </c>
      <c r="BL251" s="22" t="s">
        <v>3658</v>
      </c>
      <c r="BM251" s="191" t="s">
        <v>4954</v>
      </c>
    </row>
    <row r="252" s="2" customFormat="1" ht="16.5" customHeight="1">
      <c r="A252" s="41"/>
      <c r="B252" s="179"/>
      <c r="C252" s="223" t="s">
        <v>1352</v>
      </c>
      <c r="D252" s="223" t="s">
        <v>562</v>
      </c>
      <c r="E252" s="224" t="s">
        <v>4955</v>
      </c>
      <c r="F252" s="225" t="s">
        <v>4956</v>
      </c>
      <c r="G252" s="226" t="s">
        <v>708</v>
      </c>
      <c r="H252" s="227">
        <v>19</v>
      </c>
      <c r="I252" s="228"/>
      <c r="J252" s="229">
        <f>ROUND(I252*H252,2)</f>
        <v>0</v>
      </c>
      <c r="K252" s="225" t="s">
        <v>709</v>
      </c>
      <c r="L252" s="230"/>
      <c r="M252" s="231" t="s">
        <v>3</v>
      </c>
      <c r="N252" s="232" t="s">
        <v>43</v>
      </c>
      <c r="O252" s="75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3658</v>
      </c>
      <c r="AT252" s="191" t="s">
        <v>562</v>
      </c>
      <c r="AU252" s="191" t="s">
        <v>76</v>
      </c>
      <c r="AY252" s="22" t="s">
        <v>458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79</v>
      </c>
      <c r="BK252" s="192">
        <f>ROUND(I252*H252,2)</f>
        <v>0</v>
      </c>
      <c r="BL252" s="22" t="s">
        <v>3658</v>
      </c>
      <c r="BM252" s="191" t="s">
        <v>4957</v>
      </c>
    </row>
    <row r="253" s="2" customFormat="1" ht="16.5" customHeight="1">
      <c r="A253" s="41"/>
      <c r="B253" s="179"/>
      <c r="C253" s="223" t="s">
        <v>1360</v>
      </c>
      <c r="D253" s="223" t="s">
        <v>562</v>
      </c>
      <c r="E253" s="224" t="s">
        <v>4958</v>
      </c>
      <c r="F253" s="225" t="s">
        <v>4959</v>
      </c>
      <c r="G253" s="226" t="s">
        <v>708</v>
      </c>
      <c r="H253" s="227">
        <v>11</v>
      </c>
      <c r="I253" s="228"/>
      <c r="J253" s="229">
        <f>ROUND(I253*H253,2)</f>
        <v>0</v>
      </c>
      <c r="K253" s="225" t="s">
        <v>709</v>
      </c>
      <c r="L253" s="230"/>
      <c r="M253" s="231" t="s">
        <v>3</v>
      </c>
      <c r="N253" s="232" t="s">
        <v>43</v>
      </c>
      <c r="O253" s="75"/>
      <c r="P253" s="189">
        <f>O253*H253</f>
        <v>0</v>
      </c>
      <c r="Q253" s="189">
        <v>0</v>
      </c>
      <c r="R253" s="189">
        <f>Q253*H253</f>
        <v>0</v>
      </c>
      <c r="S253" s="189">
        <v>0</v>
      </c>
      <c r="T253" s="19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191" t="s">
        <v>3658</v>
      </c>
      <c r="AT253" s="191" t="s">
        <v>562</v>
      </c>
      <c r="AU253" s="191" t="s">
        <v>76</v>
      </c>
      <c r="AY253" s="22" t="s">
        <v>458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22" t="s">
        <v>79</v>
      </c>
      <c r="BK253" s="192">
        <f>ROUND(I253*H253,2)</f>
        <v>0</v>
      </c>
      <c r="BL253" s="22" t="s">
        <v>3658</v>
      </c>
      <c r="BM253" s="191" t="s">
        <v>4960</v>
      </c>
    </row>
    <row r="254" s="2" customFormat="1" ht="16.5" customHeight="1">
      <c r="A254" s="41"/>
      <c r="B254" s="179"/>
      <c r="C254" s="223" t="s">
        <v>1364</v>
      </c>
      <c r="D254" s="223" t="s">
        <v>562</v>
      </c>
      <c r="E254" s="224" t="s">
        <v>4961</v>
      </c>
      <c r="F254" s="225" t="s">
        <v>4962</v>
      </c>
      <c r="G254" s="226" t="s">
        <v>708</v>
      </c>
      <c r="H254" s="227">
        <v>8</v>
      </c>
      <c r="I254" s="228"/>
      <c r="J254" s="229">
        <f>ROUND(I254*H254,2)</f>
        <v>0</v>
      </c>
      <c r="K254" s="225" t="s">
        <v>709</v>
      </c>
      <c r="L254" s="230"/>
      <c r="M254" s="231" t="s">
        <v>3</v>
      </c>
      <c r="N254" s="232" t="s">
        <v>43</v>
      </c>
      <c r="O254" s="75"/>
      <c r="P254" s="189">
        <f>O254*H254</f>
        <v>0</v>
      </c>
      <c r="Q254" s="189">
        <v>0</v>
      </c>
      <c r="R254" s="189">
        <f>Q254*H254</f>
        <v>0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3658</v>
      </c>
      <c r="AT254" s="191" t="s">
        <v>562</v>
      </c>
      <c r="AU254" s="191" t="s">
        <v>76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3658</v>
      </c>
      <c r="BM254" s="191" t="s">
        <v>4963</v>
      </c>
    </row>
    <row r="255" s="2" customFormat="1" ht="16.5" customHeight="1">
      <c r="A255" s="41"/>
      <c r="B255" s="179"/>
      <c r="C255" s="223" t="s">
        <v>1372</v>
      </c>
      <c r="D255" s="223" t="s">
        <v>562</v>
      </c>
      <c r="E255" s="224" t="s">
        <v>4964</v>
      </c>
      <c r="F255" s="225" t="s">
        <v>4965</v>
      </c>
      <c r="G255" s="226" t="s">
        <v>708</v>
      </c>
      <c r="H255" s="227">
        <v>1</v>
      </c>
      <c r="I255" s="228"/>
      <c r="J255" s="229">
        <f>ROUND(I255*H255,2)</f>
        <v>0</v>
      </c>
      <c r="K255" s="225" t="s">
        <v>709</v>
      </c>
      <c r="L255" s="230"/>
      <c r="M255" s="231" t="s">
        <v>3</v>
      </c>
      <c r="N255" s="232" t="s">
        <v>43</v>
      </c>
      <c r="O255" s="75"/>
      <c r="P255" s="189">
        <f>O255*H255</f>
        <v>0</v>
      </c>
      <c r="Q255" s="189">
        <v>0</v>
      </c>
      <c r="R255" s="189">
        <f>Q255*H255</f>
        <v>0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3658</v>
      </c>
      <c r="AT255" s="191" t="s">
        <v>562</v>
      </c>
      <c r="AU255" s="191" t="s">
        <v>76</v>
      </c>
      <c r="AY255" s="22" t="s">
        <v>458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79</v>
      </c>
      <c r="BK255" s="192">
        <f>ROUND(I255*H255,2)</f>
        <v>0</v>
      </c>
      <c r="BL255" s="22" t="s">
        <v>3658</v>
      </c>
      <c r="BM255" s="191" t="s">
        <v>4966</v>
      </c>
    </row>
    <row r="256" s="2" customFormat="1" ht="16.5" customHeight="1">
      <c r="A256" s="41"/>
      <c r="B256" s="179"/>
      <c r="C256" s="223" t="s">
        <v>1378</v>
      </c>
      <c r="D256" s="223" t="s">
        <v>562</v>
      </c>
      <c r="E256" s="224" t="s">
        <v>4967</v>
      </c>
      <c r="F256" s="225" t="s">
        <v>4968</v>
      </c>
      <c r="G256" s="226" t="s">
        <v>708</v>
      </c>
      <c r="H256" s="227">
        <v>1</v>
      </c>
      <c r="I256" s="228"/>
      <c r="J256" s="229">
        <f>ROUND(I256*H256,2)</f>
        <v>0</v>
      </c>
      <c r="K256" s="225" t="s">
        <v>709</v>
      </c>
      <c r="L256" s="230"/>
      <c r="M256" s="231" t="s">
        <v>3</v>
      </c>
      <c r="N256" s="232" t="s">
        <v>43</v>
      </c>
      <c r="O256" s="75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191" t="s">
        <v>3658</v>
      </c>
      <c r="AT256" s="191" t="s">
        <v>562</v>
      </c>
      <c r="AU256" s="191" t="s">
        <v>76</v>
      </c>
      <c r="AY256" s="22" t="s">
        <v>458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22" t="s">
        <v>79</v>
      </c>
      <c r="BK256" s="192">
        <f>ROUND(I256*H256,2)</f>
        <v>0</v>
      </c>
      <c r="BL256" s="22" t="s">
        <v>3658</v>
      </c>
      <c r="BM256" s="191" t="s">
        <v>4969</v>
      </c>
    </row>
    <row r="257" s="2" customFormat="1" ht="16.5" customHeight="1">
      <c r="A257" s="41"/>
      <c r="B257" s="179"/>
      <c r="C257" s="223" t="s">
        <v>1381</v>
      </c>
      <c r="D257" s="223" t="s">
        <v>562</v>
      </c>
      <c r="E257" s="224" t="s">
        <v>4970</v>
      </c>
      <c r="F257" s="225" t="s">
        <v>4971</v>
      </c>
      <c r="G257" s="226" t="s">
        <v>708</v>
      </c>
      <c r="H257" s="227">
        <v>4</v>
      </c>
      <c r="I257" s="228"/>
      <c r="J257" s="229">
        <f>ROUND(I257*H257,2)</f>
        <v>0</v>
      </c>
      <c r="K257" s="225" t="s">
        <v>709</v>
      </c>
      <c r="L257" s="230"/>
      <c r="M257" s="231" t="s">
        <v>3</v>
      </c>
      <c r="N257" s="232" t="s">
        <v>43</v>
      </c>
      <c r="O257" s="75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3658</v>
      </c>
      <c r="AT257" s="191" t="s">
        <v>562</v>
      </c>
      <c r="AU257" s="191" t="s">
        <v>76</v>
      </c>
      <c r="AY257" s="22" t="s">
        <v>458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79</v>
      </c>
      <c r="BK257" s="192">
        <f>ROUND(I257*H257,2)</f>
        <v>0</v>
      </c>
      <c r="BL257" s="22" t="s">
        <v>3658</v>
      </c>
      <c r="BM257" s="191" t="s">
        <v>4972</v>
      </c>
    </row>
    <row r="258" s="2" customFormat="1" ht="16.5" customHeight="1">
      <c r="A258" s="41"/>
      <c r="B258" s="179"/>
      <c r="C258" s="223" t="s">
        <v>1386</v>
      </c>
      <c r="D258" s="223" t="s">
        <v>562</v>
      </c>
      <c r="E258" s="224" t="s">
        <v>4973</v>
      </c>
      <c r="F258" s="225" t="s">
        <v>4974</v>
      </c>
      <c r="G258" s="226" t="s">
        <v>708</v>
      </c>
      <c r="H258" s="227">
        <v>4</v>
      </c>
      <c r="I258" s="228"/>
      <c r="J258" s="229">
        <f>ROUND(I258*H258,2)</f>
        <v>0</v>
      </c>
      <c r="K258" s="225" t="s">
        <v>709</v>
      </c>
      <c r="L258" s="230"/>
      <c r="M258" s="231" t="s">
        <v>3</v>
      </c>
      <c r="N258" s="232" t="s">
        <v>43</v>
      </c>
      <c r="O258" s="75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3658</v>
      </c>
      <c r="AT258" s="191" t="s">
        <v>562</v>
      </c>
      <c r="AU258" s="191" t="s">
        <v>76</v>
      </c>
      <c r="AY258" s="22" t="s">
        <v>458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79</v>
      </c>
      <c r="BK258" s="192">
        <f>ROUND(I258*H258,2)</f>
        <v>0</v>
      </c>
      <c r="BL258" s="22" t="s">
        <v>3658</v>
      </c>
      <c r="BM258" s="191" t="s">
        <v>4975</v>
      </c>
    </row>
    <row r="259" s="2" customFormat="1" ht="16.5" customHeight="1">
      <c r="A259" s="41"/>
      <c r="B259" s="179"/>
      <c r="C259" s="223" t="s">
        <v>1395</v>
      </c>
      <c r="D259" s="223" t="s">
        <v>562</v>
      </c>
      <c r="E259" s="224" t="s">
        <v>4976</v>
      </c>
      <c r="F259" s="225" t="s">
        <v>4977</v>
      </c>
      <c r="G259" s="226" t="s">
        <v>694</v>
      </c>
      <c r="H259" s="227">
        <v>260</v>
      </c>
      <c r="I259" s="228"/>
      <c r="J259" s="229">
        <f>ROUND(I259*H259,2)</f>
        <v>0</v>
      </c>
      <c r="K259" s="225" t="s">
        <v>709</v>
      </c>
      <c r="L259" s="230"/>
      <c r="M259" s="231" t="s">
        <v>3</v>
      </c>
      <c r="N259" s="232" t="s">
        <v>43</v>
      </c>
      <c r="O259" s="75"/>
      <c r="P259" s="189">
        <f>O259*H259</f>
        <v>0</v>
      </c>
      <c r="Q259" s="189">
        <v>0</v>
      </c>
      <c r="R259" s="189">
        <f>Q259*H259</f>
        <v>0</v>
      </c>
      <c r="S259" s="189">
        <v>0</v>
      </c>
      <c r="T259" s="190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191" t="s">
        <v>3658</v>
      </c>
      <c r="AT259" s="191" t="s">
        <v>562</v>
      </c>
      <c r="AU259" s="191" t="s">
        <v>76</v>
      </c>
      <c r="AY259" s="22" t="s">
        <v>458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22" t="s">
        <v>79</v>
      </c>
      <c r="BK259" s="192">
        <f>ROUND(I259*H259,2)</f>
        <v>0</v>
      </c>
      <c r="BL259" s="22" t="s">
        <v>3658</v>
      </c>
      <c r="BM259" s="191" t="s">
        <v>4978</v>
      </c>
    </row>
    <row r="260" s="2" customFormat="1" ht="16.5" customHeight="1">
      <c r="A260" s="41"/>
      <c r="B260" s="179"/>
      <c r="C260" s="223" t="s">
        <v>1401</v>
      </c>
      <c r="D260" s="223" t="s">
        <v>562</v>
      </c>
      <c r="E260" s="224" t="s">
        <v>4979</v>
      </c>
      <c r="F260" s="225" t="s">
        <v>4980</v>
      </c>
      <c r="G260" s="226" t="s">
        <v>694</v>
      </c>
      <c r="H260" s="227">
        <v>220</v>
      </c>
      <c r="I260" s="228"/>
      <c r="J260" s="229">
        <f>ROUND(I260*H260,2)</f>
        <v>0</v>
      </c>
      <c r="K260" s="225" t="s">
        <v>709</v>
      </c>
      <c r="L260" s="230"/>
      <c r="M260" s="231" t="s">
        <v>3</v>
      </c>
      <c r="N260" s="232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3658</v>
      </c>
      <c r="AT260" s="191" t="s">
        <v>562</v>
      </c>
      <c r="AU260" s="191" t="s">
        <v>76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3658</v>
      </c>
      <c r="BM260" s="191" t="s">
        <v>4981</v>
      </c>
    </row>
    <row r="261" s="12" customFormat="1" ht="25.92" customHeight="1">
      <c r="A261" s="12"/>
      <c r="B261" s="166"/>
      <c r="C261" s="12"/>
      <c r="D261" s="167" t="s">
        <v>71</v>
      </c>
      <c r="E261" s="168" t="s">
        <v>101</v>
      </c>
      <c r="F261" s="168" t="s">
        <v>4982</v>
      </c>
      <c r="G261" s="12"/>
      <c r="H261" s="12"/>
      <c r="I261" s="169"/>
      <c r="J261" s="170">
        <f>BK261</f>
        <v>0</v>
      </c>
      <c r="K261" s="12"/>
      <c r="L261" s="166"/>
      <c r="M261" s="171"/>
      <c r="N261" s="172"/>
      <c r="O261" s="172"/>
      <c r="P261" s="173">
        <f>P262</f>
        <v>0</v>
      </c>
      <c r="Q261" s="172"/>
      <c r="R261" s="173">
        <f>R262</f>
        <v>0</v>
      </c>
      <c r="S261" s="172"/>
      <c r="T261" s="174">
        <f>T262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67" t="s">
        <v>104</v>
      </c>
      <c r="AT261" s="175" t="s">
        <v>71</v>
      </c>
      <c r="AU261" s="175" t="s">
        <v>72</v>
      </c>
      <c r="AY261" s="167" t="s">
        <v>458</v>
      </c>
      <c r="BK261" s="176">
        <f>BK262</f>
        <v>0</v>
      </c>
    </row>
    <row r="262" s="12" customFormat="1" ht="22.8" customHeight="1">
      <c r="A262" s="12"/>
      <c r="B262" s="166"/>
      <c r="C262" s="12"/>
      <c r="D262" s="167" t="s">
        <v>71</v>
      </c>
      <c r="E262" s="177" t="s">
        <v>662</v>
      </c>
      <c r="F262" s="177" t="s">
        <v>4831</v>
      </c>
      <c r="G262" s="12"/>
      <c r="H262" s="12"/>
      <c r="I262" s="169"/>
      <c r="J262" s="178">
        <f>BK262</f>
        <v>0</v>
      </c>
      <c r="K262" s="12"/>
      <c r="L262" s="166"/>
      <c r="M262" s="171"/>
      <c r="N262" s="172"/>
      <c r="O262" s="172"/>
      <c r="P262" s="173">
        <f>P263</f>
        <v>0</v>
      </c>
      <c r="Q262" s="172"/>
      <c r="R262" s="173">
        <f>R263</f>
        <v>0</v>
      </c>
      <c r="S262" s="172"/>
      <c r="T262" s="174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167" t="s">
        <v>104</v>
      </c>
      <c r="AT262" s="175" t="s">
        <v>71</v>
      </c>
      <c r="AU262" s="175" t="s">
        <v>79</v>
      </c>
      <c r="AY262" s="167" t="s">
        <v>458</v>
      </c>
      <c r="BK262" s="176">
        <f>BK263</f>
        <v>0</v>
      </c>
    </row>
    <row r="263" s="2" customFormat="1" ht="16.5" customHeight="1">
      <c r="A263" s="41"/>
      <c r="B263" s="179"/>
      <c r="C263" s="223" t="s">
        <v>1406</v>
      </c>
      <c r="D263" s="223" t="s">
        <v>562</v>
      </c>
      <c r="E263" s="224" t="s">
        <v>4983</v>
      </c>
      <c r="F263" s="225" t="s">
        <v>4984</v>
      </c>
      <c r="G263" s="226" t="s">
        <v>702</v>
      </c>
      <c r="H263" s="227">
        <v>2</v>
      </c>
      <c r="I263" s="228"/>
      <c r="J263" s="229">
        <f>ROUND(I263*H263,2)</f>
        <v>0</v>
      </c>
      <c r="K263" s="225" t="s">
        <v>709</v>
      </c>
      <c r="L263" s="230"/>
      <c r="M263" s="231" t="s">
        <v>3</v>
      </c>
      <c r="N263" s="232" t="s">
        <v>43</v>
      </c>
      <c r="O263" s="75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3658</v>
      </c>
      <c r="AT263" s="191" t="s">
        <v>562</v>
      </c>
      <c r="AU263" s="191" t="s">
        <v>76</v>
      </c>
      <c r="AY263" s="22" t="s">
        <v>458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79</v>
      </c>
      <c r="BK263" s="192">
        <f>ROUND(I263*H263,2)</f>
        <v>0</v>
      </c>
      <c r="BL263" s="22" t="s">
        <v>3658</v>
      </c>
      <c r="BM263" s="191" t="s">
        <v>4985</v>
      </c>
    </row>
    <row r="264" s="12" customFormat="1" ht="25.92" customHeight="1">
      <c r="A264" s="12"/>
      <c r="B264" s="166"/>
      <c r="C264" s="12"/>
      <c r="D264" s="167" t="s">
        <v>71</v>
      </c>
      <c r="E264" s="168" t="s">
        <v>723</v>
      </c>
      <c r="F264" s="168" t="s">
        <v>4986</v>
      </c>
      <c r="G264" s="12"/>
      <c r="H264" s="12"/>
      <c r="I264" s="169"/>
      <c r="J264" s="170">
        <f>BK264</f>
        <v>0</v>
      </c>
      <c r="K264" s="12"/>
      <c r="L264" s="166"/>
      <c r="M264" s="171"/>
      <c r="N264" s="172"/>
      <c r="O264" s="172"/>
      <c r="P264" s="173">
        <f>P265+SUM(P266:P321)+P332+P337+P346+P354+P358</f>
        <v>0</v>
      </c>
      <c r="Q264" s="172"/>
      <c r="R264" s="173">
        <f>R265+SUM(R266:R321)+R332+R337+R346+R354+R358</f>
        <v>0</v>
      </c>
      <c r="S264" s="172"/>
      <c r="T264" s="174">
        <f>T265+SUM(T266:T321)+T332+T337+T346+T354+T358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67" t="s">
        <v>104</v>
      </c>
      <c r="AT264" s="175" t="s">
        <v>71</v>
      </c>
      <c r="AU264" s="175" t="s">
        <v>72</v>
      </c>
      <c r="AY264" s="167" t="s">
        <v>458</v>
      </c>
      <c r="BK264" s="176">
        <f>BK265+SUM(BK266:BK321)+BK332+BK337+BK346+BK354+BK358</f>
        <v>0</v>
      </c>
    </row>
    <row r="265" s="2" customFormat="1" ht="16.5" customHeight="1">
      <c r="A265" s="41"/>
      <c r="B265" s="179"/>
      <c r="C265" s="180" t="s">
        <v>1413</v>
      </c>
      <c r="D265" s="180" t="s">
        <v>462</v>
      </c>
      <c r="E265" s="181" t="s">
        <v>4987</v>
      </c>
      <c r="F265" s="182" t="s">
        <v>4988</v>
      </c>
      <c r="G265" s="183" t="s">
        <v>708</v>
      </c>
      <c r="H265" s="184">
        <v>3</v>
      </c>
      <c r="I265" s="185"/>
      <c r="J265" s="186">
        <f>ROUND(I265*H265,2)</f>
        <v>0</v>
      </c>
      <c r="K265" s="182" t="s">
        <v>709</v>
      </c>
      <c r="L265" s="42"/>
      <c r="M265" s="187" t="s">
        <v>3</v>
      </c>
      <c r="N265" s="188" t="s">
        <v>43</v>
      </c>
      <c r="O265" s="75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191" t="s">
        <v>3658</v>
      </c>
      <c r="AT265" s="191" t="s">
        <v>462</v>
      </c>
      <c r="AU265" s="191" t="s">
        <v>79</v>
      </c>
      <c r="AY265" s="22" t="s">
        <v>458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22" t="s">
        <v>79</v>
      </c>
      <c r="BK265" s="192">
        <f>ROUND(I265*H265,2)</f>
        <v>0</v>
      </c>
      <c r="BL265" s="22" t="s">
        <v>3658</v>
      </c>
      <c r="BM265" s="191" t="s">
        <v>4989</v>
      </c>
    </row>
    <row r="266" s="2" customFormat="1" ht="16.5" customHeight="1">
      <c r="A266" s="41"/>
      <c r="B266" s="179"/>
      <c r="C266" s="180" t="s">
        <v>1418</v>
      </c>
      <c r="D266" s="180" t="s">
        <v>462</v>
      </c>
      <c r="E266" s="181" t="s">
        <v>4990</v>
      </c>
      <c r="F266" s="182" t="s">
        <v>4991</v>
      </c>
      <c r="G266" s="183" t="s">
        <v>708</v>
      </c>
      <c r="H266" s="184">
        <v>1</v>
      </c>
      <c r="I266" s="185"/>
      <c r="J266" s="186">
        <f>ROUND(I266*H266,2)</f>
        <v>0</v>
      </c>
      <c r="K266" s="182" t="s">
        <v>709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3658</v>
      </c>
      <c r="AT266" s="191" t="s">
        <v>462</v>
      </c>
      <c r="AU266" s="191" t="s">
        <v>79</v>
      </c>
      <c r="AY266" s="22" t="s">
        <v>458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79</v>
      </c>
      <c r="BK266" s="192">
        <f>ROUND(I266*H266,2)</f>
        <v>0</v>
      </c>
      <c r="BL266" s="22" t="s">
        <v>3658</v>
      </c>
      <c r="BM266" s="191" t="s">
        <v>4992</v>
      </c>
    </row>
    <row r="267" s="2" customFormat="1" ht="21.75" customHeight="1">
      <c r="A267" s="41"/>
      <c r="B267" s="179"/>
      <c r="C267" s="180" t="s">
        <v>1423</v>
      </c>
      <c r="D267" s="180" t="s">
        <v>462</v>
      </c>
      <c r="E267" s="181" t="s">
        <v>4993</v>
      </c>
      <c r="F267" s="182" t="s">
        <v>4994</v>
      </c>
      <c r="G267" s="183" t="s">
        <v>708</v>
      </c>
      <c r="H267" s="184">
        <v>1</v>
      </c>
      <c r="I267" s="185"/>
      <c r="J267" s="186">
        <f>ROUND(I267*H267,2)</f>
        <v>0</v>
      </c>
      <c r="K267" s="182" t="s">
        <v>709</v>
      </c>
      <c r="L267" s="42"/>
      <c r="M267" s="187" t="s">
        <v>3</v>
      </c>
      <c r="N267" s="188" t="s">
        <v>43</v>
      </c>
      <c r="O267" s="75"/>
      <c r="P267" s="189">
        <f>O267*H267</f>
        <v>0</v>
      </c>
      <c r="Q267" s="189">
        <v>0</v>
      </c>
      <c r="R267" s="189">
        <f>Q267*H267</f>
        <v>0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3658</v>
      </c>
      <c r="AT267" s="191" t="s">
        <v>462</v>
      </c>
      <c r="AU267" s="191" t="s">
        <v>79</v>
      </c>
      <c r="AY267" s="22" t="s">
        <v>458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79</v>
      </c>
      <c r="BK267" s="192">
        <f>ROUND(I267*H267,2)</f>
        <v>0</v>
      </c>
      <c r="BL267" s="22" t="s">
        <v>3658</v>
      </c>
      <c r="BM267" s="191" t="s">
        <v>4995</v>
      </c>
    </row>
    <row r="268" s="2" customFormat="1" ht="16.5" customHeight="1">
      <c r="A268" s="41"/>
      <c r="B268" s="179"/>
      <c r="C268" s="180" t="s">
        <v>1430</v>
      </c>
      <c r="D268" s="180" t="s">
        <v>462</v>
      </c>
      <c r="E268" s="181" t="s">
        <v>4996</v>
      </c>
      <c r="F268" s="182" t="s">
        <v>4997</v>
      </c>
      <c r="G268" s="183" t="s">
        <v>708</v>
      </c>
      <c r="H268" s="184">
        <v>4</v>
      </c>
      <c r="I268" s="185"/>
      <c r="J268" s="186">
        <f>ROUND(I268*H268,2)</f>
        <v>0</v>
      </c>
      <c r="K268" s="182" t="s">
        <v>709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3658</v>
      </c>
      <c r="AT268" s="191" t="s">
        <v>462</v>
      </c>
      <c r="AU268" s="191" t="s">
        <v>79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3658</v>
      </c>
      <c r="BM268" s="191" t="s">
        <v>4998</v>
      </c>
    </row>
    <row r="269" s="2" customFormat="1" ht="16.5" customHeight="1">
      <c r="A269" s="41"/>
      <c r="B269" s="179"/>
      <c r="C269" s="180" t="s">
        <v>1435</v>
      </c>
      <c r="D269" s="180" t="s">
        <v>462</v>
      </c>
      <c r="E269" s="181" t="s">
        <v>4999</v>
      </c>
      <c r="F269" s="182" t="s">
        <v>5000</v>
      </c>
      <c r="G269" s="183" t="s">
        <v>708</v>
      </c>
      <c r="H269" s="184">
        <v>1</v>
      </c>
      <c r="I269" s="185"/>
      <c r="J269" s="186">
        <f>ROUND(I269*H269,2)</f>
        <v>0</v>
      </c>
      <c r="K269" s="182" t="s">
        <v>709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3658</v>
      </c>
      <c r="AT269" s="191" t="s">
        <v>462</v>
      </c>
      <c r="AU269" s="191" t="s">
        <v>79</v>
      </c>
      <c r="AY269" s="22" t="s">
        <v>458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79</v>
      </c>
      <c r="BK269" s="192">
        <f>ROUND(I269*H269,2)</f>
        <v>0</v>
      </c>
      <c r="BL269" s="22" t="s">
        <v>3658</v>
      </c>
      <c r="BM269" s="191" t="s">
        <v>5001</v>
      </c>
    </row>
    <row r="270" s="2" customFormat="1" ht="16.5" customHeight="1">
      <c r="A270" s="41"/>
      <c r="B270" s="179"/>
      <c r="C270" s="180" t="s">
        <v>1441</v>
      </c>
      <c r="D270" s="180" t="s">
        <v>462</v>
      </c>
      <c r="E270" s="181" t="s">
        <v>4996</v>
      </c>
      <c r="F270" s="182" t="s">
        <v>4997</v>
      </c>
      <c r="G270" s="183" t="s">
        <v>708</v>
      </c>
      <c r="H270" s="184">
        <v>2</v>
      </c>
      <c r="I270" s="185"/>
      <c r="J270" s="186">
        <f>ROUND(I270*H270,2)</f>
        <v>0</v>
      </c>
      <c r="K270" s="182" t="s">
        <v>709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3658</v>
      </c>
      <c r="AT270" s="191" t="s">
        <v>462</v>
      </c>
      <c r="AU270" s="191" t="s">
        <v>79</v>
      </c>
      <c r="AY270" s="22" t="s">
        <v>458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79</v>
      </c>
      <c r="BK270" s="192">
        <f>ROUND(I270*H270,2)</f>
        <v>0</v>
      </c>
      <c r="BL270" s="22" t="s">
        <v>3658</v>
      </c>
      <c r="BM270" s="191" t="s">
        <v>5002</v>
      </c>
    </row>
    <row r="271" s="2" customFormat="1" ht="16.5" customHeight="1">
      <c r="A271" s="41"/>
      <c r="B271" s="179"/>
      <c r="C271" s="180" t="s">
        <v>1446</v>
      </c>
      <c r="D271" s="180" t="s">
        <v>462</v>
      </c>
      <c r="E271" s="181" t="s">
        <v>5003</v>
      </c>
      <c r="F271" s="182" t="s">
        <v>5004</v>
      </c>
      <c r="G271" s="183" t="s">
        <v>708</v>
      </c>
      <c r="H271" s="184">
        <v>1</v>
      </c>
      <c r="I271" s="185"/>
      <c r="J271" s="186">
        <f>ROUND(I271*H271,2)</f>
        <v>0</v>
      </c>
      <c r="K271" s="182" t="s">
        <v>709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0</v>
      </c>
      <c r="R271" s="189">
        <f>Q271*H271</f>
        <v>0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3658</v>
      </c>
      <c r="AT271" s="191" t="s">
        <v>462</v>
      </c>
      <c r="AU271" s="191" t="s">
        <v>79</v>
      </c>
      <c r="AY271" s="22" t="s">
        <v>458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79</v>
      </c>
      <c r="BK271" s="192">
        <f>ROUND(I271*H271,2)</f>
        <v>0</v>
      </c>
      <c r="BL271" s="22" t="s">
        <v>3658</v>
      </c>
      <c r="BM271" s="191" t="s">
        <v>5005</v>
      </c>
    </row>
    <row r="272" s="2" customFormat="1" ht="16.5" customHeight="1">
      <c r="A272" s="41"/>
      <c r="B272" s="179"/>
      <c r="C272" s="180" t="s">
        <v>1452</v>
      </c>
      <c r="D272" s="180" t="s">
        <v>462</v>
      </c>
      <c r="E272" s="181" t="s">
        <v>5006</v>
      </c>
      <c r="F272" s="182" t="s">
        <v>4578</v>
      </c>
      <c r="G272" s="183" t="s">
        <v>708</v>
      </c>
      <c r="H272" s="184">
        <v>17</v>
      </c>
      <c r="I272" s="185"/>
      <c r="J272" s="186">
        <f>ROUND(I272*H272,2)</f>
        <v>0</v>
      </c>
      <c r="K272" s="182" t="s">
        <v>709</v>
      </c>
      <c r="L272" s="42"/>
      <c r="M272" s="187" t="s">
        <v>3</v>
      </c>
      <c r="N272" s="188" t="s">
        <v>43</v>
      </c>
      <c r="O272" s="75"/>
      <c r="P272" s="189">
        <f>O272*H272</f>
        <v>0</v>
      </c>
      <c r="Q272" s="189">
        <v>0</v>
      </c>
      <c r="R272" s="189">
        <f>Q272*H272</f>
        <v>0</v>
      </c>
      <c r="S272" s="189">
        <v>0</v>
      </c>
      <c r="T272" s="190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91" t="s">
        <v>3658</v>
      </c>
      <c r="AT272" s="191" t="s">
        <v>462</v>
      </c>
      <c r="AU272" s="191" t="s">
        <v>79</v>
      </c>
      <c r="AY272" s="22" t="s">
        <v>458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22" t="s">
        <v>79</v>
      </c>
      <c r="BK272" s="192">
        <f>ROUND(I272*H272,2)</f>
        <v>0</v>
      </c>
      <c r="BL272" s="22" t="s">
        <v>3658</v>
      </c>
      <c r="BM272" s="191" t="s">
        <v>5007</v>
      </c>
    </row>
    <row r="273" s="2" customFormat="1" ht="16.5" customHeight="1">
      <c r="A273" s="41"/>
      <c r="B273" s="179"/>
      <c r="C273" s="180" t="s">
        <v>1457</v>
      </c>
      <c r="D273" s="180" t="s">
        <v>462</v>
      </c>
      <c r="E273" s="181" t="s">
        <v>5008</v>
      </c>
      <c r="F273" s="182" t="s">
        <v>5009</v>
      </c>
      <c r="G273" s="183" t="s">
        <v>708</v>
      </c>
      <c r="H273" s="184">
        <v>3</v>
      </c>
      <c r="I273" s="185"/>
      <c r="J273" s="186">
        <f>ROUND(I273*H273,2)</f>
        <v>0</v>
      </c>
      <c r="K273" s="182" t="s">
        <v>709</v>
      </c>
      <c r="L273" s="42"/>
      <c r="M273" s="187" t="s">
        <v>3</v>
      </c>
      <c r="N273" s="188" t="s">
        <v>43</v>
      </c>
      <c r="O273" s="75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191" t="s">
        <v>3658</v>
      </c>
      <c r="AT273" s="191" t="s">
        <v>462</v>
      </c>
      <c r="AU273" s="191" t="s">
        <v>79</v>
      </c>
      <c r="AY273" s="22" t="s">
        <v>458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22" t="s">
        <v>79</v>
      </c>
      <c r="BK273" s="192">
        <f>ROUND(I273*H273,2)</f>
        <v>0</v>
      </c>
      <c r="BL273" s="22" t="s">
        <v>3658</v>
      </c>
      <c r="BM273" s="191" t="s">
        <v>5010</v>
      </c>
    </row>
    <row r="274" s="2" customFormat="1" ht="16.5" customHeight="1">
      <c r="A274" s="41"/>
      <c r="B274" s="179"/>
      <c r="C274" s="180" t="s">
        <v>1466</v>
      </c>
      <c r="D274" s="180" t="s">
        <v>462</v>
      </c>
      <c r="E274" s="181" t="s">
        <v>5011</v>
      </c>
      <c r="F274" s="182" t="s">
        <v>4584</v>
      </c>
      <c r="G274" s="183" t="s">
        <v>708</v>
      </c>
      <c r="H274" s="184">
        <v>15</v>
      </c>
      <c r="I274" s="185"/>
      <c r="J274" s="186">
        <f>ROUND(I274*H274,2)</f>
        <v>0</v>
      </c>
      <c r="K274" s="182" t="s">
        <v>709</v>
      </c>
      <c r="L274" s="42"/>
      <c r="M274" s="187" t="s">
        <v>3</v>
      </c>
      <c r="N274" s="188" t="s">
        <v>43</v>
      </c>
      <c r="O274" s="75"/>
      <c r="P274" s="189">
        <f>O274*H274</f>
        <v>0</v>
      </c>
      <c r="Q274" s="189">
        <v>0</v>
      </c>
      <c r="R274" s="189">
        <f>Q274*H274</f>
        <v>0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3658</v>
      </c>
      <c r="AT274" s="191" t="s">
        <v>462</v>
      </c>
      <c r="AU274" s="191" t="s">
        <v>79</v>
      </c>
      <c r="AY274" s="22" t="s">
        <v>458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79</v>
      </c>
      <c r="BK274" s="192">
        <f>ROUND(I274*H274,2)</f>
        <v>0</v>
      </c>
      <c r="BL274" s="22" t="s">
        <v>3658</v>
      </c>
      <c r="BM274" s="191" t="s">
        <v>5012</v>
      </c>
    </row>
    <row r="275" s="2" customFormat="1" ht="16.5" customHeight="1">
      <c r="A275" s="41"/>
      <c r="B275" s="179"/>
      <c r="C275" s="180" t="s">
        <v>1472</v>
      </c>
      <c r="D275" s="180" t="s">
        <v>462</v>
      </c>
      <c r="E275" s="181" t="s">
        <v>5013</v>
      </c>
      <c r="F275" s="182" t="s">
        <v>5014</v>
      </c>
      <c r="G275" s="183" t="s">
        <v>708</v>
      </c>
      <c r="H275" s="184">
        <v>6</v>
      </c>
      <c r="I275" s="185"/>
      <c r="J275" s="186">
        <f>ROUND(I275*H275,2)</f>
        <v>0</v>
      </c>
      <c r="K275" s="182" t="s">
        <v>709</v>
      </c>
      <c r="L275" s="42"/>
      <c r="M275" s="187" t="s">
        <v>3</v>
      </c>
      <c r="N275" s="188" t="s">
        <v>43</v>
      </c>
      <c r="O275" s="75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3658</v>
      </c>
      <c r="AT275" s="191" t="s">
        <v>462</v>
      </c>
      <c r="AU275" s="191" t="s">
        <v>79</v>
      </c>
      <c r="AY275" s="22" t="s">
        <v>458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79</v>
      </c>
      <c r="BK275" s="192">
        <f>ROUND(I275*H275,2)</f>
        <v>0</v>
      </c>
      <c r="BL275" s="22" t="s">
        <v>3658</v>
      </c>
      <c r="BM275" s="191" t="s">
        <v>5015</v>
      </c>
    </row>
    <row r="276" s="2" customFormat="1" ht="16.5" customHeight="1">
      <c r="A276" s="41"/>
      <c r="B276" s="179"/>
      <c r="C276" s="180" t="s">
        <v>1477</v>
      </c>
      <c r="D276" s="180" t="s">
        <v>462</v>
      </c>
      <c r="E276" s="181" t="s">
        <v>5016</v>
      </c>
      <c r="F276" s="182" t="s">
        <v>4590</v>
      </c>
      <c r="G276" s="183" t="s">
        <v>708</v>
      </c>
      <c r="H276" s="184">
        <v>9</v>
      </c>
      <c r="I276" s="185"/>
      <c r="J276" s="186">
        <f>ROUND(I276*H276,2)</f>
        <v>0</v>
      </c>
      <c r="K276" s="182" t="s">
        <v>709</v>
      </c>
      <c r="L276" s="42"/>
      <c r="M276" s="187" t="s">
        <v>3</v>
      </c>
      <c r="N276" s="188" t="s">
        <v>43</v>
      </c>
      <c r="O276" s="75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3658</v>
      </c>
      <c r="AT276" s="191" t="s">
        <v>462</v>
      </c>
      <c r="AU276" s="191" t="s">
        <v>79</v>
      </c>
      <c r="AY276" s="22" t="s">
        <v>458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79</v>
      </c>
      <c r="BK276" s="192">
        <f>ROUND(I276*H276,2)</f>
        <v>0</v>
      </c>
      <c r="BL276" s="22" t="s">
        <v>3658</v>
      </c>
      <c r="BM276" s="191" t="s">
        <v>5017</v>
      </c>
    </row>
    <row r="277" s="2" customFormat="1" ht="16.5" customHeight="1">
      <c r="A277" s="41"/>
      <c r="B277" s="179"/>
      <c r="C277" s="180" t="s">
        <v>1484</v>
      </c>
      <c r="D277" s="180" t="s">
        <v>462</v>
      </c>
      <c r="E277" s="181" t="s">
        <v>5018</v>
      </c>
      <c r="F277" s="182" t="s">
        <v>4593</v>
      </c>
      <c r="G277" s="183" t="s">
        <v>708</v>
      </c>
      <c r="H277" s="184">
        <v>7</v>
      </c>
      <c r="I277" s="185"/>
      <c r="J277" s="186">
        <f>ROUND(I277*H277,2)</f>
        <v>0</v>
      </c>
      <c r="K277" s="182" t="s">
        <v>709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3658</v>
      </c>
      <c r="AT277" s="191" t="s">
        <v>462</v>
      </c>
      <c r="AU277" s="191" t="s">
        <v>79</v>
      </c>
      <c r="AY277" s="22" t="s">
        <v>458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79</v>
      </c>
      <c r="BK277" s="192">
        <f>ROUND(I277*H277,2)</f>
        <v>0</v>
      </c>
      <c r="BL277" s="22" t="s">
        <v>3658</v>
      </c>
      <c r="BM277" s="191" t="s">
        <v>5019</v>
      </c>
    </row>
    <row r="278" s="2" customFormat="1" ht="16.5" customHeight="1">
      <c r="A278" s="41"/>
      <c r="B278" s="179"/>
      <c r="C278" s="180" t="s">
        <v>1493</v>
      </c>
      <c r="D278" s="180" t="s">
        <v>462</v>
      </c>
      <c r="E278" s="181" t="s">
        <v>5020</v>
      </c>
      <c r="F278" s="182" t="s">
        <v>4596</v>
      </c>
      <c r="G278" s="183" t="s">
        <v>708</v>
      </c>
      <c r="H278" s="184">
        <v>25</v>
      </c>
      <c r="I278" s="185"/>
      <c r="J278" s="186">
        <f>ROUND(I278*H278,2)</f>
        <v>0</v>
      </c>
      <c r="K278" s="182" t="s">
        <v>709</v>
      </c>
      <c r="L278" s="42"/>
      <c r="M278" s="187" t="s">
        <v>3</v>
      </c>
      <c r="N278" s="188" t="s">
        <v>43</v>
      </c>
      <c r="O278" s="75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191" t="s">
        <v>3658</v>
      </c>
      <c r="AT278" s="191" t="s">
        <v>462</v>
      </c>
      <c r="AU278" s="191" t="s">
        <v>79</v>
      </c>
      <c r="AY278" s="22" t="s">
        <v>458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22" t="s">
        <v>79</v>
      </c>
      <c r="BK278" s="192">
        <f>ROUND(I278*H278,2)</f>
        <v>0</v>
      </c>
      <c r="BL278" s="22" t="s">
        <v>3658</v>
      </c>
      <c r="BM278" s="191" t="s">
        <v>5021</v>
      </c>
    </row>
    <row r="279" s="2" customFormat="1" ht="16.5" customHeight="1">
      <c r="A279" s="41"/>
      <c r="B279" s="179"/>
      <c r="C279" s="180" t="s">
        <v>1498</v>
      </c>
      <c r="D279" s="180" t="s">
        <v>462</v>
      </c>
      <c r="E279" s="181" t="s">
        <v>5022</v>
      </c>
      <c r="F279" s="182" t="s">
        <v>4599</v>
      </c>
      <c r="G279" s="183" t="s">
        <v>708</v>
      </c>
      <c r="H279" s="184">
        <v>12</v>
      </c>
      <c r="I279" s="185"/>
      <c r="J279" s="186">
        <f>ROUND(I279*H279,2)</f>
        <v>0</v>
      </c>
      <c r="K279" s="182" t="s">
        <v>709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3658</v>
      </c>
      <c r="AT279" s="191" t="s">
        <v>462</v>
      </c>
      <c r="AU279" s="191" t="s">
        <v>79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3658</v>
      </c>
      <c r="BM279" s="191" t="s">
        <v>5023</v>
      </c>
    </row>
    <row r="280" s="2" customFormat="1" ht="16.5" customHeight="1">
      <c r="A280" s="41"/>
      <c r="B280" s="179"/>
      <c r="C280" s="180" t="s">
        <v>1503</v>
      </c>
      <c r="D280" s="180" t="s">
        <v>462</v>
      </c>
      <c r="E280" s="181" t="s">
        <v>5024</v>
      </c>
      <c r="F280" s="182" t="s">
        <v>4602</v>
      </c>
      <c r="G280" s="183" t="s">
        <v>708</v>
      </c>
      <c r="H280" s="184">
        <v>4</v>
      </c>
      <c r="I280" s="185"/>
      <c r="J280" s="186">
        <f>ROUND(I280*H280,2)</f>
        <v>0</v>
      </c>
      <c r="K280" s="182" t="s">
        <v>709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</v>
      </c>
      <c r="R280" s="189">
        <f>Q280*H280</f>
        <v>0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3658</v>
      </c>
      <c r="AT280" s="191" t="s">
        <v>462</v>
      </c>
      <c r="AU280" s="191" t="s">
        <v>79</v>
      </c>
      <c r="AY280" s="22" t="s">
        <v>458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79</v>
      </c>
      <c r="BK280" s="192">
        <f>ROUND(I280*H280,2)</f>
        <v>0</v>
      </c>
      <c r="BL280" s="22" t="s">
        <v>3658</v>
      </c>
      <c r="BM280" s="191" t="s">
        <v>5025</v>
      </c>
    </row>
    <row r="281" s="2" customFormat="1" ht="16.5" customHeight="1">
      <c r="A281" s="41"/>
      <c r="B281" s="179"/>
      <c r="C281" s="180" t="s">
        <v>1510</v>
      </c>
      <c r="D281" s="180" t="s">
        <v>462</v>
      </c>
      <c r="E281" s="181" t="s">
        <v>5026</v>
      </c>
      <c r="F281" s="182" t="s">
        <v>4605</v>
      </c>
      <c r="G281" s="183" t="s">
        <v>708</v>
      </c>
      <c r="H281" s="184">
        <v>4</v>
      </c>
      <c r="I281" s="185"/>
      <c r="J281" s="186">
        <f>ROUND(I281*H281,2)</f>
        <v>0</v>
      </c>
      <c r="K281" s="182" t="s">
        <v>709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3658</v>
      </c>
      <c r="AT281" s="191" t="s">
        <v>462</v>
      </c>
      <c r="AU281" s="191" t="s">
        <v>79</v>
      </c>
      <c r="AY281" s="22" t="s">
        <v>458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79</v>
      </c>
      <c r="BK281" s="192">
        <f>ROUND(I281*H281,2)</f>
        <v>0</v>
      </c>
      <c r="BL281" s="22" t="s">
        <v>3658</v>
      </c>
      <c r="BM281" s="191" t="s">
        <v>5027</v>
      </c>
    </row>
    <row r="282" s="2" customFormat="1" ht="16.5" customHeight="1">
      <c r="A282" s="41"/>
      <c r="B282" s="179"/>
      <c r="C282" s="180" t="s">
        <v>1516</v>
      </c>
      <c r="D282" s="180" t="s">
        <v>462</v>
      </c>
      <c r="E282" s="181" t="s">
        <v>5028</v>
      </c>
      <c r="F282" s="182" t="s">
        <v>4608</v>
      </c>
      <c r="G282" s="183" t="s">
        <v>708</v>
      </c>
      <c r="H282" s="184">
        <v>3</v>
      </c>
      <c r="I282" s="185"/>
      <c r="J282" s="186">
        <f>ROUND(I282*H282,2)</f>
        <v>0</v>
      </c>
      <c r="K282" s="182" t="s">
        <v>709</v>
      </c>
      <c r="L282" s="42"/>
      <c r="M282" s="187" t="s">
        <v>3</v>
      </c>
      <c r="N282" s="188" t="s">
        <v>43</v>
      </c>
      <c r="O282" s="75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191" t="s">
        <v>3658</v>
      </c>
      <c r="AT282" s="191" t="s">
        <v>462</v>
      </c>
      <c r="AU282" s="191" t="s">
        <v>79</v>
      </c>
      <c r="AY282" s="22" t="s">
        <v>458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22" t="s">
        <v>79</v>
      </c>
      <c r="BK282" s="192">
        <f>ROUND(I282*H282,2)</f>
        <v>0</v>
      </c>
      <c r="BL282" s="22" t="s">
        <v>3658</v>
      </c>
      <c r="BM282" s="191" t="s">
        <v>5029</v>
      </c>
    </row>
    <row r="283" s="2" customFormat="1" ht="16.5" customHeight="1">
      <c r="A283" s="41"/>
      <c r="B283" s="179"/>
      <c r="C283" s="180" t="s">
        <v>1522</v>
      </c>
      <c r="D283" s="180" t="s">
        <v>462</v>
      </c>
      <c r="E283" s="181" t="s">
        <v>5030</v>
      </c>
      <c r="F283" s="182" t="s">
        <v>4611</v>
      </c>
      <c r="G283" s="183" t="s">
        <v>708</v>
      </c>
      <c r="H283" s="184">
        <v>12</v>
      </c>
      <c r="I283" s="185"/>
      <c r="J283" s="186">
        <f>ROUND(I283*H283,2)</f>
        <v>0</v>
      </c>
      <c r="K283" s="182" t="s">
        <v>709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0</v>
      </c>
      <c r="R283" s="189">
        <f>Q283*H283</f>
        <v>0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3658</v>
      </c>
      <c r="AT283" s="191" t="s">
        <v>462</v>
      </c>
      <c r="AU283" s="191" t="s">
        <v>79</v>
      </c>
      <c r="AY283" s="22" t="s">
        <v>458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79</v>
      </c>
      <c r="BK283" s="192">
        <f>ROUND(I283*H283,2)</f>
        <v>0</v>
      </c>
      <c r="BL283" s="22" t="s">
        <v>3658</v>
      </c>
      <c r="BM283" s="191" t="s">
        <v>5031</v>
      </c>
    </row>
    <row r="284" s="2" customFormat="1" ht="16.5" customHeight="1">
      <c r="A284" s="41"/>
      <c r="B284" s="179"/>
      <c r="C284" s="180" t="s">
        <v>1529</v>
      </c>
      <c r="D284" s="180" t="s">
        <v>462</v>
      </c>
      <c r="E284" s="181" t="s">
        <v>5032</v>
      </c>
      <c r="F284" s="182" t="s">
        <v>5033</v>
      </c>
      <c r="G284" s="183" t="s">
        <v>708</v>
      </c>
      <c r="H284" s="184">
        <v>4</v>
      </c>
      <c r="I284" s="185"/>
      <c r="J284" s="186">
        <f>ROUND(I284*H284,2)</f>
        <v>0</v>
      </c>
      <c r="K284" s="182" t="s">
        <v>709</v>
      </c>
      <c r="L284" s="42"/>
      <c r="M284" s="187" t="s">
        <v>3</v>
      </c>
      <c r="N284" s="188" t="s">
        <v>43</v>
      </c>
      <c r="O284" s="75"/>
      <c r="P284" s="189">
        <f>O284*H284</f>
        <v>0</v>
      </c>
      <c r="Q284" s="189">
        <v>0</v>
      </c>
      <c r="R284" s="189">
        <f>Q284*H284</f>
        <v>0</v>
      </c>
      <c r="S284" s="189">
        <v>0</v>
      </c>
      <c r="T284" s="190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191" t="s">
        <v>3658</v>
      </c>
      <c r="AT284" s="191" t="s">
        <v>462</v>
      </c>
      <c r="AU284" s="191" t="s">
        <v>79</v>
      </c>
      <c r="AY284" s="22" t="s">
        <v>458</v>
      </c>
      <c r="BE284" s="192">
        <f>IF(N284="základní",J284,0)</f>
        <v>0</v>
      </c>
      <c r="BF284" s="192">
        <f>IF(N284="snížená",J284,0)</f>
        <v>0</v>
      </c>
      <c r="BG284" s="192">
        <f>IF(N284="zákl. přenesená",J284,0)</f>
        <v>0</v>
      </c>
      <c r="BH284" s="192">
        <f>IF(N284="sníž. přenesená",J284,0)</f>
        <v>0</v>
      </c>
      <c r="BI284" s="192">
        <f>IF(N284="nulová",J284,0)</f>
        <v>0</v>
      </c>
      <c r="BJ284" s="22" t="s">
        <v>79</v>
      </c>
      <c r="BK284" s="192">
        <f>ROUND(I284*H284,2)</f>
        <v>0</v>
      </c>
      <c r="BL284" s="22" t="s">
        <v>3658</v>
      </c>
      <c r="BM284" s="191" t="s">
        <v>5034</v>
      </c>
    </row>
    <row r="285" s="2" customFormat="1" ht="16.5" customHeight="1">
      <c r="A285" s="41"/>
      <c r="B285" s="179"/>
      <c r="C285" s="180" t="s">
        <v>1534</v>
      </c>
      <c r="D285" s="180" t="s">
        <v>462</v>
      </c>
      <c r="E285" s="181" t="s">
        <v>5035</v>
      </c>
      <c r="F285" s="182" t="s">
        <v>4617</v>
      </c>
      <c r="G285" s="183" t="s">
        <v>708</v>
      </c>
      <c r="H285" s="184">
        <v>2</v>
      </c>
      <c r="I285" s="185"/>
      <c r="J285" s="186">
        <f>ROUND(I285*H285,2)</f>
        <v>0</v>
      </c>
      <c r="K285" s="182" t="s">
        <v>709</v>
      </c>
      <c r="L285" s="42"/>
      <c r="M285" s="187" t="s">
        <v>3</v>
      </c>
      <c r="N285" s="188" t="s">
        <v>43</v>
      </c>
      <c r="O285" s="75"/>
      <c r="P285" s="189">
        <f>O285*H285</f>
        <v>0</v>
      </c>
      <c r="Q285" s="189">
        <v>0</v>
      </c>
      <c r="R285" s="189">
        <f>Q285*H285</f>
        <v>0</v>
      </c>
      <c r="S285" s="189">
        <v>0</v>
      </c>
      <c r="T285" s="190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191" t="s">
        <v>3658</v>
      </c>
      <c r="AT285" s="191" t="s">
        <v>462</v>
      </c>
      <c r="AU285" s="191" t="s">
        <v>79</v>
      </c>
      <c r="AY285" s="22" t="s">
        <v>458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22" t="s">
        <v>79</v>
      </c>
      <c r="BK285" s="192">
        <f>ROUND(I285*H285,2)</f>
        <v>0</v>
      </c>
      <c r="BL285" s="22" t="s">
        <v>3658</v>
      </c>
      <c r="BM285" s="191" t="s">
        <v>5036</v>
      </c>
    </row>
    <row r="286" s="2" customFormat="1" ht="16.5" customHeight="1">
      <c r="A286" s="41"/>
      <c r="B286" s="179"/>
      <c r="C286" s="180" t="s">
        <v>1540</v>
      </c>
      <c r="D286" s="180" t="s">
        <v>462</v>
      </c>
      <c r="E286" s="181" t="s">
        <v>5037</v>
      </c>
      <c r="F286" s="182" t="s">
        <v>5038</v>
      </c>
      <c r="G286" s="183" t="s">
        <v>708</v>
      </c>
      <c r="H286" s="184">
        <v>2</v>
      </c>
      <c r="I286" s="185"/>
      <c r="J286" s="186">
        <f>ROUND(I286*H286,2)</f>
        <v>0</v>
      </c>
      <c r="K286" s="182" t="s">
        <v>709</v>
      </c>
      <c r="L286" s="42"/>
      <c r="M286" s="187" t="s">
        <v>3</v>
      </c>
      <c r="N286" s="188" t="s">
        <v>43</v>
      </c>
      <c r="O286" s="75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91" t="s">
        <v>3658</v>
      </c>
      <c r="AT286" s="191" t="s">
        <v>462</v>
      </c>
      <c r="AU286" s="191" t="s">
        <v>79</v>
      </c>
      <c r="AY286" s="22" t="s">
        <v>458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22" t="s">
        <v>79</v>
      </c>
      <c r="BK286" s="192">
        <f>ROUND(I286*H286,2)</f>
        <v>0</v>
      </c>
      <c r="BL286" s="22" t="s">
        <v>3658</v>
      </c>
      <c r="BM286" s="191" t="s">
        <v>5039</v>
      </c>
    </row>
    <row r="287" s="2" customFormat="1" ht="16.5" customHeight="1">
      <c r="A287" s="41"/>
      <c r="B287" s="179"/>
      <c r="C287" s="180" t="s">
        <v>1545</v>
      </c>
      <c r="D287" s="180" t="s">
        <v>462</v>
      </c>
      <c r="E287" s="181" t="s">
        <v>5040</v>
      </c>
      <c r="F287" s="182" t="s">
        <v>5041</v>
      </c>
      <c r="G287" s="183" t="s">
        <v>708</v>
      </c>
      <c r="H287" s="184">
        <v>2</v>
      </c>
      <c r="I287" s="185"/>
      <c r="J287" s="186">
        <f>ROUND(I287*H287,2)</f>
        <v>0</v>
      </c>
      <c r="K287" s="182" t="s">
        <v>709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0</v>
      </c>
      <c r="R287" s="189">
        <f>Q287*H287</f>
        <v>0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3658</v>
      </c>
      <c r="AT287" s="191" t="s">
        <v>462</v>
      </c>
      <c r="AU287" s="191" t="s">
        <v>79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3658</v>
      </c>
      <c r="BM287" s="191" t="s">
        <v>5042</v>
      </c>
    </row>
    <row r="288" s="2" customFormat="1" ht="16.5" customHeight="1">
      <c r="A288" s="41"/>
      <c r="B288" s="179"/>
      <c r="C288" s="180" t="s">
        <v>1550</v>
      </c>
      <c r="D288" s="180" t="s">
        <v>462</v>
      </c>
      <c r="E288" s="181" t="s">
        <v>5043</v>
      </c>
      <c r="F288" s="182" t="s">
        <v>5044</v>
      </c>
      <c r="G288" s="183" t="s">
        <v>708</v>
      </c>
      <c r="H288" s="184">
        <v>2</v>
      </c>
      <c r="I288" s="185"/>
      <c r="J288" s="186">
        <f>ROUND(I288*H288,2)</f>
        <v>0</v>
      </c>
      <c r="K288" s="182" t="s">
        <v>709</v>
      </c>
      <c r="L288" s="42"/>
      <c r="M288" s="187" t="s">
        <v>3</v>
      </c>
      <c r="N288" s="188" t="s">
        <v>43</v>
      </c>
      <c r="O288" s="75"/>
      <c r="P288" s="189">
        <f>O288*H288</f>
        <v>0</v>
      </c>
      <c r="Q288" s="189">
        <v>0</v>
      </c>
      <c r="R288" s="189">
        <f>Q288*H288</f>
        <v>0</v>
      </c>
      <c r="S288" s="189">
        <v>0</v>
      </c>
      <c r="T288" s="190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191" t="s">
        <v>3658</v>
      </c>
      <c r="AT288" s="191" t="s">
        <v>462</v>
      </c>
      <c r="AU288" s="191" t="s">
        <v>79</v>
      </c>
      <c r="AY288" s="22" t="s">
        <v>458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22" t="s">
        <v>79</v>
      </c>
      <c r="BK288" s="192">
        <f>ROUND(I288*H288,2)</f>
        <v>0</v>
      </c>
      <c r="BL288" s="22" t="s">
        <v>3658</v>
      </c>
      <c r="BM288" s="191" t="s">
        <v>5045</v>
      </c>
    </row>
    <row r="289" s="2" customFormat="1" ht="16.5" customHeight="1">
      <c r="A289" s="41"/>
      <c r="B289" s="179"/>
      <c r="C289" s="180" t="s">
        <v>1556</v>
      </c>
      <c r="D289" s="180" t="s">
        <v>462</v>
      </c>
      <c r="E289" s="181" t="s">
        <v>5046</v>
      </c>
      <c r="F289" s="182" t="s">
        <v>5047</v>
      </c>
      <c r="G289" s="183" t="s">
        <v>708</v>
      </c>
      <c r="H289" s="184">
        <v>41</v>
      </c>
      <c r="I289" s="185"/>
      <c r="J289" s="186">
        <f>ROUND(I289*H289,2)</f>
        <v>0</v>
      </c>
      <c r="K289" s="182" t="s">
        <v>709</v>
      </c>
      <c r="L289" s="42"/>
      <c r="M289" s="187" t="s">
        <v>3</v>
      </c>
      <c r="N289" s="188" t="s">
        <v>43</v>
      </c>
      <c r="O289" s="75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191" t="s">
        <v>3658</v>
      </c>
      <c r="AT289" s="191" t="s">
        <v>462</v>
      </c>
      <c r="AU289" s="191" t="s">
        <v>79</v>
      </c>
      <c r="AY289" s="22" t="s">
        <v>458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22" t="s">
        <v>79</v>
      </c>
      <c r="BK289" s="192">
        <f>ROUND(I289*H289,2)</f>
        <v>0</v>
      </c>
      <c r="BL289" s="22" t="s">
        <v>3658</v>
      </c>
      <c r="BM289" s="191" t="s">
        <v>5048</v>
      </c>
    </row>
    <row r="290" s="2" customFormat="1" ht="16.5" customHeight="1">
      <c r="A290" s="41"/>
      <c r="B290" s="179"/>
      <c r="C290" s="180" t="s">
        <v>1561</v>
      </c>
      <c r="D290" s="180" t="s">
        <v>462</v>
      </c>
      <c r="E290" s="181" t="s">
        <v>5049</v>
      </c>
      <c r="F290" s="182" t="s">
        <v>5050</v>
      </c>
      <c r="G290" s="183" t="s">
        <v>708</v>
      </c>
      <c r="H290" s="184">
        <v>20</v>
      </c>
      <c r="I290" s="185"/>
      <c r="J290" s="186">
        <f>ROUND(I290*H290,2)</f>
        <v>0</v>
      </c>
      <c r="K290" s="182" t="s">
        <v>709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</v>
      </c>
      <c r="R290" s="189">
        <f>Q290*H290</f>
        <v>0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3658</v>
      </c>
      <c r="AT290" s="191" t="s">
        <v>462</v>
      </c>
      <c r="AU290" s="191" t="s">
        <v>79</v>
      </c>
      <c r="AY290" s="22" t="s">
        <v>458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79</v>
      </c>
      <c r="BK290" s="192">
        <f>ROUND(I290*H290,2)</f>
        <v>0</v>
      </c>
      <c r="BL290" s="22" t="s">
        <v>3658</v>
      </c>
      <c r="BM290" s="191" t="s">
        <v>5051</v>
      </c>
    </row>
    <row r="291" s="2" customFormat="1" ht="16.5" customHeight="1">
      <c r="A291" s="41"/>
      <c r="B291" s="179"/>
      <c r="C291" s="180" t="s">
        <v>1567</v>
      </c>
      <c r="D291" s="180" t="s">
        <v>462</v>
      </c>
      <c r="E291" s="181" t="s">
        <v>5052</v>
      </c>
      <c r="F291" s="182" t="s">
        <v>5053</v>
      </c>
      <c r="G291" s="183" t="s">
        <v>708</v>
      </c>
      <c r="H291" s="184">
        <v>1</v>
      </c>
      <c r="I291" s="185"/>
      <c r="J291" s="186">
        <f>ROUND(I291*H291,2)</f>
        <v>0</v>
      </c>
      <c r="K291" s="182" t="s">
        <v>709</v>
      </c>
      <c r="L291" s="42"/>
      <c r="M291" s="187" t="s">
        <v>3</v>
      </c>
      <c r="N291" s="188" t="s">
        <v>43</v>
      </c>
      <c r="O291" s="75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191" t="s">
        <v>3658</v>
      </c>
      <c r="AT291" s="191" t="s">
        <v>462</v>
      </c>
      <c r="AU291" s="191" t="s">
        <v>79</v>
      </c>
      <c r="AY291" s="22" t="s">
        <v>458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22" t="s">
        <v>79</v>
      </c>
      <c r="BK291" s="192">
        <f>ROUND(I291*H291,2)</f>
        <v>0</v>
      </c>
      <c r="BL291" s="22" t="s">
        <v>3658</v>
      </c>
      <c r="BM291" s="191" t="s">
        <v>5054</v>
      </c>
    </row>
    <row r="292" s="2" customFormat="1" ht="16.5" customHeight="1">
      <c r="A292" s="41"/>
      <c r="B292" s="179"/>
      <c r="C292" s="180" t="s">
        <v>1572</v>
      </c>
      <c r="D292" s="180" t="s">
        <v>462</v>
      </c>
      <c r="E292" s="181" t="s">
        <v>5055</v>
      </c>
      <c r="F292" s="182" t="s">
        <v>5056</v>
      </c>
      <c r="G292" s="183" t="s">
        <v>708</v>
      </c>
      <c r="H292" s="184">
        <v>10</v>
      </c>
      <c r="I292" s="185"/>
      <c r="J292" s="186">
        <f>ROUND(I292*H292,2)</f>
        <v>0</v>
      </c>
      <c r="K292" s="182" t="s">
        <v>709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0</v>
      </c>
      <c r="R292" s="189">
        <f>Q292*H292</f>
        <v>0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3658</v>
      </c>
      <c r="AT292" s="191" t="s">
        <v>462</v>
      </c>
      <c r="AU292" s="191" t="s">
        <v>79</v>
      </c>
      <c r="AY292" s="22" t="s">
        <v>458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79</v>
      </c>
      <c r="BK292" s="192">
        <f>ROUND(I292*H292,2)</f>
        <v>0</v>
      </c>
      <c r="BL292" s="22" t="s">
        <v>3658</v>
      </c>
      <c r="BM292" s="191" t="s">
        <v>5057</v>
      </c>
    </row>
    <row r="293" s="2" customFormat="1" ht="16.5" customHeight="1">
      <c r="A293" s="41"/>
      <c r="B293" s="179"/>
      <c r="C293" s="180" t="s">
        <v>1578</v>
      </c>
      <c r="D293" s="180" t="s">
        <v>462</v>
      </c>
      <c r="E293" s="181" t="s">
        <v>5058</v>
      </c>
      <c r="F293" s="182" t="s">
        <v>5059</v>
      </c>
      <c r="G293" s="183" t="s">
        <v>708</v>
      </c>
      <c r="H293" s="184">
        <v>6</v>
      </c>
      <c r="I293" s="185"/>
      <c r="J293" s="186">
        <f>ROUND(I293*H293,2)</f>
        <v>0</v>
      </c>
      <c r="K293" s="182" t="s">
        <v>709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</v>
      </c>
      <c r="R293" s="189">
        <f>Q293*H293</f>
        <v>0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3658</v>
      </c>
      <c r="AT293" s="191" t="s">
        <v>462</v>
      </c>
      <c r="AU293" s="191" t="s">
        <v>79</v>
      </c>
      <c r="AY293" s="22" t="s">
        <v>458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79</v>
      </c>
      <c r="BK293" s="192">
        <f>ROUND(I293*H293,2)</f>
        <v>0</v>
      </c>
      <c r="BL293" s="22" t="s">
        <v>3658</v>
      </c>
      <c r="BM293" s="191" t="s">
        <v>5060</v>
      </c>
    </row>
    <row r="294" s="2" customFormat="1" ht="16.5" customHeight="1">
      <c r="A294" s="41"/>
      <c r="B294" s="179"/>
      <c r="C294" s="180" t="s">
        <v>1583</v>
      </c>
      <c r="D294" s="180" t="s">
        <v>462</v>
      </c>
      <c r="E294" s="181" t="s">
        <v>5061</v>
      </c>
      <c r="F294" s="182" t="s">
        <v>5062</v>
      </c>
      <c r="G294" s="183" t="s">
        <v>708</v>
      </c>
      <c r="H294" s="184">
        <v>74</v>
      </c>
      <c r="I294" s="185"/>
      <c r="J294" s="186">
        <f>ROUND(I294*H294,2)</f>
        <v>0</v>
      </c>
      <c r="K294" s="182" t="s">
        <v>709</v>
      </c>
      <c r="L294" s="42"/>
      <c r="M294" s="187" t="s">
        <v>3</v>
      </c>
      <c r="N294" s="188" t="s">
        <v>43</v>
      </c>
      <c r="O294" s="75"/>
      <c r="P294" s="189">
        <f>O294*H294</f>
        <v>0</v>
      </c>
      <c r="Q294" s="189">
        <v>0</v>
      </c>
      <c r="R294" s="189">
        <f>Q294*H294</f>
        <v>0</v>
      </c>
      <c r="S294" s="189">
        <v>0</v>
      </c>
      <c r="T294" s="190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191" t="s">
        <v>3658</v>
      </c>
      <c r="AT294" s="191" t="s">
        <v>462</v>
      </c>
      <c r="AU294" s="191" t="s">
        <v>79</v>
      </c>
      <c r="AY294" s="22" t="s">
        <v>458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22" t="s">
        <v>79</v>
      </c>
      <c r="BK294" s="192">
        <f>ROUND(I294*H294,2)</f>
        <v>0</v>
      </c>
      <c r="BL294" s="22" t="s">
        <v>3658</v>
      </c>
      <c r="BM294" s="191" t="s">
        <v>5063</v>
      </c>
    </row>
    <row r="295" s="2" customFormat="1" ht="16.5" customHeight="1">
      <c r="A295" s="41"/>
      <c r="B295" s="179"/>
      <c r="C295" s="180" t="s">
        <v>1588</v>
      </c>
      <c r="D295" s="180" t="s">
        <v>462</v>
      </c>
      <c r="E295" s="181" t="s">
        <v>5064</v>
      </c>
      <c r="F295" s="182" t="s">
        <v>5065</v>
      </c>
      <c r="G295" s="183" t="s">
        <v>708</v>
      </c>
      <c r="H295" s="184">
        <v>60</v>
      </c>
      <c r="I295" s="185"/>
      <c r="J295" s="186">
        <f>ROUND(I295*H295,2)</f>
        <v>0</v>
      </c>
      <c r="K295" s="182" t="s">
        <v>709</v>
      </c>
      <c r="L295" s="42"/>
      <c r="M295" s="187" t="s">
        <v>3</v>
      </c>
      <c r="N295" s="188" t="s">
        <v>43</v>
      </c>
      <c r="O295" s="75"/>
      <c r="P295" s="189">
        <f>O295*H295</f>
        <v>0</v>
      </c>
      <c r="Q295" s="189">
        <v>0</v>
      </c>
      <c r="R295" s="189">
        <f>Q295*H295</f>
        <v>0</v>
      </c>
      <c r="S295" s="189">
        <v>0</v>
      </c>
      <c r="T295" s="190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91" t="s">
        <v>3658</v>
      </c>
      <c r="AT295" s="191" t="s">
        <v>462</v>
      </c>
      <c r="AU295" s="191" t="s">
        <v>79</v>
      </c>
      <c r="AY295" s="22" t="s">
        <v>458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22" t="s">
        <v>79</v>
      </c>
      <c r="BK295" s="192">
        <f>ROUND(I295*H295,2)</f>
        <v>0</v>
      </c>
      <c r="BL295" s="22" t="s">
        <v>3658</v>
      </c>
      <c r="BM295" s="191" t="s">
        <v>5066</v>
      </c>
    </row>
    <row r="296" s="2" customFormat="1" ht="16.5" customHeight="1">
      <c r="A296" s="41"/>
      <c r="B296" s="179"/>
      <c r="C296" s="180" t="s">
        <v>1593</v>
      </c>
      <c r="D296" s="180" t="s">
        <v>462</v>
      </c>
      <c r="E296" s="181" t="s">
        <v>5067</v>
      </c>
      <c r="F296" s="182" t="s">
        <v>5068</v>
      </c>
      <c r="G296" s="183" t="s">
        <v>708</v>
      </c>
      <c r="H296" s="184">
        <v>185</v>
      </c>
      <c r="I296" s="185"/>
      <c r="J296" s="186">
        <f>ROUND(I296*H296,2)</f>
        <v>0</v>
      </c>
      <c r="K296" s="182" t="s">
        <v>709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0</v>
      </c>
      <c r="R296" s="189">
        <f>Q296*H296</f>
        <v>0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3658</v>
      </c>
      <c r="AT296" s="191" t="s">
        <v>462</v>
      </c>
      <c r="AU296" s="191" t="s">
        <v>79</v>
      </c>
      <c r="AY296" s="22" t="s">
        <v>458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79</v>
      </c>
      <c r="BK296" s="192">
        <f>ROUND(I296*H296,2)</f>
        <v>0</v>
      </c>
      <c r="BL296" s="22" t="s">
        <v>3658</v>
      </c>
      <c r="BM296" s="191" t="s">
        <v>5069</v>
      </c>
    </row>
    <row r="297" s="2" customFormat="1" ht="16.5" customHeight="1">
      <c r="A297" s="41"/>
      <c r="B297" s="179"/>
      <c r="C297" s="180" t="s">
        <v>1598</v>
      </c>
      <c r="D297" s="180" t="s">
        <v>462</v>
      </c>
      <c r="E297" s="181" t="s">
        <v>5067</v>
      </c>
      <c r="F297" s="182" t="s">
        <v>5068</v>
      </c>
      <c r="G297" s="183" t="s">
        <v>708</v>
      </c>
      <c r="H297" s="184">
        <v>35</v>
      </c>
      <c r="I297" s="185"/>
      <c r="J297" s="186">
        <f>ROUND(I297*H297,2)</f>
        <v>0</v>
      </c>
      <c r="K297" s="182" t="s">
        <v>709</v>
      </c>
      <c r="L297" s="42"/>
      <c r="M297" s="187" t="s">
        <v>3</v>
      </c>
      <c r="N297" s="188" t="s">
        <v>43</v>
      </c>
      <c r="O297" s="75"/>
      <c r="P297" s="189">
        <f>O297*H297</f>
        <v>0</v>
      </c>
      <c r="Q297" s="189">
        <v>0</v>
      </c>
      <c r="R297" s="189">
        <f>Q297*H297</f>
        <v>0</v>
      </c>
      <c r="S297" s="189">
        <v>0</v>
      </c>
      <c r="T297" s="190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191" t="s">
        <v>3658</v>
      </c>
      <c r="AT297" s="191" t="s">
        <v>462</v>
      </c>
      <c r="AU297" s="191" t="s">
        <v>79</v>
      </c>
      <c r="AY297" s="22" t="s">
        <v>458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22" t="s">
        <v>79</v>
      </c>
      <c r="BK297" s="192">
        <f>ROUND(I297*H297,2)</f>
        <v>0</v>
      </c>
      <c r="BL297" s="22" t="s">
        <v>3658</v>
      </c>
      <c r="BM297" s="191" t="s">
        <v>5070</v>
      </c>
    </row>
    <row r="298" s="2" customFormat="1" ht="16.5" customHeight="1">
      <c r="A298" s="41"/>
      <c r="B298" s="179"/>
      <c r="C298" s="180" t="s">
        <v>1603</v>
      </c>
      <c r="D298" s="180" t="s">
        <v>462</v>
      </c>
      <c r="E298" s="181" t="s">
        <v>5071</v>
      </c>
      <c r="F298" s="182" t="s">
        <v>5072</v>
      </c>
      <c r="G298" s="183" t="s">
        <v>708</v>
      </c>
      <c r="H298" s="184">
        <v>2</v>
      </c>
      <c r="I298" s="185"/>
      <c r="J298" s="186">
        <f>ROUND(I298*H298,2)</f>
        <v>0</v>
      </c>
      <c r="K298" s="182" t="s">
        <v>709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3658</v>
      </c>
      <c r="AT298" s="191" t="s">
        <v>462</v>
      </c>
      <c r="AU298" s="191" t="s">
        <v>79</v>
      </c>
      <c r="AY298" s="22" t="s">
        <v>458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79</v>
      </c>
      <c r="BK298" s="192">
        <f>ROUND(I298*H298,2)</f>
        <v>0</v>
      </c>
      <c r="BL298" s="22" t="s">
        <v>3658</v>
      </c>
      <c r="BM298" s="191" t="s">
        <v>5073</v>
      </c>
    </row>
    <row r="299" s="2" customFormat="1" ht="16.5" customHeight="1">
      <c r="A299" s="41"/>
      <c r="B299" s="179"/>
      <c r="C299" s="180" t="s">
        <v>1608</v>
      </c>
      <c r="D299" s="180" t="s">
        <v>462</v>
      </c>
      <c r="E299" s="181" t="s">
        <v>5074</v>
      </c>
      <c r="F299" s="182" t="s">
        <v>5075</v>
      </c>
      <c r="G299" s="183" t="s">
        <v>708</v>
      </c>
      <c r="H299" s="184">
        <v>4</v>
      </c>
      <c r="I299" s="185"/>
      <c r="J299" s="186">
        <f>ROUND(I299*H299,2)</f>
        <v>0</v>
      </c>
      <c r="K299" s="182" t="s">
        <v>709</v>
      </c>
      <c r="L299" s="42"/>
      <c r="M299" s="187" t="s">
        <v>3</v>
      </c>
      <c r="N299" s="188" t="s">
        <v>43</v>
      </c>
      <c r="O299" s="75"/>
      <c r="P299" s="189">
        <f>O299*H299</f>
        <v>0</v>
      </c>
      <c r="Q299" s="189">
        <v>0</v>
      </c>
      <c r="R299" s="189">
        <f>Q299*H299</f>
        <v>0</v>
      </c>
      <c r="S299" s="189">
        <v>0</v>
      </c>
      <c r="T299" s="190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191" t="s">
        <v>3658</v>
      </c>
      <c r="AT299" s="191" t="s">
        <v>462</v>
      </c>
      <c r="AU299" s="191" t="s">
        <v>79</v>
      </c>
      <c r="AY299" s="22" t="s">
        <v>458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22" t="s">
        <v>79</v>
      </c>
      <c r="BK299" s="192">
        <f>ROUND(I299*H299,2)</f>
        <v>0</v>
      </c>
      <c r="BL299" s="22" t="s">
        <v>3658</v>
      </c>
      <c r="BM299" s="191" t="s">
        <v>5076</v>
      </c>
    </row>
    <row r="300" s="2" customFormat="1" ht="16.5" customHeight="1">
      <c r="A300" s="41"/>
      <c r="B300" s="179"/>
      <c r="C300" s="180" t="s">
        <v>1613</v>
      </c>
      <c r="D300" s="180" t="s">
        <v>462</v>
      </c>
      <c r="E300" s="181" t="s">
        <v>5061</v>
      </c>
      <c r="F300" s="182" t="s">
        <v>5062</v>
      </c>
      <c r="G300" s="183" t="s">
        <v>708</v>
      </c>
      <c r="H300" s="184">
        <v>252</v>
      </c>
      <c r="I300" s="185"/>
      <c r="J300" s="186">
        <f>ROUND(I300*H300,2)</f>
        <v>0</v>
      </c>
      <c r="K300" s="182" t="s">
        <v>709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3658</v>
      </c>
      <c r="AT300" s="191" t="s">
        <v>462</v>
      </c>
      <c r="AU300" s="191" t="s">
        <v>79</v>
      </c>
      <c r="AY300" s="22" t="s">
        <v>458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79</v>
      </c>
      <c r="BK300" s="192">
        <f>ROUND(I300*H300,2)</f>
        <v>0</v>
      </c>
      <c r="BL300" s="22" t="s">
        <v>3658</v>
      </c>
      <c r="BM300" s="191" t="s">
        <v>5077</v>
      </c>
    </row>
    <row r="301" s="2" customFormat="1" ht="16.5" customHeight="1">
      <c r="A301" s="41"/>
      <c r="B301" s="179"/>
      <c r="C301" s="180" t="s">
        <v>1618</v>
      </c>
      <c r="D301" s="180" t="s">
        <v>462</v>
      </c>
      <c r="E301" s="181" t="s">
        <v>5064</v>
      </c>
      <c r="F301" s="182" t="s">
        <v>5065</v>
      </c>
      <c r="G301" s="183" t="s">
        <v>708</v>
      </c>
      <c r="H301" s="184">
        <v>64</v>
      </c>
      <c r="I301" s="185"/>
      <c r="J301" s="186">
        <f>ROUND(I301*H301,2)</f>
        <v>0</v>
      </c>
      <c r="K301" s="182" t="s">
        <v>709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</v>
      </c>
      <c r="R301" s="189">
        <f>Q301*H301</f>
        <v>0</v>
      </c>
      <c r="S301" s="189">
        <v>0</v>
      </c>
      <c r="T301" s="19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3658</v>
      </c>
      <c r="AT301" s="191" t="s">
        <v>462</v>
      </c>
      <c r="AU301" s="191" t="s">
        <v>79</v>
      </c>
      <c r="AY301" s="22" t="s">
        <v>458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79</v>
      </c>
      <c r="BK301" s="192">
        <f>ROUND(I301*H301,2)</f>
        <v>0</v>
      </c>
      <c r="BL301" s="22" t="s">
        <v>3658</v>
      </c>
      <c r="BM301" s="191" t="s">
        <v>5078</v>
      </c>
    </row>
    <row r="302" s="2" customFormat="1" ht="16.5" customHeight="1">
      <c r="A302" s="41"/>
      <c r="B302" s="179"/>
      <c r="C302" s="180" t="s">
        <v>1623</v>
      </c>
      <c r="D302" s="180" t="s">
        <v>462</v>
      </c>
      <c r="E302" s="181" t="s">
        <v>5079</v>
      </c>
      <c r="F302" s="182" t="s">
        <v>5080</v>
      </c>
      <c r="G302" s="183" t="s">
        <v>694</v>
      </c>
      <c r="H302" s="184">
        <v>160</v>
      </c>
      <c r="I302" s="185"/>
      <c r="J302" s="186">
        <f>ROUND(I302*H302,2)</f>
        <v>0</v>
      </c>
      <c r="K302" s="182" t="s">
        <v>709</v>
      </c>
      <c r="L302" s="42"/>
      <c r="M302" s="187" t="s">
        <v>3</v>
      </c>
      <c r="N302" s="188" t="s">
        <v>43</v>
      </c>
      <c r="O302" s="75"/>
      <c r="P302" s="189">
        <f>O302*H302</f>
        <v>0</v>
      </c>
      <c r="Q302" s="189">
        <v>0</v>
      </c>
      <c r="R302" s="189">
        <f>Q302*H302</f>
        <v>0</v>
      </c>
      <c r="S302" s="189">
        <v>0</v>
      </c>
      <c r="T302" s="190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191" t="s">
        <v>3658</v>
      </c>
      <c r="AT302" s="191" t="s">
        <v>462</v>
      </c>
      <c r="AU302" s="191" t="s">
        <v>79</v>
      </c>
      <c r="AY302" s="22" t="s">
        <v>458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22" t="s">
        <v>79</v>
      </c>
      <c r="BK302" s="192">
        <f>ROUND(I302*H302,2)</f>
        <v>0</v>
      </c>
      <c r="BL302" s="22" t="s">
        <v>3658</v>
      </c>
      <c r="BM302" s="191" t="s">
        <v>5081</v>
      </c>
    </row>
    <row r="303" s="2" customFormat="1" ht="16.5" customHeight="1">
      <c r="A303" s="41"/>
      <c r="B303" s="179"/>
      <c r="C303" s="180" t="s">
        <v>1628</v>
      </c>
      <c r="D303" s="180" t="s">
        <v>462</v>
      </c>
      <c r="E303" s="181" t="s">
        <v>5079</v>
      </c>
      <c r="F303" s="182" t="s">
        <v>5080</v>
      </c>
      <c r="G303" s="183" t="s">
        <v>694</v>
      </c>
      <c r="H303" s="184">
        <v>90</v>
      </c>
      <c r="I303" s="185"/>
      <c r="J303" s="186">
        <f>ROUND(I303*H303,2)</f>
        <v>0</v>
      </c>
      <c r="K303" s="182" t="s">
        <v>709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3658</v>
      </c>
      <c r="AT303" s="191" t="s">
        <v>462</v>
      </c>
      <c r="AU303" s="191" t="s">
        <v>79</v>
      </c>
      <c r="AY303" s="22" t="s">
        <v>458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79</v>
      </c>
      <c r="BK303" s="192">
        <f>ROUND(I303*H303,2)</f>
        <v>0</v>
      </c>
      <c r="BL303" s="22" t="s">
        <v>3658</v>
      </c>
      <c r="BM303" s="191" t="s">
        <v>5082</v>
      </c>
    </row>
    <row r="304" s="2" customFormat="1" ht="16.5" customHeight="1">
      <c r="A304" s="41"/>
      <c r="B304" s="179"/>
      <c r="C304" s="180" t="s">
        <v>1633</v>
      </c>
      <c r="D304" s="180" t="s">
        <v>462</v>
      </c>
      <c r="E304" s="181" t="s">
        <v>5079</v>
      </c>
      <c r="F304" s="182" t="s">
        <v>5080</v>
      </c>
      <c r="G304" s="183" t="s">
        <v>694</v>
      </c>
      <c r="H304" s="184">
        <v>80</v>
      </c>
      <c r="I304" s="185"/>
      <c r="J304" s="186">
        <f>ROUND(I304*H304,2)</f>
        <v>0</v>
      </c>
      <c r="K304" s="182" t="s">
        <v>709</v>
      </c>
      <c r="L304" s="42"/>
      <c r="M304" s="187" t="s">
        <v>3</v>
      </c>
      <c r="N304" s="188" t="s">
        <v>43</v>
      </c>
      <c r="O304" s="75"/>
      <c r="P304" s="189">
        <f>O304*H304</f>
        <v>0</v>
      </c>
      <c r="Q304" s="189">
        <v>0</v>
      </c>
      <c r="R304" s="189">
        <f>Q304*H304</f>
        <v>0</v>
      </c>
      <c r="S304" s="189">
        <v>0</v>
      </c>
      <c r="T304" s="190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191" t="s">
        <v>3658</v>
      </c>
      <c r="AT304" s="191" t="s">
        <v>462</v>
      </c>
      <c r="AU304" s="191" t="s">
        <v>79</v>
      </c>
      <c r="AY304" s="22" t="s">
        <v>458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22" t="s">
        <v>79</v>
      </c>
      <c r="BK304" s="192">
        <f>ROUND(I304*H304,2)</f>
        <v>0</v>
      </c>
      <c r="BL304" s="22" t="s">
        <v>3658</v>
      </c>
      <c r="BM304" s="191" t="s">
        <v>5083</v>
      </c>
    </row>
    <row r="305" s="2" customFormat="1" ht="16.5" customHeight="1">
      <c r="A305" s="41"/>
      <c r="B305" s="179"/>
      <c r="C305" s="180" t="s">
        <v>1638</v>
      </c>
      <c r="D305" s="180" t="s">
        <v>462</v>
      </c>
      <c r="E305" s="181" t="s">
        <v>5079</v>
      </c>
      <c r="F305" s="182" t="s">
        <v>5080</v>
      </c>
      <c r="G305" s="183" t="s">
        <v>694</v>
      </c>
      <c r="H305" s="184">
        <v>50</v>
      </c>
      <c r="I305" s="185"/>
      <c r="J305" s="186">
        <f>ROUND(I305*H305,2)</f>
        <v>0</v>
      </c>
      <c r="K305" s="182" t="s">
        <v>709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3658</v>
      </c>
      <c r="AT305" s="191" t="s">
        <v>462</v>
      </c>
      <c r="AU305" s="191" t="s">
        <v>79</v>
      </c>
      <c r="AY305" s="22" t="s">
        <v>458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79</v>
      </c>
      <c r="BK305" s="192">
        <f>ROUND(I305*H305,2)</f>
        <v>0</v>
      </c>
      <c r="BL305" s="22" t="s">
        <v>3658</v>
      </c>
      <c r="BM305" s="191" t="s">
        <v>5084</v>
      </c>
    </row>
    <row r="306" s="2" customFormat="1" ht="16.5" customHeight="1">
      <c r="A306" s="41"/>
      <c r="B306" s="179"/>
      <c r="C306" s="180" t="s">
        <v>1644</v>
      </c>
      <c r="D306" s="180" t="s">
        <v>462</v>
      </c>
      <c r="E306" s="181" t="s">
        <v>5085</v>
      </c>
      <c r="F306" s="182" t="s">
        <v>5086</v>
      </c>
      <c r="G306" s="183" t="s">
        <v>694</v>
      </c>
      <c r="H306" s="184">
        <v>160</v>
      </c>
      <c r="I306" s="185"/>
      <c r="J306" s="186">
        <f>ROUND(I306*H306,2)</f>
        <v>0</v>
      </c>
      <c r="K306" s="182" t="s">
        <v>709</v>
      </c>
      <c r="L306" s="42"/>
      <c r="M306" s="187" t="s">
        <v>3</v>
      </c>
      <c r="N306" s="188" t="s">
        <v>43</v>
      </c>
      <c r="O306" s="75"/>
      <c r="P306" s="189">
        <f>O306*H306</f>
        <v>0</v>
      </c>
      <c r="Q306" s="189">
        <v>0</v>
      </c>
      <c r="R306" s="189">
        <f>Q306*H306</f>
        <v>0</v>
      </c>
      <c r="S306" s="189">
        <v>0</v>
      </c>
      <c r="T306" s="190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91" t="s">
        <v>3658</v>
      </c>
      <c r="AT306" s="191" t="s">
        <v>462</v>
      </c>
      <c r="AU306" s="191" t="s">
        <v>79</v>
      </c>
      <c r="AY306" s="22" t="s">
        <v>458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22" t="s">
        <v>79</v>
      </c>
      <c r="BK306" s="192">
        <f>ROUND(I306*H306,2)</f>
        <v>0</v>
      </c>
      <c r="BL306" s="22" t="s">
        <v>3658</v>
      </c>
      <c r="BM306" s="191" t="s">
        <v>5087</v>
      </c>
    </row>
    <row r="307" s="2" customFormat="1" ht="16.5" customHeight="1">
      <c r="A307" s="41"/>
      <c r="B307" s="179"/>
      <c r="C307" s="180" t="s">
        <v>1649</v>
      </c>
      <c r="D307" s="180" t="s">
        <v>462</v>
      </c>
      <c r="E307" s="181" t="s">
        <v>5085</v>
      </c>
      <c r="F307" s="182" t="s">
        <v>5086</v>
      </c>
      <c r="G307" s="183" t="s">
        <v>694</v>
      </c>
      <c r="H307" s="184">
        <v>540</v>
      </c>
      <c r="I307" s="185"/>
      <c r="J307" s="186">
        <f>ROUND(I307*H307,2)</f>
        <v>0</v>
      </c>
      <c r="K307" s="182" t="s">
        <v>709</v>
      </c>
      <c r="L307" s="42"/>
      <c r="M307" s="187" t="s">
        <v>3</v>
      </c>
      <c r="N307" s="188" t="s">
        <v>43</v>
      </c>
      <c r="O307" s="75"/>
      <c r="P307" s="189">
        <f>O307*H307</f>
        <v>0</v>
      </c>
      <c r="Q307" s="189">
        <v>0</v>
      </c>
      <c r="R307" s="189">
        <f>Q307*H307</f>
        <v>0</v>
      </c>
      <c r="S307" s="189">
        <v>0</v>
      </c>
      <c r="T307" s="190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191" t="s">
        <v>3658</v>
      </c>
      <c r="AT307" s="191" t="s">
        <v>462</v>
      </c>
      <c r="AU307" s="191" t="s">
        <v>79</v>
      </c>
      <c r="AY307" s="22" t="s">
        <v>458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22" t="s">
        <v>79</v>
      </c>
      <c r="BK307" s="192">
        <f>ROUND(I307*H307,2)</f>
        <v>0</v>
      </c>
      <c r="BL307" s="22" t="s">
        <v>3658</v>
      </c>
      <c r="BM307" s="191" t="s">
        <v>5088</v>
      </c>
    </row>
    <row r="308" s="2" customFormat="1" ht="16.5" customHeight="1">
      <c r="A308" s="41"/>
      <c r="B308" s="179"/>
      <c r="C308" s="180" t="s">
        <v>1663</v>
      </c>
      <c r="D308" s="180" t="s">
        <v>462</v>
      </c>
      <c r="E308" s="181" t="s">
        <v>5085</v>
      </c>
      <c r="F308" s="182" t="s">
        <v>5086</v>
      </c>
      <c r="G308" s="183" t="s">
        <v>694</v>
      </c>
      <c r="H308" s="184">
        <v>120</v>
      </c>
      <c r="I308" s="185"/>
      <c r="J308" s="186">
        <f>ROUND(I308*H308,2)</f>
        <v>0</v>
      </c>
      <c r="K308" s="182" t="s">
        <v>709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3658</v>
      </c>
      <c r="AT308" s="191" t="s">
        <v>462</v>
      </c>
      <c r="AU308" s="191" t="s">
        <v>79</v>
      </c>
      <c r="AY308" s="22" t="s">
        <v>458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79</v>
      </c>
      <c r="BK308" s="192">
        <f>ROUND(I308*H308,2)</f>
        <v>0</v>
      </c>
      <c r="BL308" s="22" t="s">
        <v>3658</v>
      </c>
      <c r="BM308" s="191" t="s">
        <v>5089</v>
      </c>
    </row>
    <row r="309" s="2" customFormat="1" ht="16.5" customHeight="1">
      <c r="A309" s="41"/>
      <c r="B309" s="179"/>
      <c r="C309" s="180" t="s">
        <v>1670</v>
      </c>
      <c r="D309" s="180" t="s">
        <v>462</v>
      </c>
      <c r="E309" s="181" t="s">
        <v>5090</v>
      </c>
      <c r="F309" s="182" t="s">
        <v>5091</v>
      </c>
      <c r="G309" s="183" t="s">
        <v>694</v>
      </c>
      <c r="H309" s="184">
        <v>80</v>
      </c>
      <c r="I309" s="185"/>
      <c r="J309" s="186">
        <f>ROUND(I309*H309,2)</f>
        <v>0</v>
      </c>
      <c r="K309" s="182" t="s">
        <v>709</v>
      </c>
      <c r="L309" s="42"/>
      <c r="M309" s="187" t="s">
        <v>3</v>
      </c>
      <c r="N309" s="188" t="s">
        <v>43</v>
      </c>
      <c r="O309" s="75"/>
      <c r="P309" s="189">
        <f>O309*H309</f>
        <v>0</v>
      </c>
      <c r="Q309" s="189">
        <v>0</v>
      </c>
      <c r="R309" s="189">
        <f>Q309*H309</f>
        <v>0</v>
      </c>
      <c r="S309" s="189">
        <v>0</v>
      </c>
      <c r="T309" s="190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191" t="s">
        <v>3658</v>
      </c>
      <c r="AT309" s="191" t="s">
        <v>462</v>
      </c>
      <c r="AU309" s="191" t="s">
        <v>79</v>
      </c>
      <c r="AY309" s="22" t="s">
        <v>458</v>
      </c>
      <c r="BE309" s="192">
        <f>IF(N309="základní",J309,0)</f>
        <v>0</v>
      </c>
      <c r="BF309" s="192">
        <f>IF(N309="snížená",J309,0)</f>
        <v>0</v>
      </c>
      <c r="BG309" s="192">
        <f>IF(N309="zákl. přenesená",J309,0)</f>
        <v>0</v>
      </c>
      <c r="BH309" s="192">
        <f>IF(N309="sníž. přenesená",J309,0)</f>
        <v>0</v>
      </c>
      <c r="BI309" s="192">
        <f>IF(N309="nulová",J309,0)</f>
        <v>0</v>
      </c>
      <c r="BJ309" s="22" t="s">
        <v>79</v>
      </c>
      <c r="BK309" s="192">
        <f>ROUND(I309*H309,2)</f>
        <v>0</v>
      </c>
      <c r="BL309" s="22" t="s">
        <v>3658</v>
      </c>
      <c r="BM309" s="191" t="s">
        <v>5092</v>
      </c>
    </row>
    <row r="310" s="2" customFormat="1" ht="16.5" customHeight="1">
      <c r="A310" s="41"/>
      <c r="B310" s="179"/>
      <c r="C310" s="180" t="s">
        <v>1676</v>
      </c>
      <c r="D310" s="180" t="s">
        <v>462</v>
      </c>
      <c r="E310" s="181" t="s">
        <v>5085</v>
      </c>
      <c r="F310" s="182" t="s">
        <v>5086</v>
      </c>
      <c r="G310" s="183" t="s">
        <v>694</v>
      </c>
      <c r="H310" s="184">
        <v>450</v>
      </c>
      <c r="I310" s="185"/>
      <c r="J310" s="186">
        <f>ROUND(I310*H310,2)</f>
        <v>0</v>
      </c>
      <c r="K310" s="182" t="s">
        <v>709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3658</v>
      </c>
      <c r="AT310" s="191" t="s">
        <v>462</v>
      </c>
      <c r="AU310" s="191" t="s">
        <v>79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3658</v>
      </c>
      <c r="BM310" s="191" t="s">
        <v>5093</v>
      </c>
    </row>
    <row r="311" s="2" customFormat="1" ht="16.5" customHeight="1">
      <c r="A311" s="41"/>
      <c r="B311" s="179"/>
      <c r="C311" s="180" t="s">
        <v>1681</v>
      </c>
      <c r="D311" s="180" t="s">
        <v>462</v>
      </c>
      <c r="E311" s="181" t="s">
        <v>5094</v>
      </c>
      <c r="F311" s="182" t="s">
        <v>5095</v>
      </c>
      <c r="G311" s="183" t="s">
        <v>694</v>
      </c>
      <c r="H311" s="184">
        <v>260</v>
      </c>
      <c r="I311" s="185"/>
      <c r="J311" s="186">
        <f>ROUND(I311*H311,2)</f>
        <v>0</v>
      </c>
      <c r="K311" s="182" t="s">
        <v>709</v>
      </c>
      <c r="L311" s="42"/>
      <c r="M311" s="187" t="s">
        <v>3</v>
      </c>
      <c r="N311" s="188" t="s">
        <v>43</v>
      </c>
      <c r="O311" s="75"/>
      <c r="P311" s="189">
        <f>O311*H311</f>
        <v>0</v>
      </c>
      <c r="Q311" s="189">
        <v>0</v>
      </c>
      <c r="R311" s="189">
        <f>Q311*H311</f>
        <v>0</v>
      </c>
      <c r="S311" s="189">
        <v>0</v>
      </c>
      <c r="T311" s="190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191" t="s">
        <v>3658</v>
      </c>
      <c r="AT311" s="191" t="s">
        <v>462</v>
      </c>
      <c r="AU311" s="191" t="s">
        <v>79</v>
      </c>
      <c r="AY311" s="22" t="s">
        <v>458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22" t="s">
        <v>79</v>
      </c>
      <c r="BK311" s="192">
        <f>ROUND(I311*H311,2)</f>
        <v>0</v>
      </c>
      <c r="BL311" s="22" t="s">
        <v>3658</v>
      </c>
      <c r="BM311" s="191" t="s">
        <v>5096</v>
      </c>
    </row>
    <row r="312" s="2" customFormat="1" ht="16.5" customHeight="1">
      <c r="A312" s="41"/>
      <c r="B312" s="179"/>
      <c r="C312" s="180" t="s">
        <v>1685</v>
      </c>
      <c r="D312" s="180" t="s">
        <v>462</v>
      </c>
      <c r="E312" s="181" t="s">
        <v>5094</v>
      </c>
      <c r="F312" s="182" t="s">
        <v>5095</v>
      </c>
      <c r="G312" s="183" t="s">
        <v>694</v>
      </c>
      <c r="H312" s="184">
        <v>90</v>
      </c>
      <c r="I312" s="185"/>
      <c r="J312" s="186">
        <f>ROUND(I312*H312,2)</f>
        <v>0</v>
      </c>
      <c r="K312" s="182" t="s">
        <v>709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</v>
      </c>
      <c r="R312" s="189">
        <f>Q312*H312</f>
        <v>0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3658</v>
      </c>
      <c r="AT312" s="191" t="s">
        <v>462</v>
      </c>
      <c r="AU312" s="191" t="s">
        <v>79</v>
      </c>
      <c r="AY312" s="22" t="s">
        <v>458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79</v>
      </c>
      <c r="BK312" s="192">
        <f>ROUND(I312*H312,2)</f>
        <v>0</v>
      </c>
      <c r="BL312" s="22" t="s">
        <v>3658</v>
      </c>
      <c r="BM312" s="191" t="s">
        <v>5097</v>
      </c>
    </row>
    <row r="313" s="2" customFormat="1" ht="16.5" customHeight="1">
      <c r="A313" s="41"/>
      <c r="B313" s="179"/>
      <c r="C313" s="180" t="s">
        <v>1691</v>
      </c>
      <c r="D313" s="180" t="s">
        <v>462</v>
      </c>
      <c r="E313" s="181" t="s">
        <v>5098</v>
      </c>
      <c r="F313" s="182" t="s">
        <v>5099</v>
      </c>
      <c r="G313" s="183" t="s">
        <v>694</v>
      </c>
      <c r="H313" s="184">
        <v>150</v>
      </c>
      <c r="I313" s="185"/>
      <c r="J313" s="186">
        <f>ROUND(I313*H313,2)</f>
        <v>0</v>
      </c>
      <c r="K313" s="182" t="s">
        <v>709</v>
      </c>
      <c r="L313" s="42"/>
      <c r="M313" s="187" t="s">
        <v>3</v>
      </c>
      <c r="N313" s="188" t="s">
        <v>43</v>
      </c>
      <c r="O313" s="75"/>
      <c r="P313" s="189">
        <f>O313*H313</f>
        <v>0</v>
      </c>
      <c r="Q313" s="189">
        <v>0</v>
      </c>
      <c r="R313" s="189">
        <f>Q313*H313</f>
        <v>0</v>
      </c>
      <c r="S313" s="189">
        <v>0</v>
      </c>
      <c r="T313" s="19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191" t="s">
        <v>3658</v>
      </c>
      <c r="AT313" s="191" t="s">
        <v>462</v>
      </c>
      <c r="AU313" s="191" t="s">
        <v>79</v>
      </c>
      <c r="AY313" s="22" t="s">
        <v>458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22" t="s">
        <v>79</v>
      </c>
      <c r="BK313" s="192">
        <f>ROUND(I313*H313,2)</f>
        <v>0</v>
      </c>
      <c r="BL313" s="22" t="s">
        <v>3658</v>
      </c>
      <c r="BM313" s="191" t="s">
        <v>5100</v>
      </c>
    </row>
    <row r="314" s="2" customFormat="1" ht="16.5" customHeight="1">
      <c r="A314" s="41"/>
      <c r="B314" s="179"/>
      <c r="C314" s="180" t="s">
        <v>1696</v>
      </c>
      <c r="D314" s="180" t="s">
        <v>462</v>
      </c>
      <c r="E314" s="181" t="s">
        <v>5101</v>
      </c>
      <c r="F314" s="182" t="s">
        <v>5102</v>
      </c>
      <c r="G314" s="183" t="s">
        <v>694</v>
      </c>
      <c r="H314" s="184">
        <v>30</v>
      </c>
      <c r="I314" s="185"/>
      <c r="J314" s="186">
        <f>ROUND(I314*H314,2)</f>
        <v>0</v>
      </c>
      <c r="K314" s="182" t="s">
        <v>709</v>
      </c>
      <c r="L314" s="42"/>
      <c r="M314" s="187" t="s">
        <v>3</v>
      </c>
      <c r="N314" s="188" t="s">
        <v>43</v>
      </c>
      <c r="O314" s="75"/>
      <c r="P314" s="189">
        <f>O314*H314</f>
        <v>0</v>
      </c>
      <c r="Q314" s="189">
        <v>0</v>
      </c>
      <c r="R314" s="189">
        <f>Q314*H314</f>
        <v>0</v>
      </c>
      <c r="S314" s="189">
        <v>0</v>
      </c>
      <c r="T314" s="190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191" t="s">
        <v>3658</v>
      </c>
      <c r="AT314" s="191" t="s">
        <v>462</v>
      </c>
      <c r="AU314" s="191" t="s">
        <v>79</v>
      </c>
      <c r="AY314" s="22" t="s">
        <v>458</v>
      </c>
      <c r="BE314" s="192">
        <f>IF(N314="základní",J314,0)</f>
        <v>0</v>
      </c>
      <c r="BF314" s="192">
        <f>IF(N314="snížená",J314,0)</f>
        <v>0</v>
      </c>
      <c r="BG314" s="192">
        <f>IF(N314="zákl. přenesená",J314,0)</f>
        <v>0</v>
      </c>
      <c r="BH314" s="192">
        <f>IF(N314="sníž. přenesená",J314,0)</f>
        <v>0</v>
      </c>
      <c r="BI314" s="192">
        <f>IF(N314="nulová",J314,0)</f>
        <v>0</v>
      </c>
      <c r="BJ314" s="22" t="s">
        <v>79</v>
      </c>
      <c r="BK314" s="192">
        <f>ROUND(I314*H314,2)</f>
        <v>0</v>
      </c>
      <c r="BL314" s="22" t="s">
        <v>3658</v>
      </c>
      <c r="BM314" s="191" t="s">
        <v>5103</v>
      </c>
    </row>
    <row r="315" s="2" customFormat="1" ht="16.5" customHeight="1">
      <c r="A315" s="41"/>
      <c r="B315" s="179"/>
      <c r="C315" s="180" t="s">
        <v>1700</v>
      </c>
      <c r="D315" s="180" t="s">
        <v>462</v>
      </c>
      <c r="E315" s="181" t="s">
        <v>5104</v>
      </c>
      <c r="F315" s="182" t="s">
        <v>5105</v>
      </c>
      <c r="G315" s="183" t="s">
        <v>694</v>
      </c>
      <c r="H315" s="184">
        <v>35</v>
      </c>
      <c r="I315" s="185"/>
      <c r="J315" s="186">
        <f>ROUND(I315*H315,2)</f>
        <v>0</v>
      </c>
      <c r="K315" s="182" t="s">
        <v>709</v>
      </c>
      <c r="L315" s="42"/>
      <c r="M315" s="187" t="s">
        <v>3</v>
      </c>
      <c r="N315" s="188" t="s">
        <v>43</v>
      </c>
      <c r="O315" s="75"/>
      <c r="P315" s="189">
        <f>O315*H315</f>
        <v>0</v>
      </c>
      <c r="Q315" s="189">
        <v>0</v>
      </c>
      <c r="R315" s="189">
        <f>Q315*H315</f>
        <v>0</v>
      </c>
      <c r="S315" s="189">
        <v>0</v>
      </c>
      <c r="T315" s="190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91" t="s">
        <v>3658</v>
      </c>
      <c r="AT315" s="191" t="s">
        <v>462</v>
      </c>
      <c r="AU315" s="191" t="s">
        <v>79</v>
      </c>
      <c r="AY315" s="22" t="s">
        <v>458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22" t="s">
        <v>79</v>
      </c>
      <c r="BK315" s="192">
        <f>ROUND(I315*H315,2)</f>
        <v>0</v>
      </c>
      <c r="BL315" s="22" t="s">
        <v>3658</v>
      </c>
      <c r="BM315" s="191" t="s">
        <v>5106</v>
      </c>
    </row>
    <row r="316" s="2" customFormat="1" ht="16.5" customHeight="1">
      <c r="A316" s="41"/>
      <c r="B316" s="179"/>
      <c r="C316" s="180" t="s">
        <v>1706</v>
      </c>
      <c r="D316" s="180" t="s">
        <v>462</v>
      </c>
      <c r="E316" s="181" t="s">
        <v>5107</v>
      </c>
      <c r="F316" s="182" t="s">
        <v>5108</v>
      </c>
      <c r="G316" s="183" t="s">
        <v>694</v>
      </c>
      <c r="H316" s="184">
        <v>540</v>
      </c>
      <c r="I316" s="185"/>
      <c r="J316" s="186">
        <f>ROUND(I316*H316,2)</f>
        <v>0</v>
      </c>
      <c r="K316" s="182" t="s">
        <v>709</v>
      </c>
      <c r="L316" s="42"/>
      <c r="M316" s="187" t="s">
        <v>3</v>
      </c>
      <c r="N316" s="188" t="s">
        <v>43</v>
      </c>
      <c r="O316" s="75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191" t="s">
        <v>3658</v>
      </c>
      <c r="AT316" s="191" t="s">
        <v>462</v>
      </c>
      <c r="AU316" s="191" t="s">
        <v>79</v>
      </c>
      <c r="AY316" s="22" t="s">
        <v>458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22" t="s">
        <v>79</v>
      </c>
      <c r="BK316" s="192">
        <f>ROUND(I316*H316,2)</f>
        <v>0</v>
      </c>
      <c r="BL316" s="22" t="s">
        <v>3658</v>
      </c>
      <c r="BM316" s="191" t="s">
        <v>5109</v>
      </c>
    </row>
    <row r="317" s="2" customFormat="1" ht="16.5" customHeight="1">
      <c r="A317" s="41"/>
      <c r="B317" s="179"/>
      <c r="C317" s="180" t="s">
        <v>1711</v>
      </c>
      <c r="D317" s="180" t="s">
        <v>462</v>
      </c>
      <c r="E317" s="181" t="s">
        <v>5110</v>
      </c>
      <c r="F317" s="182" t="s">
        <v>5111</v>
      </c>
      <c r="G317" s="183" t="s">
        <v>708</v>
      </c>
      <c r="H317" s="184">
        <v>4</v>
      </c>
      <c r="I317" s="185"/>
      <c r="J317" s="186">
        <f>ROUND(I317*H317,2)</f>
        <v>0</v>
      </c>
      <c r="K317" s="182" t="s">
        <v>709</v>
      </c>
      <c r="L317" s="42"/>
      <c r="M317" s="187" t="s">
        <v>3</v>
      </c>
      <c r="N317" s="188" t="s">
        <v>43</v>
      </c>
      <c r="O317" s="75"/>
      <c r="P317" s="189">
        <f>O317*H317</f>
        <v>0</v>
      </c>
      <c r="Q317" s="189">
        <v>0</v>
      </c>
      <c r="R317" s="189">
        <f>Q317*H317</f>
        <v>0</v>
      </c>
      <c r="S317" s="189">
        <v>0</v>
      </c>
      <c r="T317" s="190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191" t="s">
        <v>3658</v>
      </c>
      <c r="AT317" s="191" t="s">
        <v>462</v>
      </c>
      <c r="AU317" s="191" t="s">
        <v>79</v>
      </c>
      <c r="AY317" s="22" t="s">
        <v>458</v>
      </c>
      <c r="BE317" s="192">
        <f>IF(N317="základní",J317,0)</f>
        <v>0</v>
      </c>
      <c r="BF317" s="192">
        <f>IF(N317="snížená",J317,0)</f>
        <v>0</v>
      </c>
      <c r="BG317" s="192">
        <f>IF(N317="zákl. přenesená",J317,0)</f>
        <v>0</v>
      </c>
      <c r="BH317" s="192">
        <f>IF(N317="sníž. přenesená",J317,0)</f>
        <v>0</v>
      </c>
      <c r="BI317" s="192">
        <f>IF(N317="nulová",J317,0)</f>
        <v>0</v>
      </c>
      <c r="BJ317" s="22" t="s">
        <v>79</v>
      </c>
      <c r="BK317" s="192">
        <f>ROUND(I317*H317,2)</f>
        <v>0</v>
      </c>
      <c r="BL317" s="22" t="s">
        <v>3658</v>
      </c>
      <c r="BM317" s="191" t="s">
        <v>5112</v>
      </c>
    </row>
    <row r="318" s="2" customFormat="1" ht="16.5" customHeight="1">
      <c r="A318" s="41"/>
      <c r="B318" s="179"/>
      <c r="C318" s="180" t="s">
        <v>1715</v>
      </c>
      <c r="D318" s="180" t="s">
        <v>462</v>
      </c>
      <c r="E318" s="181" t="s">
        <v>5113</v>
      </c>
      <c r="F318" s="182" t="s">
        <v>5114</v>
      </c>
      <c r="G318" s="183" t="s">
        <v>708</v>
      </c>
      <c r="H318" s="184">
        <v>8</v>
      </c>
      <c r="I318" s="185"/>
      <c r="J318" s="186">
        <f>ROUND(I318*H318,2)</f>
        <v>0</v>
      </c>
      <c r="K318" s="182" t="s">
        <v>709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3658</v>
      </c>
      <c r="AT318" s="191" t="s">
        <v>462</v>
      </c>
      <c r="AU318" s="191" t="s">
        <v>79</v>
      </c>
      <c r="AY318" s="22" t="s">
        <v>458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79</v>
      </c>
      <c r="BK318" s="192">
        <f>ROUND(I318*H318,2)</f>
        <v>0</v>
      </c>
      <c r="BL318" s="22" t="s">
        <v>3658</v>
      </c>
      <c r="BM318" s="191" t="s">
        <v>5115</v>
      </c>
    </row>
    <row r="319" s="2" customFormat="1" ht="16.5" customHeight="1">
      <c r="A319" s="41"/>
      <c r="B319" s="179"/>
      <c r="C319" s="180" t="s">
        <v>1719</v>
      </c>
      <c r="D319" s="180" t="s">
        <v>462</v>
      </c>
      <c r="E319" s="181" t="s">
        <v>5116</v>
      </c>
      <c r="F319" s="182" t="s">
        <v>5117</v>
      </c>
      <c r="G319" s="183" t="s">
        <v>140</v>
      </c>
      <c r="H319" s="184">
        <v>3</v>
      </c>
      <c r="I319" s="185"/>
      <c r="J319" s="186">
        <f>ROUND(I319*H319,2)</f>
        <v>0</v>
      </c>
      <c r="K319" s="182" t="s">
        <v>709</v>
      </c>
      <c r="L319" s="42"/>
      <c r="M319" s="187" t="s">
        <v>3</v>
      </c>
      <c r="N319" s="188" t="s">
        <v>43</v>
      </c>
      <c r="O319" s="75"/>
      <c r="P319" s="189">
        <f>O319*H319</f>
        <v>0</v>
      </c>
      <c r="Q319" s="189">
        <v>0</v>
      </c>
      <c r="R319" s="189">
        <f>Q319*H319</f>
        <v>0</v>
      </c>
      <c r="S319" s="189">
        <v>0</v>
      </c>
      <c r="T319" s="190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191" t="s">
        <v>3658</v>
      </c>
      <c r="AT319" s="191" t="s">
        <v>462</v>
      </c>
      <c r="AU319" s="191" t="s">
        <v>79</v>
      </c>
      <c r="AY319" s="22" t="s">
        <v>458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22" t="s">
        <v>79</v>
      </c>
      <c r="BK319" s="192">
        <f>ROUND(I319*H319,2)</f>
        <v>0</v>
      </c>
      <c r="BL319" s="22" t="s">
        <v>3658</v>
      </c>
      <c r="BM319" s="191" t="s">
        <v>5118</v>
      </c>
    </row>
    <row r="320" s="2" customFormat="1" ht="16.5" customHeight="1">
      <c r="A320" s="41"/>
      <c r="B320" s="179"/>
      <c r="C320" s="180" t="s">
        <v>1724</v>
      </c>
      <c r="D320" s="180" t="s">
        <v>462</v>
      </c>
      <c r="E320" s="181" t="s">
        <v>5119</v>
      </c>
      <c r="F320" s="182" t="s">
        <v>5120</v>
      </c>
      <c r="G320" s="183" t="s">
        <v>708</v>
      </c>
      <c r="H320" s="184">
        <v>350</v>
      </c>
      <c r="I320" s="185"/>
      <c r="J320" s="186">
        <f>ROUND(I320*H320,2)</f>
        <v>0</v>
      </c>
      <c r="K320" s="182" t="s">
        <v>709</v>
      </c>
      <c r="L320" s="42"/>
      <c r="M320" s="187" t="s">
        <v>3</v>
      </c>
      <c r="N320" s="188" t="s">
        <v>43</v>
      </c>
      <c r="O320" s="75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191" t="s">
        <v>3658</v>
      </c>
      <c r="AT320" s="191" t="s">
        <v>462</v>
      </c>
      <c r="AU320" s="191" t="s">
        <v>79</v>
      </c>
      <c r="AY320" s="22" t="s">
        <v>458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22" t="s">
        <v>79</v>
      </c>
      <c r="BK320" s="192">
        <f>ROUND(I320*H320,2)</f>
        <v>0</v>
      </c>
      <c r="BL320" s="22" t="s">
        <v>3658</v>
      </c>
      <c r="BM320" s="191" t="s">
        <v>5121</v>
      </c>
    </row>
    <row r="321" s="12" customFormat="1" ht="22.8" customHeight="1">
      <c r="A321" s="12"/>
      <c r="B321" s="166"/>
      <c r="C321" s="12"/>
      <c r="D321" s="167" t="s">
        <v>71</v>
      </c>
      <c r="E321" s="177" t="s">
        <v>728</v>
      </c>
      <c r="F321" s="177" t="s">
        <v>4800</v>
      </c>
      <c r="G321" s="12"/>
      <c r="H321" s="12"/>
      <c r="I321" s="169"/>
      <c r="J321" s="178">
        <f>BK321</f>
        <v>0</v>
      </c>
      <c r="K321" s="12"/>
      <c r="L321" s="166"/>
      <c r="M321" s="171"/>
      <c r="N321" s="172"/>
      <c r="O321" s="172"/>
      <c r="P321" s="173">
        <f>SUM(P322:P331)</f>
        <v>0</v>
      </c>
      <c r="Q321" s="172"/>
      <c r="R321" s="173">
        <f>SUM(R322:R331)</f>
        <v>0</v>
      </c>
      <c r="S321" s="172"/>
      <c r="T321" s="174">
        <f>SUM(T322:T331)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67" t="s">
        <v>104</v>
      </c>
      <c r="AT321" s="175" t="s">
        <v>71</v>
      </c>
      <c r="AU321" s="175" t="s">
        <v>79</v>
      </c>
      <c r="AY321" s="167" t="s">
        <v>458</v>
      </c>
      <c r="BK321" s="176">
        <f>SUM(BK322:BK331)</f>
        <v>0</v>
      </c>
    </row>
    <row r="322" s="2" customFormat="1" ht="16.5" customHeight="1">
      <c r="A322" s="41"/>
      <c r="B322" s="179"/>
      <c r="C322" s="180" t="s">
        <v>1729</v>
      </c>
      <c r="D322" s="180" t="s">
        <v>462</v>
      </c>
      <c r="E322" s="181" t="s">
        <v>5122</v>
      </c>
      <c r="F322" s="182" t="s">
        <v>5123</v>
      </c>
      <c r="G322" s="183" t="s">
        <v>708</v>
      </c>
      <c r="H322" s="184">
        <v>2</v>
      </c>
      <c r="I322" s="185"/>
      <c r="J322" s="186">
        <f>ROUND(I322*H322,2)</f>
        <v>0</v>
      </c>
      <c r="K322" s="182" t="s">
        <v>709</v>
      </c>
      <c r="L322" s="42"/>
      <c r="M322" s="187" t="s">
        <v>3</v>
      </c>
      <c r="N322" s="188" t="s">
        <v>43</v>
      </c>
      <c r="O322" s="75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191" t="s">
        <v>3658</v>
      </c>
      <c r="AT322" s="191" t="s">
        <v>462</v>
      </c>
      <c r="AU322" s="191" t="s">
        <v>76</v>
      </c>
      <c r="AY322" s="22" t="s">
        <v>458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22" t="s">
        <v>79</v>
      </c>
      <c r="BK322" s="192">
        <f>ROUND(I322*H322,2)</f>
        <v>0</v>
      </c>
      <c r="BL322" s="22" t="s">
        <v>3658</v>
      </c>
      <c r="BM322" s="191" t="s">
        <v>5124</v>
      </c>
    </row>
    <row r="323" s="2" customFormat="1" ht="16.5" customHeight="1">
      <c r="A323" s="41"/>
      <c r="B323" s="179"/>
      <c r="C323" s="180" t="s">
        <v>1736</v>
      </c>
      <c r="D323" s="180" t="s">
        <v>462</v>
      </c>
      <c r="E323" s="181" t="s">
        <v>5125</v>
      </c>
      <c r="F323" s="182" t="s">
        <v>5126</v>
      </c>
      <c r="G323" s="183" t="s">
        <v>708</v>
      </c>
      <c r="H323" s="184">
        <v>4</v>
      </c>
      <c r="I323" s="185"/>
      <c r="J323" s="186">
        <f>ROUND(I323*H323,2)</f>
        <v>0</v>
      </c>
      <c r="K323" s="182" t="s">
        <v>709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3658</v>
      </c>
      <c r="AT323" s="191" t="s">
        <v>462</v>
      </c>
      <c r="AU323" s="191" t="s">
        <v>76</v>
      </c>
      <c r="AY323" s="22" t="s">
        <v>458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79</v>
      </c>
      <c r="BK323" s="192">
        <f>ROUND(I323*H323,2)</f>
        <v>0</v>
      </c>
      <c r="BL323" s="22" t="s">
        <v>3658</v>
      </c>
      <c r="BM323" s="191" t="s">
        <v>5127</v>
      </c>
    </row>
    <row r="324" s="2" customFormat="1" ht="16.5" customHeight="1">
      <c r="A324" s="41"/>
      <c r="B324" s="179"/>
      <c r="C324" s="180" t="s">
        <v>1741</v>
      </c>
      <c r="D324" s="180" t="s">
        <v>462</v>
      </c>
      <c r="E324" s="181" t="s">
        <v>5125</v>
      </c>
      <c r="F324" s="182" t="s">
        <v>5126</v>
      </c>
      <c r="G324" s="183" t="s">
        <v>708</v>
      </c>
      <c r="H324" s="184">
        <v>2</v>
      </c>
      <c r="I324" s="185"/>
      <c r="J324" s="186">
        <f>ROUND(I324*H324,2)</f>
        <v>0</v>
      </c>
      <c r="K324" s="182" t="s">
        <v>709</v>
      </c>
      <c r="L324" s="42"/>
      <c r="M324" s="187" t="s">
        <v>3</v>
      </c>
      <c r="N324" s="188" t="s">
        <v>43</v>
      </c>
      <c r="O324" s="75"/>
      <c r="P324" s="189">
        <f>O324*H324</f>
        <v>0</v>
      </c>
      <c r="Q324" s="189">
        <v>0</v>
      </c>
      <c r="R324" s="189">
        <f>Q324*H324</f>
        <v>0</v>
      </c>
      <c r="S324" s="189">
        <v>0</v>
      </c>
      <c r="T324" s="190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191" t="s">
        <v>3658</v>
      </c>
      <c r="AT324" s="191" t="s">
        <v>462</v>
      </c>
      <c r="AU324" s="191" t="s">
        <v>76</v>
      </c>
      <c r="AY324" s="22" t="s">
        <v>458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22" t="s">
        <v>79</v>
      </c>
      <c r="BK324" s="192">
        <f>ROUND(I324*H324,2)</f>
        <v>0</v>
      </c>
      <c r="BL324" s="22" t="s">
        <v>3658</v>
      </c>
      <c r="BM324" s="191" t="s">
        <v>5128</v>
      </c>
    </row>
    <row r="325" s="2" customFormat="1" ht="16.5" customHeight="1">
      <c r="A325" s="41"/>
      <c r="B325" s="179"/>
      <c r="C325" s="180" t="s">
        <v>1747</v>
      </c>
      <c r="D325" s="180" t="s">
        <v>462</v>
      </c>
      <c r="E325" s="181" t="s">
        <v>5125</v>
      </c>
      <c r="F325" s="182" t="s">
        <v>5126</v>
      </c>
      <c r="G325" s="183" t="s">
        <v>708</v>
      </c>
      <c r="H325" s="184">
        <v>2</v>
      </c>
      <c r="I325" s="185"/>
      <c r="J325" s="186">
        <f>ROUND(I325*H325,2)</f>
        <v>0</v>
      </c>
      <c r="K325" s="182" t="s">
        <v>709</v>
      </c>
      <c r="L325" s="42"/>
      <c r="M325" s="187" t="s">
        <v>3</v>
      </c>
      <c r="N325" s="188" t="s">
        <v>43</v>
      </c>
      <c r="O325" s="75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3658</v>
      </c>
      <c r="AT325" s="191" t="s">
        <v>462</v>
      </c>
      <c r="AU325" s="191" t="s">
        <v>76</v>
      </c>
      <c r="AY325" s="22" t="s">
        <v>458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79</v>
      </c>
      <c r="BK325" s="192">
        <f>ROUND(I325*H325,2)</f>
        <v>0</v>
      </c>
      <c r="BL325" s="22" t="s">
        <v>3658</v>
      </c>
      <c r="BM325" s="191" t="s">
        <v>5129</v>
      </c>
    </row>
    <row r="326" s="2" customFormat="1" ht="16.5" customHeight="1">
      <c r="A326" s="41"/>
      <c r="B326" s="179"/>
      <c r="C326" s="180" t="s">
        <v>1752</v>
      </c>
      <c r="D326" s="180" t="s">
        <v>462</v>
      </c>
      <c r="E326" s="181" t="s">
        <v>5125</v>
      </c>
      <c r="F326" s="182" t="s">
        <v>5126</v>
      </c>
      <c r="G326" s="183" t="s">
        <v>708</v>
      </c>
      <c r="H326" s="184">
        <v>2</v>
      </c>
      <c r="I326" s="185"/>
      <c r="J326" s="186">
        <f>ROUND(I326*H326,2)</f>
        <v>0</v>
      </c>
      <c r="K326" s="182" t="s">
        <v>709</v>
      </c>
      <c r="L326" s="42"/>
      <c r="M326" s="187" t="s">
        <v>3</v>
      </c>
      <c r="N326" s="188" t="s">
        <v>43</v>
      </c>
      <c r="O326" s="75"/>
      <c r="P326" s="189">
        <f>O326*H326</f>
        <v>0</v>
      </c>
      <c r="Q326" s="189">
        <v>0</v>
      </c>
      <c r="R326" s="189">
        <f>Q326*H326</f>
        <v>0</v>
      </c>
      <c r="S326" s="189">
        <v>0</v>
      </c>
      <c r="T326" s="190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191" t="s">
        <v>3658</v>
      </c>
      <c r="AT326" s="191" t="s">
        <v>462</v>
      </c>
      <c r="AU326" s="191" t="s">
        <v>76</v>
      </c>
      <c r="AY326" s="22" t="s">
        <v>458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22" t="s">
        <v>79</v>
      </c>
      <c r="BK326" s="192">
        <f>ROUND(I326*H326,2)</f>
        <v>0</v>
      </c>
      <c r="BL326" s="22" t="s">
        <v>3658</v>
      </c>
      <c r="BM326" s="191" t="s">
        <v>5130</v>
      </c>
    </row>
    <row r="327" s="2" customFormat="1" ht="16.5" customHeight="1">
      <c r="A327" s="41"/>
      <c r="B327" s="179"/>
      <c r="C327" s="180" t="s">
        <v>1758</v>
      </c>
      <c r="D327" s="180" t="s">
        <v>462</v>
      </c>
      <c r="E327" s="181" t="s">
        <v>5131</v>
      </c>
      <c r="F327" s="182" t="s">
        <v>5132</v>
      </c>
      <c r="G327" s="183" t="s">
        <v>708</v>
      </c>
      <c r="H327" s="184">
        <v>2</v>
      </c>
      <c r="I327" s="185"/>
      <c r="J327" s="186">
        <f>ROUND(I327*H327,2)</f>
        <v>0</v>
      </c>
      <c r="K327" s="182" t="s">
        <v>709</v>
      </c>
      <c r="L327" s="42"/>
      <c r="M327" s="187" t="s">
        <v>3</v>
      </c>
      <c r="N327" s="188" t="s">
        <v>43</v>
      </c>
      <c r="O327" s="75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191" t="s">
        <v>3658</v>
      </c>
      <c r="AT327" s="191" t="s">
        <v>462</v>
      </c>
      <c r="AU327" s="191" t="s">
        <v>76</v>
      </c>
      <c r="AY327" s="22" t="s">
        <v>458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22" t="s">
        <v>79</v>
      </c>
      <c r="BK327" s="192">
        <f>ROUND(I327*H327,2)</f>
        <v>0</v>
      </c>
      <c r="BL327" s="22" t="s">
        <v>3658</v>
      </c>
      <c r="BM327" s="191" t="s">
        <v>5133</v>
      </c>
    </row>
    <row r="328" s="2" customFormat="1" ht="16.5" customHeight="1">
      <c r="A328" s="41"/>
      <c r="B328" s="179"/>
      <c r="C328" s="180" t="s">
        <v>1763</v>
      </c>
      <c r="D328" s="180" t="s">
        <v>462</v>
      </c>
      <c r="E328" s="181" t="s">
        <v>5134</v>
      </c>
      <c r="F328" s="182" t="s">
        <v>5135</v>
      </c>
      <c r="G328" s="183" t="s">
        <v>708</v>
      </c>
      <c r="H328" s="184">
        <v>6</v>
      </c>
      <c r="I328" s="185"/>
      <c r="J328" s="186">
        <f>ROUND(I328*H328,2)</f>
        <v>0</v>
      </c>
      <c r="K328" s="182" t="s">
        <v>709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</v>
      </c>
      <c r="R328" s="189">
        <f>Q328*H328</f>
        <v>0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3658</v>
      </c>
      <c r="AT328" s="191" t="s">
        <v>462</v>
      </c>
      <c r="AU328" s="191" t="s">
        <v>76</v>
      </c>
      <c r="AY328" s="22" t="s">
        <v>458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79</v>
      </c>
      <c r="BK328" s="192">
        <f>ROUND(I328*H328,2)</f>
        <v>0</v>
      </c>
      <c r="BL328" s="22" t="s">
        <v>3658</v>
      </c>
      <c r="BM328" s="191" t="s">
        <v>5136</v>
      </c>
    </row>
    <row r="329" s="2" customFormat="1" ht="16.5" customHeight="1">
      <c r="A329" s="41"/>
      <c r="B329" s="179"/>
      <c r="C329" s="180" t="s">
        <v>1768</v>
      </c>
      <c r="D329" s="180" t="s">
        <v>462</v>
      </c>
      <c r="E329" s="181" t="s">
        <v>5137</v>
      </c>
      <c r="F329" s="182" t="s">
        <v>5138</v>
      </c>
      <c r="G329" s="183" t="s">
        <v>694</v>
      </c>
      <c r="H329" s="184">
        <v>2</v>
      </c>
      <c r="I329" s="185"/>
      <c r="J329" s="186">
        <f>ROUND(I329*H329,2)</f>
        <v>0</v>
      </c>
      <c r="K329" s="182" t="s">
        <v>709</v>
      </c>
      <c r="L329" s="42"/>
      <c r="M329" s="187" t="s">
        <v>3</v>
      </c>
      <c r="N329" s="188" t="s">
        <v>43</v>
      </c>
      <c r="O329" s="75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191" t="s">
        <v>3658</v>
      </c>
      <c r="AT329" s="191" t="s">
        <v>462</v>
      </c>
      <c r="AU329" s="191" t="s">
        <v>76</v>
      </c>
      <c r="AY329" s="22" t="s">
        <v>458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22" t="s">
        <v>79</v>
      </c>
      <c r="BK329" s="192">
        <f>ROUND(I329*H329,2)</f>
        <v>0</v>
      </c>
      <c r="BL329" s="22" t="s">
        <v>3658</v>
      </c>
      <c r="BM329" s="191" t="s">
        <v>5139</v>
      </c>
    </row>
    <row r="330" s="2" customFormat="1" ht="16.5" customHeight="1">
      <c r="A330" s="41"/>
      <c r="B330" s="179"/>
      <c r="C330" s="180" t="s">
        <v>1775</v>
      </c>
      <c r="D330" s="180" t="s">
        <v>462</v>
      </c>
      <c r="E330" s="181" t="s">
        <v>5140</v>
      </c>
      <c r="F330" s="182" t="s">
        <v>5141</v>
      </c>
      <c r="G330" s="183" t="s">
        <v>694</v>
      </c>
      <c r="H330" s="184">
        <v>12</v>
      </c>
      <c r="I330" s="185"/>
      <c r="J330" s="186">
        <f>ROUND(I330*H330,2)</f>
        <v>0</v>
      </c>
      <c r="K330" s="182" t="s">
        <v>709</v>
      </c>
      <c r="L330" s="42"/>
      <c r="M330" s="187" t="s">
        <v>3</v>
      </c>
      <c r="N330" s="188" t="s">
        <v>43</v>
      </c>
      <c r="O330" s="75"/>
      <c r="P330" s="189">
        <f>O330*H330</f>
        <v>0</v>
      </c>
      <c r="Q330" s="189">
        <v>0</v>
      </c>
      <c r="R330" s="189">
        <f>Q330*H330</f>
        <v>0</v>
      </c>
      <c r="S330" s="189">
        <v>0</v>
      </c>
      <c r="T330" s="190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191" t="s">
        <v>3658</v>
      </c>
      <c r="AT330" s="191" t="s">
        <v>462</v>
      </c>
      <c r="AU330" s="191" t="s">
        <v>76</v>
      </c>
      <c r="AY330" s="22" t="s">
        <v>458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22" t="s">
        <v>79</v>
      </c>
      <c r="BK330" s="192">
        <f>ROUND(I330*H330,2)</f>
        <v>0</v>
      </c>
      <c r="BL330" s="22" t="s">
        <v>3658</v>
      </c>
      <c r="BM330" s="191" t="s">
        <v>5142</v>
      </c>
    </row>
    <row r="331" s="2" customFormat="1" ht="16.5" customHeight="1">
      <c r="A331" s="41"/>
      <c r="B331" s="179"/>
      <c r="C331" s="180" t="s">
        <v>1784</v>
      </c>
      <c r="D331" s="180" t="s">
        <v>462</v>
      </c>
      <c r="E331" s="181" t="s">
        <v>5143</v>
      </c>
      <c r="F331" s="182" t="s">
        <v>5144</v>
      </c>
      <c r="G331" s="183" t="s">
        <v>708</v>
      </c>
      <c r="H331" s="184">
        <v>4</v>
      </c>
      <c r="I331" s="185"/>
      <c r="J331" s="186">
        <f>ROUND(I331*H331,2)</f>
        <v>0</v>
      </c>
      <c r="K331" s="182" t="s">
        <v>709</v>
      </c>
      <c r="L331" s="42"/>
      <c r="M331" s="187" t="s">
        <v>3</v>
      </c>
      <c r="N331" s="188" t="s">
        <v>43</v>
      </c>
      <c r="O331" s="75"/>
      <c r="P331" s="189">
        <f>O331*H331</f>
        <v>0</v>
      </c>
      <c r="Q331" s="189">
        <v>0</v>
      </c>
      <c r="R331" s="189">
        <f>Q331*H331</f>
        <v>0</v>
      </c>
      <c r="S331" s="189">
        <v>0</v>
      </c>
      <c r="T331" s="190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191" t="s">
        <v>3658</v>
      </c>
      <c r="AT331" s="191" t="s">
        <v>462</v>
      </c>
      <c r="AU331" s="191" t="s">
        <v>76</v>
      </c>
      <c r="AY331" s="22" t="s">
        <v>458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22" t="s">
        <v>79</v>
      </c>
      <c r="BK331" s="192">
        <f>ROUND(I331*H331,2)</f>
        <v>0</v>
      </c>
      <c r="BL331" s="22" t="s">
        <v>3658</v>
      </c>
      <c r="BM331" s="191" t="s">
        <v>5145</v>
      </c>
    </row>
    <row r="332" s="12" customFormat="1" ht="22.8" customHeight="1">
      <c r="A332" s="12"/>
      <c r="B332" s="166"/>
      <c r="C332" s="12"/>
      <c r="D332" s="167" t="s">
        <v>71</v>
      </c>
      <c r="E332" s="177" t="s">
        <v>734</v>
      </c>
      <c r="F332" s="177" t="s">
        <v>4831</v>
      </c>
      <c r="G332" s="12"/>
      <c r="H332" s="12"/>
      <c r="I332" s="169"/>
      <c r="J332" s="178">
        <f>BK332</f>
        <v>0</v>
      </c>
      <c r="K332" s="12"/>
      <c r="L332" s="166"/>
      <c r="M332" s="171"/>
      <c r="N332" s="172"/>
      <c r="O332" s="172"/>
      <c r="P332" s="173">
        <f>SUM(P333:P336)</f>
        <v>0</v>
      </c>
      <c r="Q332" s="172"/>
      <c r="R332" s="173">
        <f>SUM(R333:R336)</f>
        <v>0</v>
      </c>
      <c r="S332" s="172"/>
      <c r="T332" s="174">
        <f>SUM(T333:T336)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67" t="s">
        <v>104</v>
      </c>
      <c r="AT332" s="175" t="s">
        <v>71</v>
      </c>
      <c r="AU332" s="175" t="s">
        <v>79</v>
      </c>
      <c r="AY332" s="167" t="s">
        <v>458</v>
      </c>
      <c r="BK332" s="176">
        <f>SUM(BK333:BK336)</f>
        <v>0</v>
      </c>
    </row>
    <row r="333" s="2" customFormat="1" ht="24.15" customHeight="1">
      <c r="A333" s="41"/>
      <c r="B333" s="179"/>
      <c r="C333" s="180" t="s">
        <v>1789</v>
      </c>
      <c r="D333" s="180" t="s">
        <v>462</v>
      </c>
      <c r="E333" s="181" t="s">
        <v>5146</v>
      </c>
      <c r="F333" s="182" t="s">
        <v>5147</v>
      </c>
      <c r="G333" s="183" t="s">
        <v>694</v>
      </c>
      <c r="H333" s="184">
        <v>96</v>
      </c>
      <c r="I333" s="185"/>
      <c r="J333" s="186">
        <f>ROUND(I333*H333,2)</f>
        <v>0</v>
      </c>
      <c r="K333" s="182" t="s">
        <v>709</v>
      </c>
      <c r="L333" s="42"/>
      <c r="M333" s="187" t="s">
        <v>3</v>
      </c>
      <c r="N333" s="188" t="s">
        <v>43</v>
      </c>
      <c r="O333" s="75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191" t="s">
        <v>3658</v>
      </c>
      <c r="AT333" s="191" t="s">
        <v>462</v>
      </c>
      <c r="AU333" s="191" t="s">
        <v>76</v>
      </c>
      <c r="AY333" s="22" t="s">
        <v>458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22" t="s">
        <v>79</v>
      </c>
      <c r="BK333" s="192">
        <f>ROUND(I333*H333,2)</f>
        <v>0</v>
      </c>
      <c r="BL333" s="22" t="s">
        <v>3658</v>
      </c>
      <c r="BM333" s="191" t="s">
        <v>5148</v>
      </c>
    </row>
    <row r="334" s="2" customFormat="1" ht="21.75" customHeight="1">
      <c r="A334" s="41"/>
      <c r="B334" s="179"/>
      <c r="C334" s="180" t="s">
        <v>1796</v>
      </c>
      <c r="D334" s="180" t="s">
        <v>462</v>
      </c>
      <c r="E334" s="181" t="s">
        <v>5149</v>
      </c>
      <c r="F334" s="182" t="s">
        <v>5150</v>
      </c>
      <c r="G334" s="183" t="s">
        <v>708</v>
      </c>
      <c r="H334" s="184">
        <v>7</v>
      </c>
      <c r="I334" s="185"/>
      <c r="J334" s="186">
        <f>ROUND(I334*H334,2)</f>
        <v>0</v>
      </c>
      <c r="K334" s="182" t="s">
        <v>709</v>
      </c>
      <c r="L334" s="42"/>
      <c r="M334" s="187" t="s">
        <v>3</v>
      </c>
      <c r="N334" s="188" t="s">
        <v>43</v>
      </c>
      <c r="O334" s="75"/>
      <c r="P334" s="189">
        <f>O334*H334</f>
        <v>0</v>
      </c>
      <c r="Q334" s="189">
        <v>0</v>
      </c>
      <c r="R334" s="189">
        <f>Q334*H334</f>
        <v>0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3658</v>
      </c>
      <c r="AT334" s="191" t="s">
        <v>462</v>
      </c>
      <c r="AU334" s="191" t="s">
        <v>76</v>
      </c>
      <c r="AY334" s="22" t="s">
        <v>458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79</v>
      </c>
      <c r="BK334" s="192">
        <f>ROUND(I334*H334,2)</f>
        <v>0</v>
      </c>
      <c r="BL334" s="22" t="s">
        <v>3658</v>
      </c>
      <c r="BM334" s="191" t="s">
        <v>5151</v>
      </c>
    </row>
    <row r="335" s="2" customFormat="1" ht="16.5" customHeight="1">
      <c r="A335" s="41"/>
      <c r="B335" s="179"/>
      <c r="C335" s="180" t="s">
        <v>1801</v>
      </c>
      <c r="D335" s="180" t="s">
        <v>462</v>
      </c>
      <c r="E335" s="181" t="s">
        <v>5152</v>
      </c>
      <c r="F335" s="182" t="s">
        <v>5153</v>
      </c>
      <c r="G335" s="183" t="s">
        <v>708</v>
      </c>
      <c r="H335" s="184">
        <v>30</v>
      </c>
      <c r="I335" s="185"/>
      <c r="J335" s="186">
        <f>ROUND(I335*H335,2)</f>
        <v>0</v>
      </c>
      <c r="K335" s="182" t="s">
        <v>709</v>
      </c>
      <c r="L335" s="42"/>
      <c r="M335" s="187" t="s">
        <v>3</v>
      </c>
      <c r="N335" s="188" t="s">
        <v>43</v>
      </c>
      <c r="O335" s="75"/>
      <c r="P335" s="189">
        <f>O335*H335</f>
        <v>0</v>
      </c>
      <c r="Q335" s="189">
        <v>0</v>
      </c>
      <c r="R335" s="189">
        <f>Q335*H335</f>
        <v>0</v>
      </c>
      <c r="S335" s="189">
        <v>0</v>
      </c>
      <c r="T335" s="190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191" t="s">
        <v>3658</v>
      </c>
      <c r="AT335" s="191" t="s">
        <v>462</v>
      </c>
      <c r="AU335" s="191" t="s">
        <v>76</v>
      </c>
      <c r="AY335" s="22" t="s">
        <v>458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22" t="s">
        <v>79</v>
      </c>
      <c r="BK335" s="192">
        <f>ROUND(I335*H335,2)</f>
        <v>0</v>
      </c>
      <c r="BL335" s="22" t="s">
        <v>3658</v>
      </c>
      <c r="BM335" s="191" t="s">
        <v>5154</v>
      </c>
    </row>
    <row r="336" s="2" customFormat="1" ht="16.5" customHeight="1">
      <c r="A336" s="41"/>
      <c r="B336" s="179"/>
      <c r="C336" s="180" t="s">
        <v>1806</v>
      </c>
      <c r="D336" s="180" t="s">
        <v>462</v>
      </c>
      <c r="E336" s="181" t="s">
        <v>5155</v>
      </c>
      <c r="F336" s="182" t="s">
        <v>5156</v>
      </c>
      <c r="G336" s="183" t="s">
        <v>708</v>
      </c>
      <c r="H336" s="184">
        <v>10</v>
      </c>
      <c r="I336" s="185"/>
      <c r="J336" s="186">
        <f>ROUND(I336*H336,2)</f>
        <v>0</v>
      </c>
      <c r="K336" s="182" t="s">
        <v>709</v>
      </c>
      <c r="L336" s="42"/>
      <c r="M336" s="187" t="s">
        <v>3</v>
      </c>
      <c r="N336" s="188" t="s">
        <v>43</v>
      </c>
      <c r="O336" s="75"/>
      <c r="P336" s="189">
        <f>O336*H336</f>
        <v>0</v>
      </c>
      <c r="Q336" s="189">
        <v>0</v>
      </c>
      <c r="R336" s="189">
        <f>Q336*H336</f>
        <v>0</v>
      </c>
      <c r="S336" s="189">
        <v>0</v>
      </c>
      <c r="T336" s="19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191" t="s">
        <v>3658</v>
      </c>
      <c r="AT336" s="191" t="s">
        <v>462</v>
      </c>
      <c r="AU336" s="191" t="s">
        <v>76</v>
      </c>
      <c r="AY336" s="22" t="s">
        <v>458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22" t="s">
        <v>79</v>
      </c>
      <c r="BK336" s="192">
        <f>ROUND(I336*H336,2)</f>
        <v>0</v>
      </c>
      <c r="BL336" s="22" t="s">
        <v>3658</v>
      </c>
      <c r="BM336" s="191" t="s">
        <v>5157</v>
      </c>
    </row>
    <row r="337" s="12" customFormat="1" ht="22.8" customHeight="1">
      <c r="A337" s="12"/>
      <c r="B337" s="166"/>
      <c r="C337" s="12"/>
      <c r="D337" s="167" t="s">
        <v>71</v>
      </c>
      <c r="E337" s="177" t="s">
        <v>737</v>
      </c>
      <c r="F337" s="177" t="s">
        <v>4629</v>
      </c>
      <c r="G337" s="12"/>
      <c r="H337" s="12"/>
      <c r="I337" s="169"/>
      <c r="J337" s="178">
        <f>BK337</f>
        <v>0</v>
      </c>
      <c r="K337" s="12"/>
      <c r="L337" s="166"/>
      <c r="M337" s="171"/>
      <c r="N337" s="172"/>
      <c r="O337" s="172"/>
      <c r="P337" s="173">
        <f>SUM(P338:P345)</f>
        <v>0</v>
      </c>
      <c r="Q337" s="172"/>
      <c r="R337" s="173">
        <f>SUM(R338:R345)</f>
        <v>0</v>
      </c>
      <c r="S337" s="172"/>
      <c r="T337" s="174">
        <f>SUM(T338:T345)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67" t="s">
        <v>104</v>
      </c>
      <c r="AT337" s="175" t="s">
        <v>71</v>
      </c>
      <c r="AU337" s="175" t="s">
        <v>79</v>
      </c>
      <c r="AY337" s="167" t="s">
        <v>458</v>
      </c>
      <c r="BK337" s="176">
        <f>SUM(BK338:BK345)</f>
        <v>0</v>
      </c>
    </row>
    <row r="338" s="2" customFormat="1" ht="16.5" customHeight="1">
      <c r="A338" s="41"/>
      <c r="B338" s="179"/>
      <c r="C338" s="180" t="s">
        <v>1812</v>
      </c>
      <c r="D338" s="180" t="s">
        <v>462</v>
      </c>
      <c r="E338" s="181" t="s">
        <v>5158</v>
      </c>
      <c r="F338" s="182" t="s">
        <v>5159</v>
      </c>
      <c r="G338" s="183" t="s">
        <v>708</v>
      </c>
      <c r="H338" s="184">
        <v>23</v>
      </c>
      <c r="I338" s="185"/>
      <c r="J338" s="186">
        <f>ROUND(I338*H338,2)</f>
        <v>0</v>
      </c>
      <c r="K338" s="182" t="s">
        <v>709</v>
      </c>
      <c r="L338" s="42"/>
      <c r="M338" s="187" t="s">
        <v>3</v>
      </c>
      <c r="N338" s="188" t="s">
        <v>43</v>
      </c>
      <c r="O338" s="75"/>
      <c r="P338" s="189">
        <f>O338*H338</f>
        <v>0</v>
      </c>
      <c r="Q338" s="189">
        <v>0</v>
      </c>
      <c r="R338" s="189">
        <f>Q338*H338</f>
        <v>0</v>
      </c>
      <c r="S338" s="189">
        <v>0</v>
      </c>
      <c r="T338" s="190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191" t="s">
        <v>3658</v>
      </c>
      <c r="AT338" s="191" t="s">
        <v>462</v>
      </c>
      <c r="AU338" s="191" t="s">
        <v>76</v>
      </c>
      <c r="AY338" s="22" t="s">
        <v>458</v>
      </c>
      <c r="BE338" s="192">
        <f>IF(N338="základní",J338,0)</f>
        <v>0</v>
      </c>
      <c r="BF338" s="192">
        <f>IF(N338="snížená",J338,0)</f>
        <v>0</v>
      </c>
      <c r="BG338" s="192">
        <f>IF(N338="zákl. přenesená",J338,0)</f>
        <v>0</v>
      </c>
      <c r="BH338" s="192">
        <f>IF(N338="sníž. přenesená",J338,0)</f>
        <v>0</v>
      </c>
      <c r="BI338" s="192">
        <f>IF(N338="nulová",J338,0)</f>
        <v>0</v>
      </c>
      <c r="BJ338" s="22" t="s">
        <v>79</v>
      </c>
      <c r="BK338" s="192">
        <f>ROUND(I338*H338,2)</f>
        <v>0</v>
      </c>
      <c r="BL338" s="22" t="s">
        <v>3658</v>
      </c>
      <c r="BM338" s="191" t="s">
        <v>5160</v>
      </c>
    </row>
    <row r="339" s="2" customFormat="1" ht="16.5" customHeight="1">
      <c r="A339" s="41"/>
      <c r="B339" s="179"/>
      <c r="C339" s="180" t="s">
        <v>1818</v>
      </c>
      <c r="D339" s="180" t="s">
        <v>462</v>
      </c>
      <c r="E339" s="181" t="s">
        <v>5161</v>
      </c>
      <c r="F339" s="182" t="s">
        <v>5162</v>
      </c>
      <c r="G339" s="183" t="s">
        <v>708</v>
      </c>
      <c r="H339" s="184">
        <v>9</v>
      </c>
      <c r="I339" s="185"/>
      <c r="J339" s="186">
        <f>ROUND(I339*H339,2)</f>
        <v>0</v>
      </c>
      <c r="K339" s="182" t="s">
        <v>709</v>
      </c>
      <c r="L339" s="42"/>
      <c r="M339" s="187" t="s">
        <v>3</v>
      </c>
      <c r="N339" s="188" t="s">
        <v>43</v>
      </c>
      <c r="O339" s="75"/>
      <c r="P339" s="189">
        <f>O339*H339</f>
        <v>0</v>
      </c>
      <c r="Q339" s="189">
        <v>0</v>
      </c>
      <c r="R339" s="189">
        <f>Q339*H339</f>
        <v>0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3658</v>
      </c>
      <c r="AT339" s="191" t="s">
        <v>462</v>
      </c>
      <c r="AU339" s="191" t="s">
        <v>76</v>
      </c>
      <c r="AY339" s="22" t="s">
        <v>458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79</v>
      </c>
      <c r="BK339" s="192">
        <f>ROUND(I339*H339,2)</f>
        <v>0</v>
      </c>
      <c r="BL339" s="22" t="s">
        <v>3658</v>
      </c>
      <c r="BM339" s="191" t="s">
        <v>5163</v>
      </c>
    </row>
    <row r="340" s="2" customFormat="1" ht="21.75" customHeight="1">
      <c r="A340" s="41"/>
      <c r="B340" s="179"/>
      <c r="C340" s="180" t="s">
        <v>1824</v>
      </c>
      <c r="D340" s="180" t="s">
        <v>462</v>
      </c>
      <c r="E340" s="181" t="s">
        <v>5164</v>
      </c>
      <c r="F340" s="182" t="s">
        <v>5165</v>
      </c>
      <c r="G340" s="183" t="s">
        <v>694</v>
      </c>
      <c r="H340" s="184">
        <v>610</v>
      </c>
      <c r="I340" s="185"/>
      <c r="J340" s="186">
        <f>ROUND(I340*H340,2)</f>
        <v>0</v>
      </c>
      <c r="K340" s="182" t="s">
        <v>709</v>
      </c>
      <c r="L340" s="42"/>
      <c r="M340" s="187" t="s">
        <v>3</v>
      </c>
      <c r="N340" s="188" t="s">
        <v>43</v>
      </c>
      <c r="O340" s="75"/>
      <c r="P340" s="189">
        <f>O340*H340</f>
        <v>0</v>
      </c>
      <c r="Q340" s="189">
        <v>0</v>
      </c>
      <c r="R340" s="189">
        <f>Q340*H340</f>
        <v>0</v>
      </c>
      <c r="S340" s="189">
        <v>0</v>
      </c>
      <c r="T340" s="190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91" t="s">
        <v>3658</v>
      </c>
      <c r="AT340" s="191" t="s">
        <v>462</v>
      </c>
      <c r="AU340" s="191" t="s">
        <v>76</v>
      </c>
      <c r="AY340" s="22" t="s">
        <v>458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22" t="s">
        <v>79</v>
      </c>
      <c r="BK340" s="192">
        <f>ROUND(I340*H340,2)</f>
        <v>0</v>
      </c>
      <c r="BL340" s="22" t="s">
        <v>3658</v>
      </c>
      <c r="BM340" s="191" t="s">
        <v>5166</v>
      </c>
    </row>
    <row r="341" s="2" customFormat="1" ht="21.75" customHeight="1">
      <c r="A341" s="41"/>
      <c r="B341" s="179"/>
      <c r="C341" s="180" t="s">
        <v>1829</v>
      </c>
      <c r="D341" s="180" t="s">
        <v>462</v>
      </c>
      <c r="E341" s="181" t="s">
        <v>5164</v>
      </c>
      <c r="F341" s="182" t="s">
        <v>5165</v>
      </c>
      <c r="G341" s="183" t="s">
        <v>694</v>
      </c>
      <c r="H341" s="184">
        <v>220</v>
      </c>
      <c r="I341" s="185"/>
      <c r="J341" s="186">
        <f>ROUND(I341*H341,2)</f>
        <v>0</v>
      </c>
      <c r="K341" s="182" t="s">
        <v>709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3658</v>
      </c>
      <c r="AT341" s="191" t="s">
        <v>462</v>
      </c>
      <c r="AU341" s="191" t="s">
        <v>76</v>
      </c>
      <c r="AY341" s="22" t="s">
        <v>458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79</v>
      </c>
      <c r="BK341" s="192">
        <f>ROUND(I341*H341,2)</f>
        <v>0</v>
      </c>
      <c r="BL341" s="22" t="s">
        <v>3658</v>
      </c>
      <c r="BM341" s="191" t="s">
        <v>5167</v>
      </c>
    </row>
    <row r="342" s="2" customFormat="1" ht="16.5" customHeight="1">
      <c r="A342" s="41"/>
      <c r="B342" s="179"/>
      <c r="C342" s="180" t="s">
        <v>1833</v>
      </c>
      <c r="D342" s="180" t="s">
        <v>462</v>
      </c>
      <c r="E342" s="181" t="s">
        <v>5168</v>
      </c>
      <c r="F342" s="182" t="s">
        <v>5169</v>
      </c>
      <c r="G342" s="183" t="s">
        <v>708</v>
      </c>
      <c r="H342" s="184">
        <v>1</v>
      </c>
      <c r="I342" s="185"/>
      <c r="J342" s="186">
        <f>ROUND(I342*H342,2)</f>
        <v>0</v>
      </c>
      <c r="K342" s="182" t="s">
        <v>709</v>
      </c>
      <c r="L342" s="42"/>
      <c r="M342" s="187" t="s">
        <v>3</v>
      </c>
      <c r="N342" s="188" t="s">
        <v>43</v>
      </c>
      <c r="O342" s="75"/>
      <c r="P342" s="189">
        <f>O342*H342</f>
        <v>0</v>
      </c>
      <c r="Q342" s="189">
        <v>0</v>
      </c>
      <c r="R342" s="189">
        <f>Q342*H342</f>
        <v>0</v>
      </c>
      <c r="S342" s="189">
        <v>0</v>
      </c>
      <c r="T342" s="190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191" t="s">
        <v>3658</v>
      </c>
      <c r="AT342" s="191" t="s">
        <v>462</v>
      </c>
      <c r="AU342" s="191" t="s">
        <v>76</v>
      </c>
      <c r="AY342" s="22" t="s">
        <v>458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22" t="s">
        <v>79</v>
      </c>
      <c r="BK342" s="192">
        <f>ROUND(I342*H342,2)</f>
        <v>0</v>
      </c>
      <c r="BL342" s="22" t="s">
        <v>3658</v>
      </c>
      <c r="BM342" s="191" t="s">
        <v>5170</v>
      </c>
    </row>
    <row r="343" s="2" customFormat="1" ht="16.5" customHeight="1">
      <c r="A343" s="41"/>
      <c r="B343" s="179"/>
      <c r="C343" s="180" t="s">
        <v>1839</v>
      </c>
      <c r="D343" s="180" t="s">
        <v>462</v>
      </c>
      <c r="E343" s="181" t="s">
        <v>5171</v>
      </c>
      <c r="F343" s="182" t="s">
        <v>5169</v>
      </c>
      <c r="G343" s="183" t="s">
        <v>708</v>
      </c>
      <c r="H343" s="184">
        <v>1</v>
      </c>
      <c r="I343" s="185"/>
      <c r="J343" s="186">
        <f>ROUND(I343*H343,2)</f>
        <v>0</v>
      </c>
      <c r="K343" s="182" t="s">
        <v>709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</v>
      </c>
      <c r="R343" s="189">
        <f>Q343*H343</f>
        <v>0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3658</v>
      </c>
      <c r="AT343" s="191" t="s">
        <v>462</v>
      </c>
      <c r="AU343" s="191" t="s">
        <v>76</v>
      </c>
      <c r="AY343" s="22" t="s">
        <v>458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79</v>
      </c>
      <c r="BK343" s="192">
        <f>ROUND(I343*H343,2)</f>
        <v>0</v>
      </c>
      <c r="BL343" s="22" t="s">
        <v>3658</v>
      </c>
      <c r="BM343" s="191" t="s">
        <v>5172</v>
      </c>
    </row>
    <row r="344" s="2" customFormat="1" ht="16.5" customHeight="1">
      <c r="A344" s="41"/>
      <c r="B344" s="179"/>
      <c r="C344" s="180" t="s">
        <v>1844</v>
      </c>
      <c r="D344" s="180" t="s">
        <v>462</v>
      </c>
      <c r="E344" s="181" t="s">
        <v>5173</v>
      </c>
      <c r="F344" s="182" t="s">
        <v>5169</v>
      </c>
      <c r="G344" s="183" t="s">
        <v>708</v>
      </c>
      <c r="H344" s="184">
        <v>1</v>
      </c>
      <c r="I344" s="185"/>
      <c r="J344" s="186">
        <f>ROUND(I344*H344,2)</f>
        <v>0</v>
      </c>
      <c r="K344" s="182" t="s">
        <v>709</v>
      </c>
      <c r="L344" s="42"/>
      <c r="M344" s="187" t="s">
        <v>3</v>
      </c>
      <c r="N344" s="188" t="s">
        <v>43</v>
      </c>
      <c r="O344" s="75"/>
      <c r="P344" s="189">
        <f>O344*H344</f>
        <v>0</v>
      </c>
      <c r="Q344" s="189">
        <v>0</v>
      </c>
      <c r="R344" s="189">
        <f>Q344*H344</f>
        <v>0</v>
      </c>
      <c r="S344" s="189">
        <v>0</v>
      </c>
      <c r="T344" s="190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191" t="s">
        <v>3658</v>
      </c>
      <c r="AT344" s="191" t="s">
        <v>462</v>
      </c>
      <c r="AU344" s="191" t="s">
        <v>76</v>
      </c>
      <c r="AY344" s="22" t="s">
        <v>458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22" t="s">
        <v>79</v>
      </c>
      <c r="BK344" s="192">
        <f>ROUND(I344*H344,2)</f>
        <v>0</v>
      </c>
      <c r="BL344" s="22" t="s">
        <v>3658</v>
      </c>
      <c r="BM344" s="191" t="s">
        <v>5174</v>
      </c>
    </row>
    <row r="345" s="2" customFormat="1" ht="16.5" customHeight="1">
      <c r="A345" s="41"/>
      <c r="B345" s="179"/>
      <c r="C345" s="180" t="s">
        <v>1850</v>
      </c>
      <c r="D345" s="180" t="s">
        <v>462</v>
      </c>
      <c r="E345" s="181" t="s">
        <v>5175</v>
      </c>
      <c r="F345" s="182" t="s">
        <v>5169</v>
      </c>
      <c r="G345" s="183" t="s">
        <v>708</v>
      </c>
      <c r="H345" s="184">
        <v>2</v>
      </c>
      <c r="I345" s="185"/>
      <c r="J345" s="186">
        <f>ROUND(I345*H345,2)</f>
        <v>0</v>
      </c>
      <c r="K345" s="182" t="s">
        <v>709</v>
      </c>
      <c r="L345" s="42"/>
      <c r="M345" s="187" t="s">
        <v>3</v>
      </c>
      <c r="N345" s="188" t="s">
        <v>43</v>
      </c>
      <c r="O345" s="75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191" t="s">
        <v>3658</v>
      </c>
      <c r="AT345" s="191" t="s">
        <v>462</v>
      </c>
      <c r="AU345" s="191" t="s">
        <v>76</v>
      </c>
      <c r="AY345" s="22" t="s">
        <v>458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22" t="s">
        <v>79</v>
      </c>
      <c r="BK345" s="192">
        <f>ROUND(I345*H345,2)</f>
        <v>0</v>
      </c>
      <c r="BL345" s="22" t="s">
        <v>3658</v>
      </c>
      <c r="BM345" s="191" t="s">
        <v>5176</v>
      </c>
    </row>
    <row r="346" s="12" customFormat="1" ht="22.8" customHeight="1">
      <c r="A346" s="12"/>
      <c r="B346" s="166"/>
      <c r="C346" s="12"/>
      <c r="D346" s="167" t="s">
        <v>71</v>
      </c>
      <c r="E346" s="177" t="s">
        <v>743</v>
      </c>
      <c r="F346" s="177" t="s">
        <v>4894</v>
      </c>
      <c r="G346" s="12"/>
      <c r="H346" s="12"/>
      <c r="I346" s="169"/>
      <c r="J346" s="178">
        <f>BK346</f>
        <v>0</v>
      </c>
      <c r="K346" s="12"/>
      <c r="L346" s="166"/>
      <c r="M346" s="171"/>
      <c r="N346" s="172"/>
      <c r="O346" s="172"/>
      <c r="P346" s="173">
        <f>SUM(P347:P353)</f>
        <v>0</v>
      </c>
      <c r="Q346" s="172"/>
      <c r="R346" s="173">
        <f>SUM(R347:R353)</f>
        <v>0</v>
      </c>
      <c r="S346" s="172"/>
      <c r="T346" s="174">
        <f>SUM(T347:T353)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167" t="s">
        <v>104</v>
      </c>
      <c r="AT346" s="175" t="s">
        <v>71</v>
      </c>
      <c r="AU346" s="175" t="s">
        <v>79</v>
      </c>
      <c r="AY346" s="167" t="s">
        <v>458</v>
      </c>
      <c r="BK346" s="176">
        <f>SUM(BK347:BK353)</f>
        <v>0</v>
      </c>
    </row>
    <row r="347" s="2" customFormat="1" ht="16.5" customHeight="1">
      <c r="A347" s="41"/>
      <c r="B347" s="179"/>
      <c r="C347" s="180" t="s">
        <v>1857</v>
      </c>
      <c r="D347" s="180" t="s">
        <v>462</v>
      </c>
      <c r="E347" s="181" t="s">
        <v>5177</v>
      </c>
      <c r="F347" s="182" t="s">
        <v>5178</v>
      </c>
      <c r="G347" s="183" t="s">
        <v>708</v>
      </c>
      <c r="H347" s="184">
        <v>4</v>
      </c>
      <c r="I347" s="185"/>
      <c r="J347" s="186">
        <f>ROUND(I347*H347,2)</f>
        <v>0</v>
      </c>
      <c r="K347" s="182" t="s">
        <v>709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3658</v>
      </c>
      <c r="AT347" s="191" t="s">
        <v>462</v>
      </c>
      <c r="AU347" s="191" t="s">
        <v>76</v>
      </c>
      <c r="AY347" s="22" t="s">
        <v>458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79</v>
      </c>
      <c r="BK347" s="192">
        <f>ROUND(I347*H347,2)</f>
        <v>0</v>
      </c>
      <c r="BL347" s="22" t="s">
        <v>3658</v>
      </c>
      <c r="BM347" s="191" t="s">
        <v>5179</v>
      </c>
    </row>
    <row r="348" s="2" customFormat="1" ht="16.5" customHeight="1">
      <c r="A348" s="41"/>
      <c r="B348" s="179"/>
      <c r="C348" s="180" t="s">
        <v>1862</v>
      </c>
      <c r="D348" s="180" t="s">
        <v>462</v>
      </c>
      <c r="E348" s="181" t="s">
        <v>5180</v>
      </c>
      <c r="F348" s="182" t="s">
        <v>5178</v>
      </c>
      <c r="G348" s="183" t="s">
        <v>708</v>
      </c>
      <c r="H348" s="184">
        <v>4</v>
      </c>
      <c r="I348" s="185"/>
      <c r="J348" s="186">
        <f>ROUND(I348*H348,2)</f>
        <v>0</v>
      </c>
      <c r="K348" s="182" t="s">
        <v>709</v>
      </c>
      <c r="L348" s="42"/>
      <c r="M348" s="187" t="s">
        <v>3</v>
      </c>
      <c r="N348" s="188" t="s">
        <v>43</v>
      </c>
      <c r="O348" s="75"/>
      <c r="P348" s="189">
        <f>O348*H348</f>
        <v>0</v>
      </c>
      <c r="Q348" s="189">
        <v>0</v>
      </c>
      <c r="R348" s="189">
        <f>Q348*H348</f>
        <v>0</v>
      </c>
      <c r="S348" s="189">
        <v>0</v>
      </c>
      <c r="T348" s="190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191" t="s">
        <v>3658</v>
      </c>
      <c r="AT348" s="191" t="s">
        <v>462</v>
      </c>
      <c r="AU348" s="191" t="s">
        <v>76</v>
      </c>
      <c r="AY348" s="22" t="s">
        <v>458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22" t="s">
        <v>79</v>
      </c>
      <c r="BK348" s="192">
        <f>ROUND(I348*H348,2)</f>
        <v>0</v>
      </c>
      <c r="BL348" s="22" t="s">
        <v>3658</v>
      </c>
      <c r="BM348" s="191" t="s">
        <v>5181</v>
      </c>
    </row>
    <row r="349" s="2" customFormat="1" ht="16.5" customHeight="1">
      <c r="A349" s="41"/>
      <c r="B349" s="179"/>
      <c r="C349" s="180" t="s">
        <v>1869</v>
      </c>
      <c r="D349" s="180" t="s">
        <v>462</v>
      </c>
      <c r="E349" s="181" t="s">
        <v>5182</v>
      </c>
      <c r="F349" s="182" t="s">
        <v>5183</v>
      </c>
      <c r="G349" s="183" t="s">
        <v>708</v>
      </c>
      <c r="H349" s="184">
        <v>6</v>
      </c>
      <c r="I349" s="185"/>
      <c r="J349" s="186">
        <f>ROUND(I349*H349,2)</f>
        <v>0</v>
      </c>
      <c r="K349" s="182" t="s">
        <v>709</v>
      </c>
      <c r="L349" s="42"/>
      <c r="M349" s="187" t="s">
        <v>3</v>
      </c>
      <c r="N349" s="188" t="s">
        <v>43</v>
      </c>
      <c r="O349" s="75"/>
      <c r="P349" s="189">
        <f>O349*H349</f>
        <v>0</v>
      </c>
      <c r="Q349" s="189">
        <v>0</v>
      </c>
      <c r="R349" s="189">
        <f>Q349*H349</f>
        <v>0</v>
      </c>
      <c r="S349" s="189">
        <v>0</v>
      </c>
      <c r="T349" s="190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191" t="s">
        <v>3658</v>
      </c>
      <c r="AT349" s="191" t="s">
        <v>462</v>
      </c>
      <c r="AU349" s="191" t="s">
        <v>76</v>
      </c>
      <c r="AY349" s="22" t="s">
        <v>458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22" t="s">
        <v>79</v>
      </c>
      <c r="BK349" s="192">
        <f>ROUND(I349*H349,2)</f>
        <v>0</v>
      </c>
      <c r="BL349" s="22" t="s">
        <v>3658</v>
      </c>
      <c r="BM349" s="191" t="s">
        <v>5184</v>
      </c>
    </row>
    <row r="350" s="2" customFormat="1" ht="16.5" customHeight="1">
      <c r="A350" s="41"/>
      <c r="B350" s="179"/>
      <c r="C350" s="180" t="s">
        <v>1874</v>
      </c>
      <c r="D350" s="180" t="s">
        <v>462</v>
      </c>
      <c r="E350" s="181" t="s">
        <v>5185</v>
      </c>
      <c r="F350" s="182" t="s">
        <v>5004</v>
      </c>
      <c r="G350" s="183" t="s">
        <v>708</v>
      </c>
      <c r="H350" s="184">
        <v>1</v>
      </c>
      <c r="I350" s="185"/>
      <c r="J350" s="186">
        <f>ROUND(I350*H350,2)</f>
        <v>0</v>
      </c>
      <c r="K350" s="182" t="s">
        <v>709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3658</v>
      </c>
      <c r="AT350" s="191" t="s">
        <v>462</v>
      </c>
      <c r="AU350" s="191" t="s">
        <v>76</v>
      </c>
      <c r="AY350" s="22" t="s">
        <v>458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79</v>
      </c>
      <c r="BK350" s="192">
        <f>ROUND(I350*H350,2)</f>
        <v>0</v>
      </c>
      <c r="BL350" s="22" t="s">
        <v>3658</v>
      </c>
      <c r="BM350" s="191" t="s">
        <v>5186</v>
      </c>
    </row>
    <row r="351" s="2" customFormat="1" ht="16.5" customHeight="1">
      <c r="A351" s="41"/>
      <c r="B351" s="179"/>
      <c r="C351" s="180" t="s">
        <v>1879</v>
      </c>
      <c r="D351" s="180" t="s">
        <v>462</v>
      </c>
      <c r="E351" s="181" t="s">
        <v>5187</v>
      </c>
      <c r="F351" s="182" t="s">
        <v>5188</v>
      </c>
      <c r="G351" s="183" t="s">
        <v>694</v>
      </c>
      <c r="H351" s="184">
        <v>120</v>
      </c>
      <c r="I351" s="185"/>
      <c r="J351" s="186">
        <f>ROUND(I351*H351,2)</f>
        <v>0</v>
      </c>
      <c r="K351" s="182" t="s">
        <v>709</v>
      </c>
      <c r="L351" s="42"/>
      <c r="M351" s="187" t="s">
        <v>3</v>
      </c>
      <c r="N351" s="188" t="s">
        <v>43</v>
      </c>
      <c r="O351" s="75"/>
      <c r="P351" s="189">
        <f>O351*H351</f>
        <v>0</v>
      </c>
      <c r="Q351" s="189">
        <v>0</v>
      </c>
      <c r="R351" s="189">
        <f>Q351*H351</f>
        <v>0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3658</v>
      </c>
      <c r="AT351" s="191" t="s">
        <v>462</v>
      </c>
      <c r="AU351" s="191" t="s">
        <v>76</v>
      </c>
      <c r="AY351" s="22" t="s">
        <v>458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79</v>
      </c>
      <c r="BK351" s="192">
        <f>ROUND(I351*H351,2)</f>
        <v>0</v>
      </c>
      <c r="BL351" s="22" t="s">
        <v>3658</v>
      </c>
      <c r="BM351" s="191" t="s">
        <v>5189</v>
      </c>
    </row>
    <row r="352" s="2" customFormat="1" ht="16.5" customHeight="1">
      <c r="A352" s="41"/>
      <c r="B352" s="179"/>
      <c r="C352" s="180" t="s">
        <v>1886</v>
      </c>
      <c r="D352" s="180" t="s">
        <v>462</v>
      </c>
      <c r="E352" s="181" t="s">
        <v>5190</v>
      </c>
      <c r="F352" s="182" t="s">
        <v>5191</v>
      </c>
      <c r="G352" s="183" t="s">
        <v>708</v>
      </c>
      <c r="H352" s="184">
        <v>4</v>
      </c>
      <c r="I352" s="185"/>
      <c r="J352" s="186">
        <f>ROUND(I352*H352,2)</f>
        <v>0</v>
      </c>
      <c r="K352" s="182" t="s">
        <v>709</v>
      </c>
      <c r="L352" s="42"/>
      <c r="M352" s="187" t="s">
        <v>3</v>
      </c>
      <c r="N352" s="188" t="s">
        <v>43</v>
      </c>
      <c r="O352" s="75"/>
      <c r="P352" s="189">
        <f>O352*H352</f>
        <v>0</v>
      </c>
      <c r="Q352" s="189">
        <v>0</v>
      </c>
      <c r="R352" s="189">
        <f>Q352*H352</f>
        <v>0</v>
      </c>
      <c r="S352" s="189">
        <v>0</v>
      </c>
      <c r="T352" s="190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191" t="s">
        <v>3658</v>
      </c>
      <c r="AT352" s="191" t="s">
        <v>462</v>
      </c>
      <c r="AU352" s="191" t="s">
        <v>76</v>
      </c>
      <c r="AY352" s="22" t="s">
        <v>458</v>
      </c>
      <c r="BE352" s="192">
        <f>IF(N352="základní",J352,0)</f>
        <v>0</v>
      </c>
      <c r="BF352" s="192">
        <f>IF(N352="snížená",J352,0)</f>
        <v>0</v>
      </c>
      <c r="BG352" s="192">
        <f>IF(N352="zákl. přenesená",J352,0)</f>
        <v>0</v>
      </c>
      <c r="BH352" s="192">
        <f>IF(N352="sníž. přenesená",J352,0)</f>
        <v>0</v>
      </c>
      <c r="BI352" s="192">
        <f>IF(N352="nulová",J352,0)</f>
        <v>0</v>
      </c>
      <c r="BJ352" s="22" t="s">
        <v>79</v>
      </c>
      <c r="BK352" s="192">
        <f>ROUND(I352*H352,2)</f>
        <v>0</v>
      </c>
      <c r="BL352" s="22" t="s">
        <v>3658</v>
      </c>
      <c r="BM352" s="191" t="s">
        <v>5192</v>
      </c>
    </row>
    <row r="353" s="2" customFormat="1" ht="16.5" customHeight="1">
      <c r="A353" s="41"/>
      <c r="B353" s="179"/>
      <c r="C353" s="180" t="s">
        <v>1891</v>
      </c>
      <c r="D353" s="180" t="s">
        <v>462</v>
      </c>
      <c r="E353" s="181" t="s">
        <v>5193</v>
      </c>
      <c r="F353" s="182" t="s">
        <v>5194</v>
      </c>
      <c r="G353" s="183" t="s">
        <v>708</v>
      </c>
      <c r="H353" s="184">
        <v>6</v>
      </c>
      <c r="I353" s="185"/>
      <c r="J353" s="186">
        <f>ROUND(I353*H353,2)</f>
        <v>0</v>
      </c>
      <c r="K353" s="182" t="s">
        <v>709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0</v>
      </c>
      <c r="R353" s="189">
        <f>Q353*H353</f>
        <v>0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3658</v>
      </c>
      <c r="AT353" s="191" t="s">
        <v>462</v>
      </c>
      <c r="AU353" s="191" t="s">
        <v>76</v>
      </c>
      <c r="AY353" s="22" t="s">
        <v>458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79</v>
      </c>
      <c r="BK353" s="192">
        <f>ROUND(I353*H353,2)</f>
        <v>0</v>
      </c>
      <c r="BL353" s="22" t="s">
        <v>3658</v>
      </c>
      <c r="BM353" s="191" t="s">
        <v>5195</v>
      </c>
    </row>
    <row r="354" s="12" customFormat="1" ht="22.8" customHeight="1">
      <c r="A354" s="12"/>
      <c r="B354" s="166"/>
      <c r="C354" s="12"/>
      <c r="D354" s="167" t="s">
        <v>71</v>
      </c>
      <c r="E354" s="177" t="s">
        <v>748</v>
      </c>
      <c r="F354" s="177" t="s">
        <v>4636</v>
      </c>
      <c r="G354" s="12"/>
      <c r="H354" s="12"/>
      <c r="I354" s="169"/>
      <c r="J354" s="178">
        <f>BK354</f>
        <v>0</v>
      </c>
      <c r="K354" s="12"/>
      <c r="L354" s="166"/>
      <c r="M354" s="171"/>
      <c r="N354" s="172"/>
      <c r="O354" s="172"/>
      <c r="P354" s="173">
        <f>SUM(P355:P357)</f>
        <v>0</v>
      </c>
      <c r="Q354" s="172"/>
      <c r="R354" s="173">
        <f>SUM(R355:R357)</f>
        <v>0</v>
      </c>
      <c r="S354" s="172"/>
      <c r="T354" s="174">
        <f>SUM(T355:T357)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67" t="s">
        <v>104</v>
      </c>
      <c r="AT354" s="175" t="s">
        <v>71</v>
      </c>
      <c r="AU354" s="175" t="s">
        <v>79</v>
      </c>
      <c r="AY354" s="167" t="s">
        <v>458</v>
      </c>
      <c r="BK354" s="176">
        <f>SUM(BK355:BK357)</f>
        <v>0</v>
      </c>
    </row>
    <row r="355" s="2" customFormat="1" ht="16.5" customHeight="1">
      <c r="A355" s="41"/>
      <c r="B355" s="179"/>
      <c r="C355" s="180" t="s">
        <v>1901</v>
      </c>
      <c r="D355" s="180" t="s">
        <v>462</v>
      </c>
      <c r="E355" s="181" t="s">
        <v>5196</v>
      </c>
      <c r="F355" s="182" t="s">
        <v>5197</v>
      </c>
      <c r="G355" s="183" t="s">
        <v>708</v>
      </c>
      <c r="H355" s="184">
        <v>1</v>
      </c>
      <c r="I355" s="185"/>
      <c r="J355" s="186">
        <f>ROUND(I355*H355,2)</f>
        <v>0</v>
      </c>
      <c r="K355" s="182" t="s">
        <v>709</v>
      </c>
      <c r="L355" s="42"/>
      <c r="M355" s="187" t="s">
        <v>3</v>
      </c>
      <c r="N355" s="188" t="s">
        <v>43</v>
      </c>
      <c r="O355" s="75"/>
      <c r="P355" s="189">
        <f>O355*H355</f>
        <v>0</v>
      </c>
      <c r="Q355" s="189">
        <v>0</v>
      </c>
      <c r="R355" s="189">
        <f>Q355*H355</f>
        <v>0</v>
      </c>
      <c r="S355" s="189">
        <v>0</v>
      </c>
      <c r="T355" s="190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191" t="s">
        <v>3658</v>
      </c>
      <c r="AT355" s="191" t="s">
        <v>462</v>
      </c>
      <c r="AU355" s="191" t="s">
        <v>76</v>
      </c>
      <c r="AY355" s="22" t="s">
        <v>458</v>
      </c>
      <c r="BE355" s="192">
        <f>IF(N355="základní",J355,0)</f>
        <v>0</v>
      </c>
      <c r="BF355" s="192">
        <f>IF(N355="snížená",J355,0)</f>
        <v>0</v>
      </c>
      <c r="BG355" s="192">
        <f>IF(N355="zákl. přenesená",J355,0)</f>
        <v>0</v>
      </c>
      <c r="BH355" s="192">
        <f>IF(N355="sníž. přenesená",J355,0)</f>
        <v>0</v>
      </c>
      <c r="BI355" s="192">
        <f>IF(N355="nulová",J355,0)</f>
        <v>0</v>
      </c>
      <c r="BJ355" s="22" t="s">
        <v>79</v>
      </c>
      <c r="BK355" s="192">
        <f>ROUND(I355*H355,2)</f>
        <v>0</v>
      </c>
      <c r="BL355" s="22" t="s">
        <v>3658</v>
      </c>
      <c r="BM355" s="191" t="s">
        <v>5198</v>
      </c>
    </row>
    <row r="356" s="2" customFormat="1" ht="16.5" customHeight="1">
      <c r="A356" s="41"/>
      <c r="B356" s="179"/>
      <c r="C356" s="180" t="s">
        <v>1905</v>
      </c>
      <c r="D356" s="180" t="s">
        <v>462</v>
      </c>
      <c r="E356" s="181" t="s">
        <v>5199</v>
      </c>
      <c r="F356" s="182" t="s">
        <v>5200</v>
      </c>
      <c r="G356" s="183" t="s">
        <v>708</v>
      </c>
      <c r="H356" s="184">
        <v>1</v>
      </c>
      <c r="I356" s="185"/>
      <c r="J356" s="186">
        <f>ROUND(I356*H356,2)</f>
        <v>0</v>
      </c>
      <c r="K356" s="182" t="s">
        <v>709</v>
      </c>
      <c r="L356" s="42"/>
      <c r="M356" s="187" t="s">
        <v>3</v>
      </c>
      <c r="N356" s="188" t="s">
        <v>43</v>
      </c>
      <c r="O356" s="75"/>
      <c r="P356" s="189">
        <f>O356*H356</f>
        <v>0</v>
      </c>
      <c r="Q356" s="189">
        <v>0</v>
      </c>
      <c r="R356" s="189">
        <f>Q356*H356</f>
        <v>0</v>
      </c>
      <c r="S356" s="189">
        <v>0</v>
      </c>
      <c r="T356" s="190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191" t="s">
        <v>3658</v>
      </c>
      <c r="AT356" s="191" t="s">
        <v>462</v>
      </c>
      <c r="AU356" s="191" t="s">
        <v>76</v>
      </c>
      <c r="AY356" s="22" t="s">
        <v>458</v>
      </c>
      <c r="BE356" s="192">
        <f>IF(N356="základní",J356,0)</f>
        <v>0</v>
      </c>
      <c r="BF356" s="192">
        <f>IF(N356="snížená",J356,0)</f>
        <v>0</v>
      </c>
      <c r="BG356" s="192">
        <f>IF(N356="zákl. přenesená",J356,0)</f>
        <v>0</v>
      </c>
      <c r="BH356" s="192">
        <f>IF(N356="sníž. přenesená",J356,0)</f>
        <v>0</v>
      </c>
      <c r="BI356" s="192">
        <f>IF(N356="nulová",J356,0)</f>
        <v>0</v>
      </c>
      <c r="BJ356" s="22" t="s">
        <v>79</v>
      </c>
      <c r="BK356" s="192">
        <f>ROUND(I356*H356,2)</f>
        <v>0</v>
      </c>
      <c r="BL356" s="22" t="s">
        <v>3658</v>
      </c>
      <c r="BM356" s="191" t="s">
        <v>5201</v>
      </c>
    </row>
    <row r="357" s="2" customFormat="1" ht="16.5" customHeight="1">
      <c r="A357" s="41"/>
      <c r="B357" s="179"/>
      <c r="C357" s="180" t="s">
        <v>1907</v>
      </c>
      <c r="D357" s="180" t="s">
        <v>462</v>
      </c>
      <c r="E357" s="181" t="s">
        <v>5202</v>
      </c>
      <c r="F357" s="182" t="s">
        <v>5203</v>
      </c>
      <c r="G357" s="183" t="s">
        <v>708</v>
      </c>
      <c r="H357" s="184">
        <v>1</v>
      </c>
      <c r="I357" s="185"/>
      <c r="J357" s="186">
        <f>ROUND(I357*H357,2)</f>
        <v>0</v>
      </c>
      <c r="K357" s="182" t="s">
        <v>709</v>
      </c>
      <c r="L357" s="42"/>
      <c r="M357" s="187" t="s">
        <v>3</v>
      </c>
      <c r="N357" s="188" t="s">
        <v>43</v>
      </c>
      <c r="O357" s="75"/>
      <c r="P357" s="189">
        <f>O357*H357</f>
        <v>0</v>
      </c>
      <c r="Q357" s="189">
        <v>0</v>
      </c>
      <c r="R357" s="189">
        <f>Q357*H357</f>
        <v>0</v>
      </c>
      <c r="S357" s="189">
        <v>0</v>
      </c>
      <c r="T357" s="19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191" t="s">
        <v>3658</v>
      </c>
      <c r="AT357" s="191" t="s">
        <v>462</v>
      </c>
      <c r="AU357" s="191" t="s">
        <v>76</v>
      </c>
      <c r="AY357" s="22" t="s">
        <v>458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22" t="s">
        <v>79</v>
      </c>
      <c r="BK357" s="192">
        <f>ROUND(I357*H357,2)</f>
        <v>0</v>
      </c>
      <c r="BL357" s="22" t="s">
        <v>3658</v>
      </c>
      <c r="BM357" s="191" t="s">
        <v>5204</v>
      </c>
    </row>
    <row r="358" s="12" customFormat="1" ht="22.8" customHeight="1">
      <c r="A358" s="12"/>
      <c r="B358" s="166"/>
      <c r="C358" s="12"/>
      <c r="D358" s="167" t="s">
        <v>71</v>
      </c>
      <c r="E358" s="177" t="s">
        <v>753</v>
      </c>
      <c r="F358" s="177" t="s">
        <v>4951</v>
      </c>
      <c r="G358" s="12"/>
      <c r="H358" s="12"/>
      <c r="I358" s="169"/>
      <c r="J358" s="178">
        <f>BK358</f>
        <v>0</v>
      </c>
      <c r="K358" s="12"/>
      <c r="L358" s="166"/>
      <c r="M358" s="171"/>
      <c r="N358" s="172"/>
      <c r="O358" s="172"/>
      <c r="P358" s="173">
        <f>SUM(P359:P367)</f>
        <v>0</v>
      </c>
      <c r="Q358" s="172"/>
      <c r="R358" s="173">
        <f>SUM(R359:R367)</f>
        <v>0</v>
      </c>
      <c r="S358" s="172"/>
      <c r="T358" s="174">
        <f>SUM(T359:T367)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67" t="s">
        <v>104</v>
      </c>
      <c r="AT358" s="175" t="s">
        <v>71</v>
      </c>
      <c r="AU358" s="175" t="s">
        <v>79</v>
      </c>
      <c r="AY358" s="167" t="s">
        <v>458</v>
      </c>
      <c r="BK358" s="176">
        <f>SUM(BK359:BK367)</f>
        <v>0</v>
      </c>
    </row>
    <row r="359" s="2" customFormat="1" ht="16.5" customHeight="1">
      <c r="A359" s="41"/>
      <c r="B359" s="179"/>
      <c r="C359" s="180" t="s">
        <v>1917</v>
      </c>
      <c r="D359" s="180" t="s">
        <v>462</v>
      </c>
      <c r="E359" s="181" t="s">
        <v>5205</v>
      </c>
      <c r="F359" s="182" t="s">
        <v>5206</v>
      </c>
      <c r="G359" s="183" t="s">
        <v>708</v>
      </c>
      <c r="H359" s="184">
        <v>4</v>
      </c>
      <c r="I359" s="185"/>
      <c r="J359" s="186">
        <f>ROUND(I359*H359,2)</f>
        <v>0</v>
      </c>
      <c r="K359" s="182" t="s">
        <v>709</v>
      </c>
      <c r="L359" s="42"/>
      <c r="M359" s="187" t="s">
        <v>3</v>
      </c>
      <c r="N359" s="188" t="s">
        <v>43</v>
      </c>
      <c r="O359" s="75"/>
      <c r="P359" s="189">
        <f>O359*H359</f>
        <v>0</v>
      </c>
      <c r="Q359" s="189">
        <v>0</v>
      </c>
      <c r="R359" s="189">
        <f>Q359*H359</f>
        <v>0</v>
      </c>
      <c r="S359" s="189">
        <v>0</v>
      </c>
      <c r="T359" s="190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191" t="s">
        <v>3658</v>
      </c>
      <c r="AT359" s="191" t="s">
        <v>462</v>
      </c>
      <c r="AU359" s="191" t="s">
        <v>76</v>
      </c>
      <c r="AY359" s="22" t="s">
        <v>458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22" t="s">
        <v>79</v>
      </c>
      <c r="BK359" s="192">
        <f>ROUND(I359*H359,2)</f>
        <v>0</v>
      </c>
      <c r="BL359" s="22" t="s">
        <v>3658</v>
      </c>
      <c r="BM359" s="191" t="s">
        <v>5207</v>
      </c>
    </row>
    <row r="360" s="2" customFormat="1" ht="16.5" customHeight="1">
      <c r="A360" s="41"/>
      <c r="B360" s="179"/>
      <c r="C360" s="180" t="s">
        <v>1921</v>
      </c>
      <c r="D360" s="180" t="s">
        <v>462</v>
      </c>
      <c r="E360" s="181" t="s">
        <v>5208</v>
      </c>
      <c r="F360" s="182" t="s">
        <v>5209</v>
      </c>
      <c r="G360" s="183" t="s">
        <v>708</v>
      </c>
      <c r="H360" s="184">
        <v>19</v>
      </c>
      <c r="I360" s="185"/>
      <c r="J360" s="186">
        <f>ROUND(I360*H360,2)</f>
        <v>0</v>
      </c>
      <c r="K360" s="182" t="s">
        <v>709</v>
      </c>
      <c r="L360" s="42"/>
      <c r="M360" s="187" t="s">
        <v>3</v>
      </c>
      <c r="N360" s="188" t="s">
        <v>43</v>
      </c>
      <c r="O360" s="75"/>
      <c r="P360" s="189">
        <f>O360*H360</f>
        <v>0</v>
      </c>
      <c r="Q360" s="189">
        <v>0</v>
      </c>
      <c r="R360" s="189">
        <f>Q360*H360</f>
        <v>0</v>
      </c>
      <c r="S360" s="189">
        <v>0</v>
      </c>
      <c r="T360" s="190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191" t="s">
        <v>3658</v>
      </c>
      <c r="AT360" s="191" t="s">
        <v>462</v>
      </c>
      <c r="AU360" s="191" t="s">
        <v>76</v>
      </c>
      <c r="AY360" s="22" t="s">
        <v>458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22" t="s">
        <v>79</v>
      </c>
      <c r="BK360" s="192">
        <f>ROUND(I360*H360,2)</f>
        <v>0</v>
      </c>
      <c r="BL360" s="22" t="s">
        <v>3658</v>
      </c>
      <c r="BM360" s="191" t="s">
        <v>5210</v>
      </c>
    </row>
    <row r="361" s="2" customFormat="1" ht="16.5" customHeight="1">
      <c r="A361" s="41"/>
      <c r="B361" s="179"/>
      <c r="C361" s="180" t="s">
        <v>1928</v>
      </c>
      <c r="D361" s="180" t="s">
        <v>462</v>
      </c>
      <c r="E361" s="181" t="s">
        <v>5211</v>
      </c>
      <c r="F361" s="182" t="s">
        <v>5212</v>
      </c>
      <c r="G361" s="183" t="s">
        <v>708</v>
      </c>
      <c r="H361" s="184">
        <v>11</v>
      </c>
      <c r="I361" s="185"/>
      <c r="J361" s="186">
        <f>ROUND(I361*H361,2)</f>
        <v>0</v>
      </c>
      <c r="K361" s="182" t="s">
        <v>709</v>
      </c>
      <c r="L361" s="42"/>
      <c r="M361" s="187" t="s">
        <v>3</v>
      </c>
      <c r="N361" s="188" t="s">
        <v>43</v>
      </c>
      <c r="O361" s="75"/>
      <c r="P361" s="189">
        <f>O361*H361</f>
        <v>0</v>
      </c>
      <c r="Q361" s="189">
        <v>0</v>
      </c>
      <c r="R361" s="189">
        <f>Q361*H361</f>
        <v>0</v>
      </c>
      <c r="S361" s="189">
        <v>0</v>
      </c>
      <c r="T361" s="19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191" t="s">
        <v>3658</v>
      </c>
      <c r="AT361" s="191" t="s">
        <v>462</v>
      </c>
      <c r="AU361" s="191" t="s">
        <v>76</v>
      </c>
      <c r="AY361" s="22" t="s">
        <v>458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22" t="s">
        <v>79</v>
      </c>
      <c r="BK361" s="192">
        <f>ROUND(I361*H361,2)</f>
        <v>0</v>
      </c>
      <c r="BL361" s="22" t="s">
        <v>3658</v>
      </c>
      <c r="BM361" s="191" t="s">
        <v>5213</v>
      </c>
    </row>
    <row r="362" s="2" customFormat="1" ht="16.5" customHeight="1">
      <c r="A362" s="41"/>
      <c r="B362" s="179"/>
      <c r="C362" s="180" t="s">
        <v>1935</v>
      </c>
      <c r="D362" s="180" t="s">
        <v>462</v>
      </c>
      <c r="E362" s="181" t="s">
        <v>5214</v>
      </c>
      <c r="F362" s="182" t="s">
        <v>5215</v>
      </c>
      <c r="G362" s="183" t="s">
        <v>708</v>
      </c>
      <c r="H362" s="184">
        <v>8</v>
      </c>
      <c r="I362" s="185"/>
      <c r="J362" s="186">
        <f>ROUND(I362*H362,2)</f>
        <v>0</v>
      </c>
      <c r="K362" s="182" t="s">
        <v>709</v>
      </c>
      <c r="L362" s="42"/>
      <c r="M362" s="187" t="s">
        <v>3</v>
      </c>
      <c r="N362" s="188" t="s">
        <v>43</v>
      </c>
      <c r="O362" s="75"/>
      <c r="P362" s="189">
        <f>O362*H362</f>
        <v>0</v>
      </c>
      <c r="Q362" s="189">
        <v>0</v>
      </c>
      <c r="R362" s="189">
        <f>Q362*H362</f>
        <v>0</v>
      </c>
      <c r="S362" s="189">
        <v>0</v>
      </c>
      <c r="T362" s="190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191" t="s">
        <v>3658</v>
      </c>
      <c r="AT362" s="191" t="s">
        <v>462</v>
      </c>
      <c r="AU362" s="191" t="s">
        <v>76</v>
      </c>
      <c r="AY362" s="22" t="s">
        <v>458</v>
      </c>
      <c r="BE362" s="192">
        <f>IF(N362="základní",J362,0)</f>
        <v>0</v>
      </c>
      <c r="BF362" s="192">
        <f>IF(N362="snížená",J362,0)</f>
        <v>0</v>
      </c>
      <c r="BG362" s="192">
        <f>IF(N362="zákl. přenesená",J362,0)</f>
        <v>0</v>
      </c>
      <c r="BH362" s="192">
        <f>IF(N362="sníž. přenesená",J362,0)</f>
        <v>0</v>
      </c>
      <c r="BI362" s="192">
        <f>IF(N362="nulová",J362,0)</f>
        <v>0</v>
      </c>
      <c r="BJ362" s="22" t="s">
        <v>79</v>
      </c>
      <c r="BK362" s="192">
        <f>ROUND(I362*H362,2)</f>
        <v>0</v>
      </c>
      <c r="BL362" s="22" t="s">
        <v>3658</v>
      </c>
      <c r="BM362" s="191" t="s">
        <v>5216</v>
      </c>
    </row>
    <row r="363" s="2" customFormat="1" ht="16.5" customHeight="1">
      <c r="A363" s="41"/>
      <c r="B363" s="179"/>
      <c r="C363" s="180" t="s">
        <v>1941</v>
      </c>
      <c r="D363" s="180" t="s">
        <v>462</v>
      </c>
      <c r="E363" s="181" t="s">
        <v>5217</v>
      </c>
      <c r="F363" s="182" t="s">
        <v>5218</v>
      </c>
      <c r="G363" s="183" t="s">
        <v>708</v>
      </c>
      <c r="H363" s="184">
        <v>1</v>
      </c>
      <c r="I363" s="185"/>
      <c r="J363" s="186">
        <f>ROUND(I363*H363,2)</f>
        <v>0</v>
      </c>
      <c r="K363" s="182" t="s">
        <v>709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</v>
      </c>
      <c r="R363" s="189">
        <f>Q363*H363</f>
        <v>0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3658</v>
      </c>
      <c r="AT363" s="191" t="s">
        <v>462</v>
      </c>
      <c r="AU363" s="191" t="s">
        <v>76</v>
      </c>
      <c r="AY363" s="22" t="s">
        <v>458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79</v>
      </c>
      <c r="BK363" s="192">
        <f>ROUND(I363*H363,2)</f>
        <v>0</v>
      </c>
      <c r="BL363" s="22" t="s">
        <v>3658</v>
      </c>
      <c r="BM363" s="191" t="s">
        <v>5219</v>
      </c>
    </row>
    <row r="364" s="2" customFormat="1" ht="16.5" customHeight="1">
      <c r="A364" s="41"/>
      <c r="B364" s="179"/>
      <c r="C364" s="180" t="s">
        <v>1946</v>
      </c>
      <c r="D364" s="180" t="s">
        <v>462</v>
      </c>
      <c r="E364" s="181" t="s">
        <v>5220</v>
      </c>
      <c r="F364" s="182" t="s">
        <v>5221</v>
      </c>
      <c r="G364" s="183" t="s">
        <v>708</v>
      </c>
      <c r="H364" s="184">
        <v>4</v>
      </c>
      <c r="I364" s="185"/>
      <c r="J364" s="186">
        <f>ROUND(I364*H364,2)</f>
        <v>0</v>
      </c>
      <c r="K364" s="182" t="s">
        <v>709</v>
      </c>
      <c r="L364" s="42"/>
      <c r="M364" s="187" t="s">
        <v>3</v>
      </c>
      <c r="N364" s="188" t="s">
        <v>43</v>
      </c>
      <c r="O364" s="75"/>
      <c r="P364" s="189">
        <f>O364*H364</f>
        <v>0</v>
      </c>
      <c r="Q364" s="189">
        <v>0</v>
      </c>
      <c r="R364" s="189">
        <f>Q364*H364</f>
        <v>0</v>
      </c>
      <c r="S364" s="189">
        <v>0</v>
      </c>
      <c r="T364" s="190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191" t="s">
        <v>3658</v>
      </c>
      <c r="AT364" s="191" t="s">
        <v>462</v>
      </c>
      <c r="AU364" s="191" t="s">
        <v>76</v>
      </c>
      <c r="AY364" s="22" t="s">
        <v>458</v>
      </c>
      <c r="BE364" s="192">
        <f>IF(N364="základní",J364,0)</f>
        <v>0</v>
      </c>
      <c r="BF364" s="192">
        <f>IF(N364="snížená",J364,0)</f>
        <v>0</v>
      </c>
      <c r="BG364" s="192">
        <f>IF(N364="zákl. přenesená",J364,0)</f>
        <v>0</v>
      </c>
      <c r="BH364" s="192">
        <f>IF(N364="sníž. přenesená",J364,0)</f>
        <v>0</v>
      </c>
      <c r="BI364" s="192">
        <f>IF(N364="nulová",J364,0)</f>
        <v>0</v>
      </c>
      <c r="BJ364" s="22" t="s">
        <v>79</v>
      </c>
      <c r="BK364" s="192">
        <f>ROUND(I364*H364,2)</f>
        <v>0</v>
      </c>
      <c r="BL364" s="22" t="s">
        <v>3658</v>
      </c>
      <c r="BM364" s="191" t="s">
        <v>5222</v>
      </c>
    </row>
    <row r="365" s="2" customFormat="1" ht="16.5" customHeight="1">
      <c r="A365" s="41"/>
      <c r="B365" s="179"/>
      <c r="C365" s="180" t="s">
        <v>1951</v>
      </c>
      <c r="D365" s="180" t="s">
        <v>462</v>
      </c>
      <c r="E365" s="181" t="s">
        <v>5223</v>
      </c>
      <c r="F365" s="182" t="s">
        <v>5224</v>
      </c>
      <c r="G365" s="183" t="s">
        <v>708</v>
      </c>
      <c r="H365" s="184">
        <v>4</v>
      </c>
      <c r="I365" s="185"/>
      <c r="J365" s="186">
        <f>ROUND(I365*H365,2)</f>
        <v>0</v>
      </c>
      <c r="K365" s="182" t="s">
        <v>709</v>
      </c>
      <c r="L365" s="42"/>
      <c r="M365" s="187" t="s">
        <v>3</v>
      </c>
      <c r="N365" s="188" t="s">
        <v>43</v>
      </c>
      <c r="O365" s="75"/>
      <c r="P365" s="189">
        <f>O365*H365</f>
        <v>0</v>
      </c>
      <c r="Q365" s="189">
        <v>0</v>
      </c>
      <c r="R365" s="189">
        <f>Q365*H365</f>
        <v>0</v>
      </c>
      <c r="S365" s="189">
        <v>0</v>
      </c>
      <c r="T365" s="190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191" t="s">
        <v>3658</v>
      </c>
      <c r="AT365" s="191" t="s">
        <v>462</v>
      </c>
      <c r="AU365" s="191" t="s">
        <v>76</v>
      </c>
      <c r="AY365" s="22" t="s">
        <v>458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22" t="s">
        <v>79</v>
      </c>
      <c r="BK365" s="192">
        <f>ROUND(I365*H365,2)</f>
        <v>0</v>
      </c>
      <c r="BL365" s="22" t="s">
        <v>3658</v>
      </c>
      <c r="BM365" s="191" t="s">
        <v>5225</v>
      </c>
    </row>
    <row r="366" s="2" customFormat="1" ht="16.5" customHeight="1">
      <c r="A366" s="41"/>
      <c r="B366" s="179"/>
      <c r="C366" s="180" t="s">
        <v>1958</v>
      </c>
      <c r="D366" s="180" t="s">
        <v>462</v>
      </c>
      <c r="E366" s="181" t="s">
        <v>5226</v>
      </c>
      <c r="F366" s="182" t="s">
        <v>5227</v>
      </c>
      <c r="G366" s="183" t="s">
        <v>694</v>
      </c>
      <c r="H366" s="184">
        <v>260</v>
      </c>
      <c r="I366" s="185"/>
      <c r="J366" s="186">
        <f>ROUND(I366*H366,2)</f>
        <v>0</v>
      </c>
      <c r="K366" s="182" t="s">
        <v>709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</v>
      </c>
      <c r="R366" s="189">
        <f>Q366*H366</f>
        <v>0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3658</v>
      </c>
      <c r="AT366" s="191" t="s">
        <v>462</v>
      </c>
      <c r="AU366" s="191" t="s">
        <v>76</v>
      </c>
      <c r="AY366" s="22" t="s">
        <v>458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79</v>
      </c>
      <c r="BK366" s="192">
        <f>ROUND(I366*H366,2)</f>
        <v>0</v>
      </c>
      <c r="BL366" s="22" t="s">
        <v>3658</v>
      </c>
      <c r="BM366" s="191" t="s">
        <v>5228</v>
      </c>
    </row>
    <row r="367" s="2" customFormat="1" ht="16.5" customHeight="1">
      <c r="A367" s="41"/>
      <c r="B367" s="179"/>
      <c r="C367" s="180" t="s">
        <v>1964</v>
      </c>
      <c r="D367" s="180" t="s">
        <v>462</v>
      </c>
      <c r="E367" s="181" t="s">
        <v>5229</v>
      </c>
      <c r="F367" s="182" t="s">
        <v>5230</v>
      </c>
      <c r="G367" s="183" t="s">
        <v>694</v>
      </c>
      <c r="H367" s="184">
        <v>220</v>
      </c>
      <c r="I367" s="185"/>
      <c r="J367" s="186">
        <f>ROUND(I367*H367,2)</f>
        <v>0</v>
      </c>
      <c r="K367" s="182" t="s">
        <v>709</v>
      </c>
      <c r="L367" s="42"/>
      <c r="M367" s="187" t="s">
        <v>3</v>
      </c>
      <c r="N367" s="188" t="s">
        <v>43</v>
      </c>
      <c r="O367" s="75"/>
      <c r="P367" s="189">
        <f>O367*H367</f>
        <v>0</v>
      </c>
      <c r="Q367" s="189">
        <v>0</v>
      </c>
      <c r="R367" s="189">
        <f>Q367*H367</f>
        <v>0</v>
      </c>
      <c r="S367" s="189">
        <v>0</v>
      </c>
      <c r="T367" s="190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191" t="s">
        <v>3658</v>
      </c>
      <c r="AT367" s="191" t="s">
        <v>462</v>
      </c>
      <c r="AU367" s="191" t="s">
        <v>76</v>
      </c>
      <c r="AY367" s="22" t="s">
        <v>458</v>
      </c>
      <c r="BE367" s="192">
        <f>IF(N367="základní",J367,0)</f>
        <v>0</v>
      </c>
      <c r="BF367" s="192">
        <f>IF(N367="snížená",J367,0)</f>
        <v>0</v>
      </c>
      <c r="BG367" s="192">
        <f>IF(N367="zákl. přenesená",J367,0)</f>
        <v>0</v>
      </c>
      <c r="BH367" s="192">
        <f>IF(N367="sníž. přenesená",J367,0)</f>
        <v>0</v>
      </c>
      <c r="BI367" s="192">
        <f>IF(N367="nulová",J367,0)</f>
        <v>0</v>
      </c>
      <c r="BJ367" s="22" t="s">
        <v>79</v>
      </c>
      <c r="BK367" s="192">
        <f>ROUND(I367*H367,2)</f>
        <v>0</v>
      </c>
      <c r="BL367" s="22" t="s">
        <v>3658</v>
      </c>
      <c r="BM367" s="191" t="s">
        <v>5231</v>
      </c>
    </row>
    <row r="368" s="12" customFormat="1" ht="25.92" customHeight="1">
      <c r="A368" s="12"/>
      <c r="B368" s="166"/>
      <c r="C368" s="12"/>
      <c r="D368" s="167" t="s">
        <v>71</v>
      </c>
      <c r="E368" s="168" t="s">
        <v>487</v>
      </c>
      <c r="F368" s="168" t="s">
        <v>5232</v>
      </c>
      <c r="G368" s="12"/>
      <c r="H368" s="12"/>
      <c r="I368" s="169"/>
      <c r="J368" s="170">
        <f>BK368</f>
        <v>0</v>
      </c>
      <c r="K368" s="12"/>
      <c r="L368" s="166"/>
      <c r="M368" s="171"/>
      <c r="N368" s="172"/>
      <c r="O368" s="172"/>
      <c r="P368" s="173">
        <f>SUM(P369:P388)</f>
        <v>0</v>
      </c>
      <c r="Q368" s="172"/>
      <c r="R368" s="173">
        <f>SUM(R369:R388)</f>
        <v>0</v>
      </c>
      <c r="S368" s="172"/>
      <c r="T368" s="174">
        <f>SUM(T369:T388)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67" t="s">
        <v>104</v>
      </c>
      <c r="AT368" s="175" t="s">
        <v>71</v>
      </c>
      <c r="AU368" s="175" t="s">
        <v>72</v>
      </c>
      <c r="AY368" s="167" t="s">
        <v>458</v>
      </c>
      <c r="BK368" s="176">
        <f>SUM(BK369:BK388)</f>
        <v>0</v>
      </c>
    </row>
    <row r="369" s="2" customFormat="1" ht="21.75" customHeight="1">
      <c r="A369" s="41"/>
      <c r="B369" s="179"/>
      <c r="C369" s="180" t="s">
        <v>1969</v>
      </c>
      <c r="D369" s="180" t="s">
        <v>462</v>
      </c>
      <c r="E369" s="181" t="s">
        <v>5233</v>
      </c>
      <c r="F369" s="182" t="s">
        <v>5234</v>
      </c>
      <c r="G369" s="183" t="s">
        <v>708</v>
      </c>
      <c r="H369" s="184">
        <v>143</v>
      </c>
      <c r="I369" s="185"/>
      <c r="J369" s="186">
        <f>ROUND(I369*H369,2)</f>
        <v>0</v>
      </c>
      <c r="K369" s="182" t="s">
        <v>709</v>
      </c>
      <c r="L369" s="42"/>
      <c r="M369" s="187" t="s">
        <v>3</v>
      </c>
      <c r="N369" s="188" t="s">
        <v>43</v>
      </c>
      <c r="O369" s="75"/>
      <c r="P369" s="189">
        <f>O369*H369</f>
        <v>0</v>
      </c>
      <c r="Q369" s="189">
        <v>0</v>
      </c>
      <c r="R369" s="189">
        <f>Q369*H369</f>
        <v>0</v>
      </c>
      <c r="S369" s="189">
        <v>0</v>
      </c>
      <c r="T369" s="190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191" t="s">
        <v>3658</v>
      </c>
      <c r="AT369" s="191" t="s">
        <v>462</v>
      </c>
      <c r="AU369" s="191" t="s">
        <v>79</v>
      </c>
      <c r="AY369" s="22" t="s">
        <v>458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22" t="s">
        <v>79</v>
      </c>
      <c r="BK369" s="192">
        <f>ROUND(I369*H369,2)</f>
        <v>0</v>
      </c>
      <c r="BL369" s="22" t="s">
        <v>3658</v>
      </c>
      <c r="BM369" s="191" t="s">
        <v>5235</v>
      </c>
    </row>
    <row r="370" s="2" customFormat="1" ht="16.5" customHeight="1">
      <c r="A370" s="41"/>
      <c r="B370" s="179"/>
      <c r="C370" s="180" t="s">
        <v>1974</v>
      </c>
      <c r="D370" s="180" t="s">
        <v>462</v>
      </c>
      <c r="E370" s="181" t="s">
        <v>5236</v>
      </c>
      <c r="F370" s="182" t="s">
        <v>5237</v>
      </c>
      <c r="G370" s="183" t="s">
        <v>694</v>
      </c>
      <c r="H370" s="184">
        <v>1220</v>
      </c>
      <c r="I370" s="185"/>
      <c r="J370" s="186">
        <f>ROUND(I370*H370,2)</f>
        <v>0</v>
      </c>
      <c r="K370" s="182" t="s">
        <v>709</v>
      </c>
      <c r="L370" s="42"/>
      <c r="M370" s="187" t="s">
        <v>3</v>
      </c>
      <c r="N370" s="188" t="s">
        <v>43</v>
      </c>
      <c r="O370" s="75"/>
      <c r="P370" s="189">
        <f>O370*H370</f>
        <v>0</v>
      </c>
      <c r="Q370" s="189">
        <v>0</v>
      </c>
      <c r="R370" s="189">
        <f>Q370*H370</f>
        <v>0</v>
      </c>
      <c r="S370" s="189">
        <v>0</v>
      </c>
      <c r="T370" s="190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191" t="s">
        <v>3658</v>
      </c>
      <c r="AT370" s="191" t="s">
        <v>462</v>
      </c>
      <c r="AU370" s="191" t="s">
        <v>79</v>
      </c>
      <c r="AY370" s="22" t="s">
        <v>458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22" t="s">
        <v>79</v>
      </c>
      <c r="BK370" s="192">
        <f>ROUND(I370*H370,2)</f>
        <v>0</v>
      </c>
      <c r="BL370" s="22" t="s">
        <v>3658</v>
      </c>
      <c r="BM370" s="191" t="s">
        <v>5238</v>
      </c>
    </row>
    <row r="371" s="2" customFormat="1" ht="16.5" customHeight="1">
      <c r="A371" s="41"/>
      <c r="B371" s="179"/>
      <c r="C371" s="180" t="s">
        <v>1981</v>
      </c>
      <c r="D371" s="180" t="s">
        <v>462</v>
      </c>
      <c r="E371" s="181" t="s">
        <v>5239</v>
      </c>
      <c r="F371" s="182" t="s">
        <v>5240</v>
      </c>
      <c r="G371" s="183" t="s">
        <v>694</v>
      </c>
      <c r="H371" s="184">
        <v>360</v>
      </c>
      <c r="I371" s="185"/>
      <c r="J371" s="186">
        <f>ROUND(I371*H371,2)</f>
        <v>0</v>
      </c>
      <c r="K371" s="182" t="s">
        <v>709</v>
      </c>
      <c r="L371" s="42"/>
      <c r="M371" s="187" t="s">
        <v>3</v>
      </c>
      <c r="N371" s="188" t="s">
        <v>43</v>
      </c>
      <c r="O371" s="75"/>
      <c r="P371" s="189">
        <f>O371*H371</f>
        <v>0</v>
      </c>
      <c r="Q371" s="189">
        <v>0</v>
      </c>
      <c r="R371" s="189">
        <f>Q371*H371</f>
        <v>0</v>
      </c>
      <c r="S371" s="189">
        <v>0</v>
      </c>
      <c r="T371" s="190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191" t="s">
        <v>3658</v>
      </c>
      <c r="AT371" s="191" t="s">
        <v>462</v>
      </c>
      <c r="AU371" s="191" t="s">
        <v>79</v>
      </c>
      <c r="AY371" s="22" t="s">
        <v>458</v>
      </c>
      <c r="BE371" s="192">
        <f>IF(N371="základní",J371,0)</f>
        <v>0</v>
      </c>
      <c r="BF371" s="192">
        <f>IF(N371="snížená",J371,0)</f>
        <v>0</v>
      </c>
      <c r="BG371" s="192">
        <f>IF(N371="zákl. přenesená",J371,0)</f>
        <v>0</v>
      </c>
      <c r="BH371" s="192">
        <f>IF(N371="sníž. přenesená",J371,0)</f>
        <v>0</v>
      </c>
      <c r="BI371" s="192">
        <f>IF(N371="nulová",J371,0)</f>
        <v>0</v>
      </c>
      <c r="BJ371" s="22" t="s">
        <v>79</v>
      </c>
      <c r="BK371" s="192">
        <f>ROUND(I371*H371,2)</f>
        <v>0</v>
      </c>
      <c r="BL371" s="22" t="s">
        <v>3658</v>
      </c>
      <c r="BM371" s="191" t="s">
        <v>5241</v>
      </c>
    </row>
    <row r="372" s="2" customFormat="1" ht="16.5" customHeight="1">
      <c r="A372" s="41"/>
      <c r="B372" s="179"/>
      <c r="C372" s="180" t="s">
        <v>1987</v>
      </c>
      <c r="D372" s="180" t="s">
        <v>462</v>
      </c>
      <c r="E372" s="181" t="s">
        <v>5242</v>
      </c>
      <c r="F372" s="182" t="s">
        <v>5243</v>
      </c>
      <c r="G372" s="183" t="s">
        <v>694</v>
      </c>
      <c r="H372" s="184">
        <v>170</v>
      </c>
      <c r="I372" s="185"/>
      <c r="J372" s="186">
        <f>ROUND(I372*H372,2)</f>
        <v>0</v>
      </c>
      <c r="K372" s="182" t="s">
        <v>709</v>
      </c>
      <c r="L372" s="42"/>
      <c r="M372" s="187" t="s">
        <v>3</v>
      </c>
      <c r="N372" s="188" t="s">
        <v>43</v>
      </c>
      <c r="O372" s="75"/>
      <c r="P372" s="189">
        <f>O372*H372</f>
        <v>0</v>
      </c>
      <c r="Q372" s="189">
        <v>0</v>
      </c>
      <c r="R372" s="189">
        <f>Q372*H372</f>
        <v>0</v>
      </c>
      <c r="S372" s="189">
        <v>0</v>
      </c>
      <c r="T372" s="190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191" t="s">
        <v>3658</v>
      </c>
      <c r="AT372" s="191" t="s">
        <v>462</v>
      </c>
      <c r="AU372" s="191" t="s">
        <v>79</v>
      </c>
      <c r="AY372" s="22" t="s">
        <v>458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22" t="s">
        <v>79</v>
      </c>
      <c r="BK372" s="192">
        <f>ROUND(I372*H372,2)</f>
        <v>0</v>
      </c>
      <c r="BL372" s="22" t="s">
        <v>3658</v>
      </c>
      <c r="BM372" s="191" t="s">
        <v>5244</v>
      </c>
    </row>
    <row r="373" s="2" customFormat="1" ht="16.5" customHeight="1">
      <c r="A373" s="41"/>
      <c r="B373" s="179"/>
      <c r="C373" s="180" t="s">
        <v>1992</v>
      </c>
      <c r="D373" s="180" t="s">
        <v>462</v>
      </c>
      <c r="E373" s="181" t="s">
        <v>5245</v>
      </c>
      <c r="F373" s="182" t="s">
        <v>5246</v>
      </c>
      <c r="G373" s="183" t="s">
        <v>708</v>
      </c>
      <c r="H373" s="184">
        <v>18</v>
      </c>
      <c r="I373" s="185"/>
      <c r="J373" s="186">
        <f>ROUND(I373*H373,2)</f>
        <v>0</v>
      </c>
      <c r="K373" s="182" t="s">
        <v>709</v>
      </c>
      <c r="L373" s="42"/>
      <c r="M373" s="187" t="s">
        <v>3</v>
      </c>
      <c r="N373" s="188" t="s">
        <v>43</v>
      </c>
      <c r="O373" s="75"/>
      <c r="P373" s="189">
        <f>O373*H373</f>
        <v>0</v>
      </c>
      <c r="Q373" s="189">
        <v>0</v>
      </c>
      <c r="R373" s="189">
        <f>Q373*H373</f>
        <v>0</v>
      </c>
      <c r="S373" s="189">
        <v>0</v>
      </c>
      <c r="T373" s="190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191" t="s">
        <v>3658</v>
      </c>
      <c r="AT373" s="191" t="s">
        <v>462</v>
      </c>
      <c r="AU373" s="191" t="s">
        <v>79</v>
      </c>
      <c r="AY373" s="22" t="s">
        <v>458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22" t="s">
        <v>79</v>
      </c>
      <c r="BK373" s="192">
        <f>ROUND(I373*H373,2)</f>
        <v>0</v>
      </c>
      <c r="BL373" s="22" t="s">
        <v>3658</v>
      </c>
      <c r="BM373" s="191" t="s">
        <v>5247</v>
      </c>
    </row>
    <row r="374" s="2" customFormat="1" ht="21.75" customHeight="1">
      <c r="A374" s="41"/>
      <c r="B374" s="179"/>
      <c r="C374" s="180" t="s">
        <v>1999</v>
      </c>
      <c r="D374" s="180" t="s">
        <v>462</v>
      </c>
      <c r="E374" s="181" t="s">
        <v>5248</v>
      </c>
      <c r="F374" s="182" t="s">
        <v>5249</v>
      </c>
      <c r="G374" s="183" t="s">
        <v>708</v>
      </c>
      <c r="H374" s="184">
        <v>6</v>
      </c>
      <c r="I374" s="185"/>
      <c r="J374" s="186">
        <f>ROUND(I374*H374,2)</f>
        <v>0</v>
      </c>
      <c r="K374" s="182" t="s">
        <v>709</v>
      </c>
      <c r="L374" s="42"/>
      <c r="M374" s="187" t="s">
        <v>3</v>
      </c>
      <c r="N374" s="188" t="s">
        <v>43</v>
      </c>
      <c r="O374" s="75"/>
      <c r="P374" s="189">
        <f>O374*H374</f>
        <v>0</v>
      </c>
      <c r="Q374" s="189">
        <v>0</v>
      </c>
      <c r="R374" s="189">
        <f>Q374*H374</f>
        <v>0</v>
      </c>
      <c r="S374" s="189">
        <v>0</v>
      </c>
      <c r="T374" s="190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191" t="s">
        <v>3658</v>
      </c>
      <c r="AT374" s="191" t="s">
        <v>462</v>
      </c>
      <c r="AU374" s="191" t="s">
        <v>79</v>
      </c>
      <c r="AY374" s="22" t="s">
        <v>458</v>
      </c>
      <c r="BE374" s="192">
        <f>IF(N374="základní",J374,0)</f>
        <v>0</v>
      </c>
      <c r="BF374" s="192">
        <f>IF(N374="snížená",J374,0)</f>
        <v>0</v>
      </c>
      <c r="BG374" s="192">
        <f>IF(N374="zákl. přenesená",J374,0)</f>
        <v>0</v>
      </c>
      <c r="BH374" s="192">
        <f>IF(N374="sníž. přenesená",J374,0)</f>
        <v>0</v>
      </c>
      <c r="BI374" s="192">
        <f>IF(N374="nulová",J374,0)</f>
        <v>0</v>
      </c>
      <c r="BJ374" s="22" t="s">
        <v>79</v>
      </c>
      <c r="BK374" s="192">
        <f>ROUND(I374*H374,2)</f>
        <v>0</v>
      </c>
      <c r="BL374" s="22" t="s">
        <v>3658</v>
      </c>
      <c r="BM374" s="191" t="s">
        <v>5250</v>
      </c>
    </row>
    <row r="375" s="2" customFormat="1" ht="16.5" customHeight="1">
      <c r="A375" s="41"/>
      <c r="B375" s="179"/>
      <c r="C375" s="180" t="s">
        <v>2004</v>
      </c>
      <c r="D375" s="180" t="s">
        <v>462</v>
      </c>
      <c r="E375" s="181" t="s">
        <v>5251</v>
      </c>
      <c r="F375" s="182" t="s">
        <v>5252</v>
      </c>
      <c r="G375" s="183" t="s">
        <v>3642</v>
      </c>
      <c r="H375" s="184">
        <v>5</v>
      </c>
      <c r="I375" s="185"/>
      <c r="J375" s="186">
        <f>ROUND(I375*H375,2)</f>
        <v>0</v>
      </c>
      <c r="K375" s="182" t="s">
        <v>709</v>
      </c>
      <c r="L375" s="42"/>
      <c r="M375" s="187" t="s">
        <v>3</v>
      </c>
      <c r="N375" s="188" t="s">
        <v>43</v>
      </c>
      <c r="O375" s="75"/>
      <c r="P375" s="189">
        <f>O375*H375</f>
        <v>0</v>
      </c>
      <c r="Q375" s="189">
        <v>0</v>
      </c>
      <c r="R375" s="189">
        <f>Q375*H375</f>
        <v>0</v>
      </c>
      <c r="S375" s="189">
        <v>0</v>
      </c>
      <c r="T375" s="190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191" t="s">
        <v>3658</v>
      </c>
      <c r="AT375" s="191" t="s">
        <v>462</v>
      </c>
      <c r="AU375" s="191" t="s">
        <v>79</v>
      </c>
      <c r="AY375" s="22" t="s">
        <v>458</v>
      </c>
      <c r="BE375" s="192">
        <f>IF(N375="základní",J375,0)</f>
        <v>0</v>
      </c>
      <c r="BF375" s="192">
        <f>IF(N375="snížená",J375,0)</f>
        <v>0</v>
      </c>
      <c r="BG375" s="192">
        <f>IF(N375="zákl. přenesená",J375,0)</f>
        <v>0</v>
      </c>
      <c r="BH375" s="192">
        <f>IF(N375="sníž. přenesená",J375,0)</f>
        <v>0</v>
      </c>
      <c r="BI375" s="192">
        <f>IF(N375="nulová",J375,0)</f>
        <v>0</v>
      </c>
      <c r="BJ375" s="22" t="s">
        <v>79</v>
      </c>
      <c r="BK375" s="192">
        <f>ROUND(I375*H375,2)</f>
        <v>0</v>
      </c>
      <c r="BL375" s="22" t="s">
        <v>3658</v>
      </c>
      <c r="BM375" s="191" t="s">
        <v>5253</v>
      </c>
    </row>
    <row r="376" s="2" customFormat="1" ht="16.5" customHeight="1">
      <c r="A376" s="41"/>
      <c r="B376" s="179"/>
      <c r="C376" s="180" t="s">
        <v>2011</v>
      </c>
      <c r="D376" s="180" t="s">
        <v>462</v>
      </c>
      <c r="E376" s="181" t="s">
        <v>5254</v>
      </c>
      <c r="F376" s="182" t="s">
        <v>5255</v>
      </c>
      <c r="G376" s="183" t="s">
        <v>3642</v>
      </c>
      <c r="H376" s="184">
        <v>5</v>
      </c>
      <c r="I376" s="185"/>
      <c r="J376" s="186">
        <f>ROUND(I376*H376,2)</f>
        <v>0</v>
      </c>
      <c r="K376" s="182" t="s">
        <v>709</v>
      </c>
      <c r="L376" s="42"/>
      <c r="M376" s="187" t="s">
        <v>3</v>
      </c>
      <c r="N376" s="188" t="s">
        <v>43</v>
      </c>
      <c r="O376" s="75"/>
      <c r="P376" s="189">
        <f>O376*H376</f>
        <v>0</v>
      </c>
      <c r="Q376" s="189">
        <v>0</v>
      </c>
      <c r="R376" s="189">
        <f>Q376*H376</f>
        <v>0</v>
      </c>
      <c r="S376" s="189">
        <v>0</v>
      </c>
      <c r="T376" s="190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191" t="s">
        <v>3658</v>
      </c>
      <c r="AT376" s="191" t="s">
        <v>462</v>
      </c>
      <c r="AU376" s="191" t="s">
        <v>79</v>
      </c>
      <c r="AY376" s="22" t="s">
        <v>458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22" t="s">
        <v>79</v>
      </c>
      <c r="BK376" s="192">
        <f>ROUND(I376*H376,2)</f>
        <v>0</v>
      </c>
      <c r="BL376" s="22" t="s">
        <v>3658</v>
      </c>
      <c r="BM376" s="191" t="s">
        <v>5256</v>
      </c>
    </row>
    <row r="377" s="2" customFormat="1" ht="16.5" customHeight="1">
      <c r="A377" s="41"/>
      <c r="B377" s="179"/>
      <c r="C377" s="180" t="s">
        <v>2017</v>
      </c>
      <c r="D377" s="180" t="s">
        <v>462</v>
      </c>
      <c r="E377" s="181" t="s">
        <v>5257</v>
      </c>
      <c r="F377" s="182" t="s">
        <v>5258</v>
      </c>
      <c r="G377" s="183" t="s">
        <v>3642</v>
      </c>
      <c r="H377" s="184">
        <v>15</v>
      </c>
      <c r="I377" s="185"/>
      <c r="J377" s="186">
        <f>ROUND(I377*H377,2)</f>
        <v>0</v>
      </c>
      <c r="K377" s="182" t="s">
        <v>709</v>
      </c>
      <c r="L377" s="42"/>
      <c r="M377" s="187" t="s">
        <v>3</v>
      </c>
      <c r="N377" s="188" t="s">
        <v>43</v>
      </c>
      <c r="O377" s="75"/>
      <c r="P377" s="189">
        <f>O377*H377</f>
        <v>0</v>
      </c>
      <c r="Q377" s="189">
        <v>0</v>
      </c>
      <c r="R377" s="189">
        <f>Q377*H377</f>
        <v>0</v>
      </c>
      <c r="S377" s="189">
        <v>0</v>
      </c>
      <c r="T377" s="190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191" t="s">
        <v>3658</v>
      </c>
      <c r="AT377" s="191" t="s">
        <v>462</v>
      </c>
      <c r="AU377" s="191" t="s">
        <v>79</v>
      </c>
      <c r="AY377" s="22" t="s">
        <v>458</v>
      </c>
      <c r="BE377" s="192">
        <f>IF(N377="základní",J377,0)</f>
        <v>0</v>
      </c>
      <c r="BF377" s="192">
        <f>IF(N377="snížená",J377,0)</f>
        <v>0</v>
      </c>
      <c r="BG377" s="192">
        <f>IF(N377="zákl. přenesená",J377,0)</f>
        <v>0</v>
      </c>
      <c r="BH377" s="192">
        <f>IF(N377="sníž. přenesená",J377,0)</f>
        <v>0</v>
      </c>
      <c r="BI377" s="192">
        <f>IF(N377="nulová",J377,0)</f>
        <v>0</v>
      </c>
      <c r="BJ377" s="22" t="s">
        <v>79</v>
      </c>
      <c r="BK377" s="192">
        <f>ROUND(I377*H377,2)</f>
        <v>0</v>
      </c>
      <c r="BL377" s="22" t="s">
        <v>3658</v>
      </c>
      <c r="BM377" s="191" t="s">
        <v>5259</v>
      </c>
    </row>
    <row r="378" s="2" customFormat="1" ht="16.5" customHeight="1">
      <c r="A378" s="41"/>
      <c r="B378" s="179"/>
      <c r="C378" s="180" t="s">
        <v>2023</v>
      </c>
      <c r="D378" s="180" t="s">
        <v>462</v>
      </c>
      <c r="E378" s="181" t="s">
        <v>5260</v>
      </c>
      <c r="F378" s="182" t="s">
        <v>5261</v>
      </c>
      <c r="G378" s="183" t="s">
        <v>708</v>
      </c>
      <c r="H378" s="184">
        <v>1</v>
      </c>
      <c r="I378" s="185"/>
      <c r="J378" s="186">
        <f>ROUND(I378*H378,2)</f>
        <v>0</v>
      </c>
      <c r="K378" s="182" t="s">
        <v>709</v>
      </c>
      <c r="L378" s="42"/>
      <c r="M378" s="187" t="s">
        <v>3</v>
      </c>
      <c r="N378" s="188" t="s">
        <v>43</v>
      </c>
      <c r="O378" s="75"/>
      <c r="P378" s="189">
        <f>O378*H378</f>
        <v>0</v>
      </c>
      <c r="Q378" s="189">
        <v>0</v>
      </c>
      <c r="R378" s="189">
        <f>Q378*H378</f>
        <v>0</v>
      </c>
      <c r="S378" s="189">
        <v>0</v>
      </c>
      <c r="T378" s="190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191" t="s">
        <v>3658</v>
      </c>
      <c r="AT378" s="191" t="s">
        <v>462</v>
      </c>
      <c r="AU378" s="191" t="s">
        <v>79</v>
      </c>
      <c r="AY378" s="22" t="s">
        <v>458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22" t="s">
        <v>79</v>
      </c>
      <c r="BK378" s="192">
        <f>ROUND(I378*H378,2)</f>
        <v>0</v>
      </c>
      <c r="BL378" s="22" t="s">
        <v>3658</v>
      </c>
      <c r="BM378" s="191" t="s">
        <v>5262</v>
      </c>
    </row>
    <row r="379" s="2" customFormat="1" ht="16.5" customHeight="1">
      <c r="A379" s="41"/>
      <c r="B379" s="179"/>
      <c r="C379" s="180" t="s">
        <v>2031</v>
      </c>
      <c r="D379" s="180" t="s">
        <v>462</v>
      </c>
      <c r="E379" s="181" t="s">
        <v>5263</v>
      </c>
      <c r="F379" s="182" t="s">
        <v>5264</v>
      </c>
      <c r="G379" s="183" t="s">
        <v>708</v>
      </c>
      <c r="H379" s="184">
        <v>1</v>
      </c>
      <c r="I379" s="185"/>
      <c r="J379" s="186">
        <f>ROUND(I379*H379,2)</f>
        <v>0</v>
      </c>
      <c r="K379" s="182" t="s">
        <v>709</v>
      </c>
      <c r="L379" s="42"/>
      <c r="M379" s="187" t="s">
        <v>3</v>
      </c>
      <c r="N379" s="188" t="s">
        <v>43</v>
      </c>
      <c r="O379" s="75"/>
      <c r="P379" s="189">
        <f>O379*H379</f>
        <v>0</v>
      </c>
      <c r="Q379" s="189">
        <v>0</v>
      </c>
      <c r="R379" s="189">
        <f>Q379*H379</f>
        <v>0</v>
      </c>
      <c r="S379" s="189">
        <v>0</v>
      </c>
      <c r="T379" s="190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191" t="s">
        <v>3658</v>
      </c>
      <c r="AT379" s="191" t="s">
        <v>462</v>
      </c>
      <c r="AU379" s="191" t="s">
        <v>79</v>
      </c>
      <c r="AY379" s="22" t="s">
        <v>458</v>
      </c>
      <c r="BE379" s="192">
        <f>IF(N379="základní",J379,0)</f>
        <v>0</v>
      </c>
      <c r="BF379" s="192">
        <f>IF(N379="snížená",J379,0)</f>
        <v>0</v>
      </c>
      <c r="BG379" s="192">
        <f>IF(N379="zákl. přenesená",J379,0)</f>
        <v>0</v>
      </c>
      <c r="BH379" s="192">
        <f>IF(N379="sníž. přenesená",J379,0)</f>
        <v>0</v>
      </c>
      <c r="BI379" s="192">
        <f>IF(N379="nulová",J379,0)</f>
        <v>0</v>
      </c>
      <c r="BJ379" s="22" t="s">
        <v>79</v>
      </c>
      <c r="BK379" s="192">
        <f>ROUND(I379*H379,2)</f>
        <v>0</v>
      </c>
      <c r="BL379" s="22" t="s">
        <v>3658</v>
      </c>
      <c r="BM379" s="191" t="s">
        <v>5265</v>
      </c>
    </row>
    <row r="380" s="2" customFormat="1" ht="16.5" customHeight="1">
      <c r="A380" s="41"/>
      <c r="B380" s="179"/>
      <c r="C380" s="180" t="s">
        <v>2036</v>
      </c>
      <c r="D380" s="180" t="s">
        <v>462</v>
      </c>
      <c r="E380" s="181" t="s">
        <v>5266</v>
      </c>
      <c r="F380" s="182" t="s">
        <v>5267</v>
      </c>
      <c r="G380" s="183" t="s">
        <v>708</v>
      </c>
      <c r="H380" s="184">
        <v>1</v>
      </c>
      <c r="I380" s="185"/>
      <c r="J380" s="186">
        <f>ROUND(I380*H380,2)</f>
        <v>0</v>
      </c>
      <c r="K380" s="182" t="s">
        <v>709</v>
      </c>
      <c r="L380" s="42"/>
      <c r="M380" s="187" t="s">
        <v>3</v>
      </c>
      <c r="N380" s="188" t="s">
        <v>43</v>
      </c>
      <c r="O380" s="75"/>
      <c r="P380" s="189">
        <f>O380*H380</f>
        <v>0</v>
      </c>
      <c r="Q380" s="189">
        <v>0</v>
      </c>
      <c r="R380" s="189">
        <f>Q380*H380</f>
        <v>0</v>
      </c>
      <c r="S380" s="189">
        <v>0</v>
      </c>
      <c r="T380" s="190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191" t="s">
        <v>3658</v>
      </c>
      <c r="AT380" s="191" t="s">
        <v>462</v>
      </c>
      <c r="AU380" s="191" t="s">
        <v>79</v>
      </c>
      <c r="AY380" s="22" t="s">
        <v>458</v>
      </c>
      <c r="BE380" s="192">
        <f>IF(N380="základní",J380,0)</f>
        <v>0</v>
      </c>
      <c r="BF380" s="192">
        <f>IF(N380="snížená",J380,0)</f>
        <v>0</v>
      </c>
      <c r="BG380" s="192">
        <f>IF(N380="zákl. přenesená",J380,0)</f>
        <v>0</v>
      </c>
      <c r="BH380" s="192">
        <f>IF(N380="sníž. přenesená",J380,0)</f>
        <v>0</v>
      </c>
      <c r="BI380" s="192">
        <f>IF(N380="nulová",J380,0)</f>
        <v>0</v>
      </c>
      <c r="BJ380" s="22" t="s">
        <v>79</v>
      </c>
      <c r="BK380" s="192">
        <f>ROUND(I380*H380,2)</f>
        <v>0</v>
      </c>
      <c r="BL380" s="22" t="s">
        <v>3658</v>
      </c>
      <c r="BM380" s="191" t="s">
        <v>5268</v>
      </c>
    </row>
    <row r="381" s="2" customFormat="1" ht="16.5" customHeight="1">
      <c r="A381" s="41"/>
      <c r="B381" s="179"/>
      <c r="C381" s="180" t="s">
        <v>2042</v>
      </c>
      <c r="D381" s="180" t="s">
        <v>462</v>
      </c>
      <c r="E381" s="181" t="s">
        <v>5269</v>
      </c>
      <c r="F381" s="182" t="s">
        <v>5270</v>
      </c>
      <c r="G381" s="183" t="s">
        <v>708</v>
      </c>
      <c r="H381" s="184">
        <v>1</v>
      </c>
      <c r="I381" s="185"/>
      <c r="J381" s="186">
        <f>ROUND(I381*H381,2)</f>
        <v>0</v>
      </c>
      <c r="K381" s="182" t="s">
        <v>709</v>
      </c>
      <c r="L381" s="42"/>
      <c r="M381" s="187" t="s">
        <v>3</v>
      </c>
      <c r="N381" s="188" t="s">
        <v>43</v>
      </c>
      <c r="O381" s="75"/>
      <c r="P381" s="189">
        <f>O381*H381</f>
        <v>0</v>
      </c>
      <c r="Q381" s="189">
        <v>0</v>
      </c>
      <c r="R381" s="189">
        <f>Q381*H381</f>
        <v>0</v>
      </c>
      <c r="S381" s="189">
        <v>0</v>
      </c>
      <c r="T381" s="190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191" t="s">
        <v>3658</v>
      </c>
      <c r="AT381" s="191" t="s">
        <v>462</v>
      </c>
      <c r="AU381" s="191" t="s">
        <v>79</v>
      </c>
      <c r="AY381" s="22" t="s">
        <v>458</v>
      </c>
      <c r="BE381" s="192">
        <f>IF(N381="základní",J381,0)</f>
        <v>0</v>
      </c>
      <c r="BF381" s="192">
        <f>IF(N381="snížená",J381,0)</f>
        <v>0</v>
      </c>
      <c r="BG381" s="192">
        <f>IF(N381="zákl. přenesená",J381,0)</f>
        <v>0</v>
      </c>
      <c r="BH381" s="192">
        <f>IF(N381="sníž. přenesená",J381,0)</f>
        <v>0</v>
      </c>
      <c r="BI381" s="192">
        <f>IF(N381="nulová",J381,0)</f>
        <v>0</v>
      </c>
      <c r="BJ381" s="22" t="s">
        <v>79</v>
      </c>
      <c r="BK381" s="192">
        <f>ROUND(I381*H381,2)</f>
        <v>0</v>
      </c>
      <c r="BL381" s="22" t="s">
        <v>3658</v>
      </c>
      <c r="BM381" s="191" t="s">
        <v>5271</v>
      </c>
    </row>
    <row r="382" s="2" customFormat="1" ht="16.5" customHeight="1">
      <c r="A382" s="41"/>
      <c r="B382" s="179"/>
      <c r="C382" s="180" t="s">
        <v>2046</v>
      </c>
      <c r="D382" s="180" t="s">
        <v>462</v>
      </c>
      <c r="E382" s="181" t="s">
        <v>5272</v>
      </c>
      <c r="F382" s="182" t="s">
        <v>5273</v>
      </c>
      <c r="G382" s="183" t="s">
        <v>708</v>
      </c>
      <c r="H382" s="184">
        <v>1</v>
      </c>
      <c r="I382" s="185"/>
      <c r="J382" s="186">
        <f>ROUND(I382*H382,2)</f>
        <v>0</v>
      </c>
      <c r="K382" s="182" t="s">
        <v>709</v>
      </c>
      <c r="L382" s="42"/>
      <c r="M382" s="187" t="s">
        <v>3</v>
      </c>
      <c r="N382" s="188" t="s">
        <v>43</v>
      </c>
      <c r="O382" s="75"/>
      <c r="P382" s="189">
        <f>O382*H382</f>
        <v>0</v>
      </c>
      <c r="Q382" s="189">
        <v>0</v>
      </c>
      <c r="R382" s="189">
        <f>Q382*H382</f>
        <v>0</v>
      </c>
      <c r="S382" s="189">
        <v>0</v>
      </c>
      <c r="T382" s="190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191" t="s">
        <v>3658</v>
      </c>
      <c r="AT382" s="191" t="s">
        <v>462</v>
      </c>
      <c r="AU382" s="191" t="s">
        <v>79</v>
      </c>
      <c r="AY382" s="22" t="s">
        <v>458</v>
      </c>
      <c r="BE382" s="192">
        <f>IF(N382="základní",J382,0)</f>
        <v>0</v>
      </c>
      <c r="BF382" s="192">
        <f>IF(N382="snížená",J382,0)</f>
        <v>0</v>
      </c>
      <c r="BG382" s="192">
        <f>IF(N382="zákl. přenesená",J382,0)</f>
        <v>0</v>
      </c>
      <c r="BH382" s="192">
        <f>IF(N382="sníž. přenesená",J382,0)</f>
        <v>0</v>
      </c>
      <c r="BI382" s="192">
        <f>IF(N382="nulová",J382,0)</f>
        <v>0</v>
      </c>
      <c r="BJ382" s="22" t="s">
        <v>79</v>
      </c>
      <c r="BK382" s="192">
        <f>ROUND(I382*H382,2)</f>
        <v>0</v>
      </c>
      <c r="BL382" s="22" t="s">
        <v>3658</v>
      </c>
      <c r="BM382" s="191" t="s">
        <v>5274</v>
      </c>
    </row>
    <row r="383" s="2" customFormat="1" ht="16.5" customHeight="1">
      <c r="A383" s="41"/>
      <c r="B383" s="179"/>
      <c r="C383" s="180" t="s">
        <v>2053</v>
      </c>
      <c r="D383" s="180" t="s">
        <v>462</v>
      </c>
      <c r="E383" s="181" t="s">
        <v>5275</v>
      </c>
      <c r="F383" s="182" t="s">
        <v>5276</v>
      </c>
      <c r="G383" s="183" t="s">
        <v>708</v>
      </c>
      <c r="H383" s="184">
        <v>1</v>
      </c>
      <c r="I383" s="185"/>
      <c r="J383" s="186">
        <f>ROUND(I383*H383,2)</f>
        <v>0</v>
      </c>
      <c r="K383" s="182" t="s">
        <v>709</v>
      </c>
      <c r="L383" s="42"/>
      <c r="M383" s="187" t="s">
        <v>3</v>
      </c>
      <c r="N383" s="188" t="s">
        <v>43</v>
      </c>
      <c r="O383" s="75"/>
      <c r="P383" s="189">
        <f>O383*H383</f>
        <v>0</v>
      </c>
      <c r="Q383" s="189">
        <v>0</v>
      </c>
      <c r="R383" s="189">
        <f>Q383*H383</f>
        <v>0</v>
      </c>
      <c r="S383" s="189">
        <v>0</v>
      </c>
      <c r="T383" s="190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191" t="s">
        <v>3658</v>
      </c>
      <c r="AT383" s="191" t="s">
        <v>462</v>
      </c>
      <c r="AU383" s="191" t="s">
        <v>79</v>
      </c>
      <c r="AY383" s="22" t="s">
        <v>458</v>
      </c>
      <c r="BE383" s="192">
        <f>IF(N383="základní",J383,0)</f>
        <v>0</v>
      </c>
      <c r="BF383" s="192">
        <f>IF(N383="snížená",J383,0)</f>
        <v>0</v>
      </c>
      <c r="BG383" s="192">
        <f>IF(N383="zákl. přenesená",J383,0)</f>
        <v>0</v>
      </c>
      <c r="BH383" s="192">
        <f>IF(N383="sníž. přenesená",J383,0)</f>
        <v>0</v>
      </c>
      <c r="BI383" s="192">
        <f>IF(N383="nulová",J383,0)</f>
        <v>0</v>
      </c>
      <c r="BJ383" s="22" t="s">
        <v>79</v>
      </c>
      <c r="BK383" s="192">
        <f>ROUND(I383*H383,2)</f>
        <v>0</v>
      </c>
      <c r="BL383" s="22" t="s">
        <v>3658</v>
      </c>
      <c r="BM383" s="191" t="s">
        <v>5277</v>
      </c>
    </row>
    <row r="384" s="2" customFormat="1" ht="16.5" customHeight="1">
      <c r="A384" s="41"/>
      <c r="B384" s="179"/>
      <c r="C384" s="180" t="s">
        <v>2063</v>
      </c>
      <c r="D384" s="180" t="s">
        <v>462</v>
      </c>
      <c r="E384" s="181" t="s">
        <v>5278</v>
      </c>
      <c r="F384" s="182" t="s">
        <v>5279</v>
      </c>
      <c r="G384" s="183" t="s">
        <v>708</v>
      </c>
      <c r="H384" s="184">
        <v>1</v>
      </c>
      <c r="I384" s="185"/>
      <c r="J384" s="186">
        <f>ROUND(I384*H384,2)</f>
        <v>0</v>
      </c>
      <c r="K384" s="182" t="s">
        <v>709</v>
      </c>
      <c r="L384" s="42"/>
      <c r="M384" s="187" t="s">
        <v>3</v>
      </c>
      <c r="N384" s="188" t="s">
        <v>43</v>
      </c>
      <c r="O384" s="75"/>
      <c r="P384" s="189">
        <f>O384*H384</f>
        <v>0</v>
      </c>
      <c r="Q384" s="189">
        <v>0</v>
      </c>
      <c r="R384" s="189">
        <f>Q384*H384</f>
        <v>0</v>
      </c>
      <c r="S384" s="189">
        <v>0</v>
      </c>
      <c r="T384" s="190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191" t="s">
        <v>3658</v>
      </c>
      <c r="AT384" s="191" t="s">
        <v>462</v>
      </c>
      <c r="AU384" s="191" t="s">
        <v>79</v>
      </c>
      <c r="AY384" s="22" t="s">
        <v>458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22" t="s">
        <v>79</v>
      </c>
      <c r="BK384" s="192">
        <f>ROUND(I384*H384,2)</f>
        <v>0</v>
      </c>
      <c r="BL384" s="22" t="s">
        <v>3658</v>
      </c>
      <c r="BM384" s="191" t="s">
        <v>5280</v>
      </c>
    </row>
    <row r="385" s="2" customFormat="1" ht="16.5" customHeight="1">
      <c r="A385" s="41"/>
      <c r="B385" s="179"/>
      <c r="C385" s="180" t="s">
        <v>2073</v>
      </c>
      <c r="D385" s="180" t="s">
        <v>462</v>
      </c>
      <c r="E385" s="181" t="s">
        <v>5281</v>
      </c>
      <c r="F385" s="182" t="s">
        <v>5282</v>
      </c>
      <c r="G385" s="183" t="s">
        <v>708</v>
      </c>
      <c r="H385" s="184">
        <v>1</v>
      </c>
      <c r="I385" s="185"/>
      <c r="J385" s="186">
        <f>ROUND(I385*H385,2)</f>
        <v>0</v>
      </c>
      <c r="K385" s="182" t="s">
        <v>709</v>
      </c>
      <c r="L385" s="42"/>
      <c r="M385" s="187" t="s">
        <v>3</v>
      </c>
      <c r="N385" s="188" t="s">
        <v>43</v>
      </c>
      <c r="O385" s="75"/>
      <c r="P385" s="189">
        <f>O385*H385</f>
        <v>0</v>
      </c>
      <c r="Q385" s="189">
        <v>0</v>
      </c>
      <c r="R385" s="189">
        <f>Q385*H385</f>
        <v>0</v>
      </c>
      <c r="S385" s="189">
        <v>0</v>
      </c>
      <c r="T385" s="190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191" t="s">
        <v>3658</v>
      </c>
      <c r="AT385" s="191" t="s">
        <v>462</v>
      </c>
      <c r="AU385" s="191" t="s">
        <v>79</v>
      </c>
      <c r="AY385" s="22" t="s">
        <v>458</v>
      </c>
      <c r="BE385" s="192">
        <f>IF(N385="základní",J385,0)</f>
        <v>0</v>
      </c>
      <c r="BF385" s="192">
        <f>IF(N385="snížená",J385,0)</f>
        <v>0</v>
      </c>
      <c r="BG385" s="192">
        <f>IF(N385="zákl. přenesená",J385,0)</f>
        <v>0</v>
      </c>
      <c r="BH385" s="192">
        <f>IF(N385="sníž. přenesená",J385,0)</f>
        <v>0</v>
      </c>
      <c r="BI385" s="192">
        <f>IF(N385="nulová",J385,0)</f>
        <v>0</v>
      </c>
      <c r="BJ385" s="22" t="s">
        <v>79</v>
      </c>
      <c r="BK385" s="192">
        <f>ROUND(I385*H385,2)</f>
        <v>0</v>
      </c>
      <c r="BL385" s="22" t="s">
        <v>3658</v>
      </c>
      <c r="BM385" s="191" t="s">
        <v>5283</v>
      </c>
    </row>
    <row r="386" s="2" customFormat="1" ht="16.5" customHeight="1">
      <c r="A386" s="41"/>
      <c r="B386" s="179"/>
      <c r="C386" s="180" t="s">
        <v>2080</v>
      </c>
      <c r="D386" s="180" t="s">
        <v>462</v>
      </c>
      <c r="E386" s="181" t="s">
        <v>5284</v>
      </c>
      <c r="F386" s="182" t="s">
        <v>5285</v>
      </c>
      <c r="G386" s="183" t="s">
        <v>708</v>
      </c>
      <c r="H386" s="184">
        <v>1</v>
      </c>
      <c r="I386" s="185"/>
      <c r="J386" s="186">
        <f>ROUND(I386*H386,2)</f>
        <v>0</v>
      </c>
      <c r="K386" s="182" t="s">
        <v>709</v>
      </c>
      <c r="L386" s="42"/>
      <c r="M386" s="187" t="s">
        <v>3</v>
      </c>
      <c r="N386" s="188" t="s">
        <v>43</v>
      </c>
      <c r="O386" s="75"/>
      <c r="P386" s="189">
        <f>O386*H386</f>
        <v>0</v>
      </c>
      <c r="Q386" s="189">
        <v>0</v>
      </c>
      <c r="R386" s="189">
        <f>Q386*H386</f>
        <v>0</v>
      </c>
      <c r="S386" s="189">
        <v>0</v>
      </c>
      <c r="T386" s="190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191" t="s">
        <v>3658</v>
      </c>
      <c r="AT386" s="191" t="s">
        <v>462</v>
      </c>
      <c r="AU386" s="191" t="s">
        <v>79</v>
      </c>
      <c r="AY386" s="22" t="s">
        <v>458</v>
      </c>
      <c r="BE386" s="192">
        <f>IF(N386="základní",J386,0)</f>
        <v>0</v>
      </c>
      <c r="BF386" s="192">
        <f>IF(N386="snížená",J386,0)</f>
        <v>0</v>
      </c>
      <c r="BG386" s="192">
        <f>IF(N386="zákl. přenesená",J386,0)</f>
        <v>0</v>
      </c>
      <c r="BH386" s="192">
        <f>IF(N386="sníž. přenesená",J386,0)</f>
        <v>0</v>
      </c>
      <c r="BI386" s="192">
        <f>IF(N386="nulová",J386,0)</f>
        <v>0</v>
      </c>
      <c r="BJ386" s="22" t="s">
        <v>79</v>
      </c>
      <c r="BK386" s="192">
        <f>ROUND(I386*H386,2)</f>
        <v>0</v>
      </c>
      <c r="BL386" s="22" t="s">
        <v>3658</v>
      </c>
      <c r="BM386" s="191" t="s">
        <v>5286</v>
      </c>
    </row>
    <row r="387" s="2" customFormat="1" ht="16.5" customHeight="1">
      <c r="A387" s="41"/>
      <c r="B387" s="179"/>
      <c r="C387" s="180" t="s">
        <v>2086</v>
      </c>
      <c r="D387" s="180" t="s">
        <v>462</v>
      </c>
      <c r="E387" s="181" t="s">
        <v>5287</v>
      </c>
      <c r="F387" s="182" t="s">
        <v>5288</v>
      </c>
      <c r="G387" s="183" t="s">
        <v>708</v>
      </c>
      <c r="H387" s="184">
        <v>1</v>
      </c>
      <c r="I387" s="185"/>
      <c r="J387" s="186">
        <f>ROUND(I387*H387,2)</f>
        <v>0</v>
      </c>
      <c r="K387" s="182" t="s">
        <v>709</v>
      </c>
      <c r="L387" s="42"/>
      <c r="M387" s="187" t="s">
        <v>3</v>
      </c>
      <c r="N387" s="188" t="s">
        <v>43</v>
      </c>
      <c r="O387" s="75"/>
      <c r="P387" s="189">
        <f>O387*H387</f>
        <v>0</v>
      </c>
      <c r="Q387" s="189">
        <v>0</v>
      </c>
      <c r="R387" s="189">
        <f>Q387*H387</f>
        <v>0</v>
      </c>
      <c r="S387" s="189">
        <v>0</v>
      </c>
      <c r="T387" s="190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191" t="s">
        <v>3658</v>
      </c>
      <c r="AT387" s="191" t="s">
        <v>462</v>
      </c>
      <c r="AU387" s="191" t="s">
        <v>79</v>
      </c>
      <c r="AY387" s="22" t="s">
        <v>458</v>
      </c>
      <c r="BE387" s="192">
        <f>IF(N387="základní",J387,0)</f>
        <v>0</v>
      </c>
      <c r="BF387" s="192">
        <f>IF(N387="snížená",J387,0)</f>
        <v>0</v>
      </c>
      <c r="BG387" s="192">
        <f>IF(N387="zákl. přenesená",J387,0)</f>
        <v>0</v>
      </c>
      <c r="BH387" s="192">
        <f>IF(N387="sníž. přenesená",J387,0)</f>
        <v>0</v>
      </c>
      <c r="BI387" s="192">
        <f>IF(N387="nulová",J387,0)</f>
        <v>0</v>
      </c>
      <c r="BJ387" s="22" t="s">
        <v>79</v>
      </c>
      <c r="BK387" s="192">
        <f>ROUND(I387*H387,2)</f>
        <v>0</v>
      </c>
      <c r="BL387" s="22" t="s">
        <v>3658</v>
      </c>
      <c r="BM387" s="191" t="s">
        <v>5289</v>
      </c>
    </row>
    <row r="388" s="2" customFormat="1" ht="16.5" customHeight="1">
      <c r="A388" s="41"/>
      <c r="B388" s="179"/>
      <c r="C388" s="180" t="s">
        <v>2091</v>
      </c>
      <c r="D388" s="180" t="s">
        <v>462</v>
      </c>
      <c r="E388" s="181" t="s">
        <v>5290</v>
      </c>
      <c r="F388" s="182" t="s">
        <v>5291</v>
      </c>
      <c r="G388" s="183" t="s">
        <v>708</v>
      </c>
      <c r="H388" s="184">
        <v>1</v>
      </c>
      <c r="I388" s="185"/>
      <c r="J388" s="186">
        <f>ROUND(I388*H388,2)</f>
        <v>0</v>
      </c>
      <c r="K388" s="182" t="s">
        <v>709</v>
      </c>
      <c r="L388" s="42"/>
      <c r="M388" s="259" t="s">
        <v>3</v>
      </c>
      <c r="N388" s="260" t="s">
        <v>43</v>
      </c>
      <c r="O388" s="253"/>
      <c r="P388" s="261">
        <f>O388*H388</f>
        <v>0</v>
      </c>
      <c r="Q388" s="261">
        <v>0</v>
      </c>
      <c r="R388" s="261">
        <f>Q388*H388</f>
        <v>0</v>
      </c>
      <c r="S388" s="261">
        <v>0</v>
      </c>
      <c r="T388" s="262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191" t="s">
        <v>3658</v>
      </c>
      <c r="AT388" s="191" t="s">
        <v>462</v>
      </c>
      <c r="AU388" s="191" t="s">
        <v>79</v>
      </c>
      <c r="AY388" s="22" t="s">
        <v>458</v>
      </c>
      <c r="BE388" s="192">
        <f>IF(N388="základní",J388,0)</f>
        <v>0</v>
      </c>
      <c r="BF388" s="192">
        <f>IF(N388="snížená",J388,0)</f>
        <v>0</v>
      </c>
      <c r="BG388" s="192">
        <f>IF(N388="zákl. přenesená",J388,0)</f>
        <v>0</v>
      </c>
      <c r="BH388" s="192">
        <f>IF(N388="sníž. přenesená",J388,0)</f>
        <v>0</v>
      </c>
      <c r="BI388" s="192">
        <f>IF(N388="nulová",J388,0)</f>
        <v>0</v>
      </c>
      <c r="BJ388" s="22" t="s">
        <v>79</v>
      </c>
      <c r="BK388" s="192">
        <f>ROUND(I388*H388,2)</f>
        <v>0</v>
      </c>
      <c r="BL388" s="22" t="s">
        <v>3658</v>
      </c>
      <c r="BM388" s="191" t="s">
        <v>5292</v>
      </c>
    </row>
    <row r="389" s="2" customFormat="1" ht="6.96" customHeight="1">
      <c r="A389" s="41"/>
      <c r="B389" s="58"/>
      <c r="C389" s="59"/>
      <c r="D389" s="59"/>
      <c r="E389" s="59"/>
      <c r="F389" s="59"/>
      <c r="G389" s="59"/>
      <c r="H389" s="59"/>
      <c r="I389" s="59"/>
      <c r="J389" s="59"/>
      <c r="K389" s="59"/>
      <c r="L389" s="42"/>
      <c r="M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</row>
  </sheetData>
  <autoFilter ref="C105:K38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4:H94"/>
    <mergeCell ref="E96:H96"/>
    <mergeCell ref="E98:H9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100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3335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2"/>
      <c r="C11" s="41"/>
      <c r="D11" s="41"/>
      <c r="E11" s="65" t="s">
        <v>5293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3337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3338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3338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ROUND(J89,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ROUND((SUM(BE89:BE135)),  2)</f>
        <v>0</v>
      </c>
      <c r="G35" s="41"/>
      <c r="H35" s="41"/>
      <c r="I35" s="136">
        <v>0.20999999999999999</v>
      </c>
      <c r="J35" s="135">
        <f>ROUND(((SUM(BE89:BE135))*I35),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ROUND((SUM(BF89:BF135)),  2)</f>
        <v>0</v>
      </c>
      <c r="G36" s="41"/>
      <c r="H36" s="41"/>
      <c r="I36" s="136">
        <v>0.12</v>
      </c>
      <c r="J36" s="135">
        <f>ROUND(((SUM(BF89:BF135))*I36),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ROUND((SUM(BG89:BG135)),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ROUND((SUM(BH89:BH135)),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ROUND((SUM(BI89:BI135)),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3335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1"/>
      <c r="D54" s="41"/>
      <c r="E54" s="65" t="str">
        <f>E11</f>
        <v xml:space="preserve">26 - Vybavení dle návrhu interier - pevně spojené  se stavbou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J89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5294</v>
      </c>
      <c r="E64" s="148"/>
      <c r="F64" s="148"/>
      <c r="G64" s="148"/>
      <c r="H64" s="148"/>
      <c r="I64" s="148"/>
      <c r="J64" s="149">
        <f>J90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5295</v>
      </c>
      <c r="E65" s="153"/>
      <c r="F65" s="153"/>
      <c r="G65" s="153"/>
      <c r="H65" s="153"/>
      <c r="I65" s="153"/>
      <c r="J65" s="154">
        <f>J91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5296</v>
      </c>
      <c r="E66" s="153"/>
      <c r="F66" s="153"/>
      <c r="G66" s="153"/>
      <c r="H66" s="153"/>
      <c r="I66" s="153"/>
      <c r="J66" s="154">
        <f>J104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5297</v>
      </c>
      <c r="E67" s="153"/>
      <c r="F67" s="153"/>
      <c r="G67" s="153"/>
      <c r="H67" s="153"/>
      <c r="I67" s="153"/>
      <c r="J67" s="154">
        <f>J125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443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17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127" t="str">
        <f>E7</f>
        <v>Obecní dům Rudíkov smlouva č. 2 - SO02, 3,4,5,6,7,8,9,11,13,14</v>
      </c>
      <c r="F77" s="35"/>
      <c r="G77" s="35"/>
      <c r="H77" s="35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5"/>
      <c r="C78" s="35" t="s">
        <v>155</v>
      </c>
      <c r="L78" s="25"/>
    </row>
    <row r="79" s="2" customFormat="1" ht="16.5" customHeight="1">
      <c r="A79" s="41"/>
      <c r="B79" s="42"/>
      <c r="C79" s="41"/>
      <c r="D79" s="41"/>
      <c r="E79" s="127" t="s">
        <v>159</v>
      </c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3335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30" customHeight="1">
      <c r="A81" s="41"/>
      <c r="B81" s="42"/>
      <c r="C81" s="41"/>
      <c r="D81" s="41"/>
      <c r="E81" s="65" t="str">
        <f>E11</f>
        <v xml:space="preserve">26 - Vybavení dle návrhu interier - pevně spojené  se stavbou</v>
      </c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1"/>
      <c r="E83" s="41"/>
      <c r="F83" s="30" t="str">
        <f>F14</f>
        <v>RUDÍKOV, P.Č. 2250/4, 2261, ST. 63, 2208/9,</v>
      </c>
      <c r="G83" s="41"/>
      <c r="H83" s="41"/>
      <c r="I83" s="35" t="s">
        <v>23</v>
      </c>
      <c r="J83" s="67" t="str">
        <f>IF(J14="","",J14)</f>
        <v>10. 1. 2024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25</v>
      </c>
      <c r="D85" s="41"/>
      <c r="E85" s="41"/>
      <c r="F85" s="30" t="str">
        <f>E17</f>
        <v xml:space="preserve"> </v>
      </c>
      <c r="G85" s="41"/>
      <c r="H85" s="41"/>
      <c r="I85" s="35" t="s">
        <v>31</v>
      </c>
      <c r="J85" s="39" t="str">
        <f>E23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1"/>
      <c r="E86" s="41"/>
      <c r="F86" s="30" t="str">
        <f>IF(E20="","",E20)</f>
        <v>Vyplň údaj</v>
      </c>
      <c r="G86" s="41"/>
      <c r="H86" s="41"/>
      <c r="I86" s="35" t="s">
        <v>34</v>
      </c>
      <c r="J86" s="39" t="str">
        <f>E26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1"/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56"/>
      <c r="B88" s="157"/>
      <c r="C88" s="158" t="s">
        <v>444</v>
      </c>
      <c r="D88" s="159" t="s">
        <v>57</v>
      </c>
      <c r="E88" s="159" t="s">
        <v>53</v>
      </c>
      <c r="F88" s="159" t="s">
        <v>54</v>
      </c>
      <c r="G88" s="159" t="s">
        <v>445</v>
      </c>
      <c r="H88" s="159" t="s">
        <v>446</v>
      </c>
      <c r="I88" s="159" t="s">
        <v>447</v>
      </c>
      <c r="J88" s="159" t="s">
        <v>303</v>
      </c>
      <c r="K88" s="160" t="s">
        <v>448</v>
      </c>
      <c r="L88" s="161"/>
      <c r="M88" s="83" t="s">
        <v>3</v>
      </c>
      <c r="N88" s="84" t="s">
        <v>42</v>
      </c>
      <c r="O88" s="84" t="s">
        <v>449</v>
      </c>
      <c r="P88" s="84" t="s">
        <v>450</v>
      </c>
      <c r="Q88" s="84" t="s">
        <v>451</v>
      </c>
      <c r="R88" s="84" t="s">
        <v>452</v>
      </c>
      <c r="S88" s="84" t="s">
        <v>453</v>
      </c>
      <c r="T88" s="85" t="s">
        <v>454</v>
      </c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</row>
    <row r="89" s="2" customFormat="1" ht="22.8" customHeight="1">
      <c r="A89" s="41"/>
      <c r="B89" s="42"/>
      <c r="C89" s="90" t="s">
        <v>455</v>
      </c>
      <c r="D89" s="41"/>
      <c r="E89" s="41"/>
      <c r="F89" s="41"/>
      <c r="G89" s="41"/>
      <c r="H89" s="41"/>
      <c r="I89" s="41"/>
      <c r="J89" s="162">
        <f>BK89</f>
        <v>0</v>
      </c>
      <c r="K89" s="41"/>
      <c r="L89" s="42"/>
      <c r="M89" s="86"/>
      <c r="N89" s="71"/>
      <c r="O89" s="87"/>
      <c r="P89" s="163">
        <f>P90</f>
        <v>0</v>
      </c>
      <c r="Q89" s="87"/>
      <c r="R89" s="163">
        <f>R90</f>
        <v>0</v>
      </c>
      <c r="S89" s="87"/>
      <c r="T89" s="164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2" t="s">
        <v>71</v>
      </c>
      <c r="AU89" s="22" t="s">
        <v>309</v>
      </c>
      <c r="BK89" s="165">
        <f>BK90</f>
        <v>0</v>
      </c>
    </row>
    <row r="90" s="12" customFormat="1" ht="25.92" customHeight="1">
      <c r="A90" s="12"/>
      <c r="B90" s="166"/>
      <c r="C90" s="12"/>
      <c r="D90" s="167" t="s">
        <v>71</v>
      </c>
      <c r="E90" s="168" t="s">
        <v>5298</v>
      </c>
      <c r="F90" s="168" t="s">
        <v>5232</v>
      </c>
      <c r="G90" s="12"/>
      <c r="H90" s="12"/>
      <c r="I90" s="169"/>
      <c r="J90" s="170">
        <f>BK90</f>
        <v>0</v>
      </c>
      <c r="K90" s="12"/>
      <c r="L90" s="166"/>
      <c r="M90" s="171"/>
      <c r="N90" s="172"/>
      <c r="O90" s="172"/>
      <c r="P90" s="173">
        <f>P91+P104+P125</f>
        <v>0</v>
      </c>
      <c r="Q90" s="172"/>
      <c r="R90" s="173">
        <f>R91+R104+R125</f>
        <v>0</v>
      </c>
      <c r="S90" s="172"/>
      <c r="T90" s="174">
        <f>T91+T104+T125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104</v>
      </c>
      <c r="AT90" s="175" t="s">
        <v>71</v>
      </c>
      <c r="AU90" s="175" t="s">
        <v>72</v>
      </c>
      <c r="AY90" s="167" t="s">
        <v>458</v>
      </c>
      <c r="BK90" s="176">
        <f>BK91+BK104+BK125</f>
        <v>0</v>
      </c>
    </row>
    <row r="91" s="12" customFormat="1" ht="22.8" customHeight="1">
      <c r="A91" s="12"/>
      <c r="B91" s="166"/>
      <c r="C91" s="12"/>
      <c r="D91" s="167" t="s">
        <v>71</v>
      </c>
      <c r="E91" s="177" t="s">
        <v>76</v>
      </c>
      <c r="F91" s="177" t="s">
        <v>5299</v>
      </c>
      <c r="G91" s="12"/>
      <c r="H91" s="12"/>
      <c r="I91" s="169"/>
      <c r="J91" s="178">
        <f>BK91</f>
        <v>0</v>
      </c>
      <c r="K91" s="12"/>
      <c r="L91" s="166"/>
      <c r="M91" s="171"/>
      <c r="N91" s="172"/>
      <c r="O91" s="172"/>
      <c r="P91" s="173">
        <f>SUM(P92:P103)</f>
        <v>0</v>
      </c>
      <c r="Q91" s="172"/>
      <c r="R91" s="173">
        <f>SUM(R92:R103)</f>
        <v>0</v>
      </c>
      <c r="S91" s="172"/>
      <c r="T91" s="174">
        <f>SUM(T92:T103)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104</v>
      </c>
      <c r="AT91" s="175" t="s">
        <v>71</v>
      </c>
      <c r="AU91" s="175" t="s">
        <v>79</v>
      </c>
      <c r="AY91" s="167" t="s">
        <v>458</v>
      </c>
      <c r="BK91" s="176">
        <f>SUM(BK92:BK103)</f>
        <v>0</v>
      </c>
    </row>
    <row r="92" s="2" customFormat="1" ht="16.5" customHeight="1">
      <c r="A92" s="41"/>
      <c r="B92" s="179"/>
      <c r="C92" s="180" t="s">
        <v>79</v>
      </c>
      <c r="D92" s="180" t="s">
        <v>462</v>
      </c>
      <c r="E92" s="181" t="s">
        <v>5300</v>
      </c>
      <c r="F92" s="182" t="s">
        <v>5301</v>
      </c>
      <c r="G92" s="183" t="s">
        <v>5302</v>
      </c>
      <c r="H92" s="184">
        <v>1</v>
      </c>
      <c r="I92" s="185"/>
      <c r="J92" s="186">
        <f>ROUND(I92*H92,2)</f>
        <v>0</v>
      </c>
      <c r="K92" s="182" t="s">
        <v>1553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5303</v>
      </c>
    </row>
    <row r="93" s="2" customFormat="1">
      <c r="A93" s="41"/>
      <c r="B93" s="42"/>
      <c r="C93" s="41"/>
      <c r="D93" s="199" t="s">
        <v>475</v>
      </c>
      <c r="E93" s="41"/>
      <c r="F93" s="207" t="s">
        <v>5304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475</v>
      </c>
      <c r="AU93" s="22" t="s">
        <v>76</v>
      </c>
    </row>
    <row r="94" s="2" customFormat="1" ht="16.5" customHeight="1">
      <c r="A94" s="41"/>
      <c r="B94" s="179"/>
      <c r="C94" s="180" t="s">
        <v>76</v>
      </c>
      <c r="D94" s="180" t="s">
        <v>462</v>
      </c>
      <c r="E94" s="181" t="s">
        <v>5305</v>
      </c>
      <c r="F94" s="182" t="s">
        <v>5306</v>
      </c>
      <c r="G94" s="183" t="s">
        <v>5302</v>
      </c>
      <c r="H94" s="184">
        <v>1</v>
      </c>
      <c r="I94" s="185"/>
      <c r="J94" s="186">
        <f>ROUND(I94*H94,2)</f>
        <v>0</v>
      </c>
      <c r="K94" s="182" t="s">
        <v>1553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104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104</v>
      </c>
      <c r="BM94" s="191" t="s">
        <v>5307</v>
      </c>
    </row>
    <row r="95" s="2" customFormat="1">
      <c r="A95" s="41"/>
      <c r="B95" s="42"/>
      <c r="C95" s="41"/>
      <c r="D95" s="199" t="s">
        <v>475</v>
      </c>
      <c r="E95" s="41"/>
      <c r="F95" s="207" t="s">
        <v>5308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475</v>
      </c>
      <c r="AU95" s="22" t="s">
        <v>76</v>
      </c>
    </row>
    <row r="96" s="2" customFormat="1" ht="24.15" customHeight="1">
      <c r="A96" s="41"/>
      <c r="B96" s="179"/>
      <c r="C96" s="180" t="s">
        <v>101</v>
      </c>
      <c r="D96" s="180" t="s">
        <v>462</v>
      </c>
      <c r="E96" s="181" t="s">
        <v>5309</v>
      </c>
      <c r="F96" s="182" t="s">
        <v>5310</v>
      </c>
      <c r="G96" s="183" t="s">
        <v>5302</v>
      </c>
      <c r="H96" s="184">
        <v>2</v>
      </c>
      <c r="I96" s="185"/>
      <c r="J96" s="186">
        <f>ROUND(I96*H96,2)</f>
        <v>0</v>
      </c>
      <c r="K96" s="182" t="s">
        <v>1553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104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104</v>
      </c>
      <c r="BM96" s="191" t="s">
        <v>5311</v>
      </c>
    </row>
    <row r="97" s="2" customFormat="1">
      <c r="A97" s="41"/>
      <c r="B97" s="42"/>
      <c r="C97" s="41"/>
      <c r="D97" s="199" t="s">
        <v>475</v>
      </c>
      <c r="E97" s="41"/>
      <c r="F97" s="207" t="s">
        <v>5312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475</v>
      </c>
      <c r="AU97" s="22" t="s">
        <v>76</v>
      </c>
    </row>
    <row r="98" s="2" customFormat="1" ht="24.15" customHeight="1">
      <c r="A98" s="41"/>
      <c r="B98" s="179"/>
      <c r="C98" s="180" t="s">
        <v>104</v>
      </c>
      <c r="D98" s="180" t="s">
        <v>462</v>
      </c>
      <c r="E98" s="181" t="s">
        <v>5313</v>
      </c>
      <c r="F98" s="182" t="s">
        <v>5314</v>
      </c>
      <c r="G98" s="183" t="s">
        <v>5302</v>
      </c>
      <c r="H98" s="184">
        <v>1</v>
      </c>
      <c r="I98" s="185"/>
      <c r="J98" s="186">
        <f>ROUND(I98*H98,2)</f>
        <v>0</v>
      </c>
      <c r="K98" s="182" t="s">
        <v>709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5315</v>
      </c>
    </row>
    <row r="99" s="2" customFormat="1" ht="37.8" customHeight="1">
      <c r="A99" s="41"/>
      <c r="B99" s="179"/>
      <c r="C99" s="180" t="s">
        <v>487</v>
      </c>
      <c r="D99" s="180" t="s">
        <v>462</v>
      </c>
      <c r="E99" s="181" t="s">
        <v>5316</v>
      </c>
      <c r="F99" s="182" t="s">
        <v>5317</v>
      </c>
      <c r="G99" s="183" t="s">
        <v>5302</v>
      </c>
      <c r="H99" s="184">
        <v>1</v>
      </c>
      <c r="I99" s="185"/>
      <c r="J99" s="186">
        <f>ROUND(I99*H99,2)</f>
        <v>0</v>
      </c>
      <c r="K99" s="182" t="s">
        <v>709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5318</v>
      </c>
    </row>
    <row r="100" s="2" customFormat="1" ht="37.8" customHeight="1">
      <c r="A100" s="41"/>
      <c r="B100" s="179"/>
      <c r="C100" s="180" t="s">
        <v>128</v>
      </c>
      <c r="D100" s="180" t="s">
        <v>462</v>
      </c>
      <c r="E100" s="181" t="s">
        <v>5319</v>
      </c>
      <c r="F100" s="182" t="s">
        <v>5320</v>
      </c>
      <c r="G100" s="183" t="s">
        <v>5302</v>
      </c>
      <c r="H100" s="184">
        <v>1</v>
      </c>
      <c r="I100" s="185"/>
      <c r="J100" s="186">
        <f>ROUND(I100*H100,2)</f>
        <v>0</v>
      </c>
      <c r="K100" s="182" t="s">
        <v>709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104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104</v>
      </c>
      <c r="BM100" s="191" t="s">
        <v>5321</v>
      </c>
    </row>
    <row r="101" s="2" customFormat="1" ht="37.8" customHeight="1">
      <c r="A101" s="41"/>
      <c r="B101" s="179"/>
      <c r="C101" s="180" t="s">
        <v>503</v>
      </c>
      <c r="D101" s="180" t="s">
        <v>462</v>
      </c>
      <c r="E101" s="181" t="s">
        <v>5322</v>
      </c>
      <c r="F101" s="182" t="s">
        <v>5323</v>
      </c>
      <c r="G101" s="183" t="s">
        <v>5302</v>
      </c>
      <c r="H101" s="184">
        <v>1</v>
      </c>
      <c r="I101" s="185"/>
      <c r="J101" s="186">
        <f>ROUND(I101*H101,2)</f>
        <v>0</v>
      </c>
      <c r="K101" s="182" t="s">
        <v>709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5324</v>
      </c>
    </row>
    <row r="102" s="2" customFormat="1" ht="37.8" customHeight="1">
      <c r="A102" s="41"/>
      <c r="B102" s="179"/>
      <c r="C102" s="180" t="s">
        <v>521</v>
      </c>
      <c r="D102" s="180" t="s">
        <v>462</v>
      </c>
      <c r="E102" s="181" t="s">
        <v>5325</v>
      </c>
      <c r="F102" s="182" t="s">
        <v>5326</v>
      </c>
      <c r="G102" s="183" t="s">
        <v>5302</v>
      </c>
      <c r="H102" s="184">
        <v>1</v>
      </c>
      <c r="I102" s="185"/>
      <c r="J102" s="186">
        <f>ROUND(I102*H102,2)</f>
        <v>0</v>
      </c>
      <c r="K102" s="182" t="s">
        <v>709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5327</v>
      </c>
    </row>
    <row r="103" s="2" customFormat="1" ht="37.8" customHeight="1">
      <c r="A103" s="41"/>
      <c r="B103" s="179"/>
      <c r="C103" s="180" t="s">
        <v>131</v>
      </c>
      <c r="D103" s="180" t="s">
        <v>462</v>
      </c>
      <c r="E103" s="181" t="s">
        <v>5328</v>
      </c>
      <c r="F103" s="182" t="s">
        <v>5329</v>
      </c>
      <c r="G103" s="183" t="s">
        <v>5302</v>
      </c>
      <c r="H103" s="184">
        <v>1</v>
      </c>
      <c r="I103" s="185"/>
      <c r="J103" s="186">
        <f>ROUND(I103*H103,2)</f>
        <v>0</v>
      </c>
      <c r="K103" s="182" t="s">
        <v>709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76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5330</v>
      </c>
    </row>
    <row r="104" s="12" customFormat="1" ht="22.8" customHeight="1">
      <c r="A104" s="12"/>
      <c r="B104" s="166"/>
      <c r="C104" s="12"/>
      <c r="D104" s="167" t="s">
        <v>71</v>
      </c>
      <c r="E104" s="177" t="s">
        <v>101</v>
      </c>
      <c r="F104" s="177" t="s">
        <v>5331</v>
      </c>
      <c r="G104" s="12"/>
      <c r="H104" s="12"/>
      <c r="I104" s="169"/>
      <c r="J104" s="178">
        <f>BK104</f>
        <v>0</v>
      </c>
      <c r="K104" s="12"/>
      <c r="L104" s="166"/>
      <c r="M104" s="171"/>
      <c r="N104" s="172"/>
      <c r="O104" s="172"/>
      <c r="P104" s="173">
        <f>SUM(P105:P124)</f>
        <v>0</v>
      </c>
      <c r="Q104" s="172"/>
      <c r="R104" s="173">
        <f>SUM(R105:R124)</f>
        <v>0</v>
      </c>
      <c r="S104" s="172"/>
      <c r="T104" s="174">
        <f>SUM(T105:T124)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67" t="s">
        <v>104</v>
      </c>
      <c r="AT104" s="175" t="s">
        <v>71</v>
      </c>
      <c r="AU104" s="175" t="s">
        <v>79</v>
      </c>
      <c r="AY104" s="167" t="s">
        <v>458</v>
      </c>
      <c r="BK104" s="176">
        <f>SUM(BK105:BK124)</f>
        <v>0</v>
      </c>
    </row>
    <row r="105" s="2" customFormat="1" ht="16.5" customHeight="1">
      <c r="A105" s="41"/>
      <c r="B105" s="179"/>
      <c r="C105" s="180" t="s">
        <v>529</v>
      </c>
      <c r="D105" s="180" t="s">
        <v>462</v>
      </c>
      <c r="E105" s="181" t="s">
        <v>5332</v>
      </c>
      <c r="F105" s="182" t="s">
        <v>5333</v>
      </c>
      <c r="G105" s="183" t="s">
        <v>708</v>
      </c>
      <c r="H105" s="184">
        <v>2</v>
      </c>
      <c r="I105" s="185"/>
      <c r="J105" s="186">
        <f>ROUND(I105*H105,2)</f>
        <v>0</v>
      </c>
      <c r="K105" s="182" t="s">
        <v>1553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104</v>
      </c>
      <c r="AT105" s="191" t="s">
        <v>462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104</v>
      </c>
      <c r="BM105" s="191" t="s">
        <v>5334</v>
      </c>
    </row>
    <row r="106" s="2" customFormat="1">
      <c r="A106" s="41"/>
      <c r="B106" s="42"/>
      <c r="C106" s="41"/>
      <c r="D106" s="199" t="s">
        <v>475</v>
      </c>
      <c r="E106" s="41"/>
      <c r="F106" s="207" t="s">
        <v>5335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475</v>
      </c>
      <c r="AU106" s="22" t="s">
        <v>76</v>
      </c>
    </row>
    <row r="107" s="2" customFormat="1" ht="16.5" customHeight="1">
      <c r="A107" s="41"/>
      <c r="B107" s="179"/>
      <c r="C107" s="180" t="s">
        <v>460</v>
      </c>
      <c r="D107" s="180" t="s">
        <v>462</v>
      </c>
      <c r="E107" s="181" t="s">
        <v>5336</v>
      </c>
      <c r="F107" s="182" t="s">
        <v>5337</v>
      </c>
      <c r="G107" s="183" t="s">
        <v>708</v>
      </c>
      <c r="H107" s="184">
        <v>2</v>
      </c>
      <c r="I107" s="185"/>
      <c r="J107" s="186">
        <f>ROUND(I107*H107,2)</f>
        <v>0</v>
      </c>
      <c r="K107" s="182" t="s">
        <v>1553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104</v>
      </c>
      <c r="AT107" s="191" t="s">
        <v>462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104</v>
      </c>
      <c r="BM107" s="191" t="s">
        <v>5338</v>
      </c>
    </row>
    <row r="108" s="2" customFormat="1">
      <c r="A108" s="41"/>
      <c r="B108" s="42"/>
      <c r="C108" s="41"/>
      <c r="D108" s="199" t="s">
        <v>475</v>
      </c>
      <c r="E108" s="41"/>
      <c r="F108" s="207" t="s">
        <v>5339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475</v>
      </c>
      <c r="AU108" s="22" t="s">
        <v>76</v>
      </c>
    </row>
    <row r="109" s="2" customFormat="1" ht="21.75" customHeight="1">
      <c r="A109" s="41"/>
      <c r="B109" s="179"/>
      <c r="C109" s="180" t="s">
        <v>9</v>
      </c>
      <c r="D109" s="180" t="s">
        <v>462</v>
      </c>
      <c r="E109" s="181" t="s">
        <v>5340</v>
      </c>
      <c r="F109" s="182" t="s">
        <v>5341</v>
      </c>
      <c r="G109" s="183" t="s">
        <v>708</v>
      </c>
      <c r="H109" s="184">
        <v>2</v>
      </c>
      <c r="I109" s="185"/>
      <c r="J109" s="186">
        <f>ROUND(I109*H109,2)</f>
        <v>0</v>
      </c>
      <c r="K109" s="182" t="s">
        <v>1553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104</v>
      </c>
      <c r="AT109" s="191" t="s">
        <v>462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104</v>
      </c>
      <c r="BM109" s="191" t="s">
        <v>5342</v>
      </c>
    </row>
    <row r="110" s="2" customFormat="1">
      <c r="A110" s="41"/>
      <c r="B110" s="42"/>
      <c r="C110" s="41"/>
      <c r="D110" s="199" t="s">
        <v>475</v>
      </c>
      <c r="E110" s="41"/>
      <c r="F110" s="207" t="s">
        <v>5343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475</v>
      </c>
      <c r="AU110" s="22" t="s">
        <v>76</v>
      </c>
    </row>
    <row r="111" s="2" customFormat="1" ht="16.5" customHeight="1">
      <c r="A111" s="41"/>
      <c r="B111" s="179"/>
      <c r="C111" s="180" t="s">
        <v>519</v>
      </c>
      <c r="D111" s="180" t="s">
        <v>462</v>
      </c>
      <c r="E111" s="181" t="s">
        <v>5344</v>
      </c>
      <c r="F111" s="182" t="s">
        <v>5345</v>
      </c>
      <c r="G111" s="183" t="s">
        <v>708</v>
      </c>
      <c r="H111" s="184">
        <v>2</v>
      </c>
      <c r="I111" s="185"/>
      <c r="J111" s="186">
        <f>ROUND(I111*H111,2)</f>
        <v>0</v>
      </c>
      <c r="K111" s="182" t="s">
        <v>1553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5346</v>
      </c>
    </row>
    <row r="112" s="2" customFormat="1">
      <c r="A112" s="41"/>
      <c r="B112" s="42"/>
      <c r="C112" s="41"/>
      <c r="D112" s="199" t="s">
        <v>475</v>
      </c>
      <c r="E112" s="41"/>
      <c r="F112" s="207" t="s">
        <v>5347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475</v>
      </c>
      <c r="AU112" s="22" t="s">
        <v>76</v>
      </c>
    </row>
    <row r="113" s="2" customFormat="1" ht="16.5" customHeight="1">
      <c r="A113" s="41"/>
      <c r="B113" s="179"/>
      <c r="C113" s="180" t="s">
        <v>555</v>
      </c>
      <c r="D113" s="180" t="s">
        <v>462</v>
      </c>
      <c r="E113" s="181" t="s">
        <v>5348</v>
      </c>
      <c r="F113" s="182" t="s">
        <v>5349</v>
      </c>
      <c r="G113" s="183" t="s">
        <v>708</v>
      </c>
      <c r="H113" s="184">
        <v>2</v>
      </c>
      <c r="I113" s="185"/>
      <c r="J113" s="186">
        <f>ROUND(I113*H113,2)</f>
        <v>0</v>
      </c>
      <c r="K113" s="182" t="s">
        <v>1553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104</v>
      </c>
      <c r="AT113" s="191" t="s">
        <v>462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104</v>
      </c>
      <c r="BM113" s="191" t="s">
        <v>5350</v>
      </c>
    </row>
    <row r="114" s="2" customFormat="1">
      <c r="A114" s="41"/>
      <c r="B114" s="42"/>
      <c r="C114" s="41"/>
      <c r="D114" s="199" t="s">
        <v>475</v>
      </c>
      <c r="E114" s="41"/>
      <c r="F114" s="207" t="s">
        <v>5351</v>
      </c>
      <c r="G114" s="41"/>
      <c r="H114" s="41"/>
      <c r="I114" s="195"/>
      <c r="J114" s="41"/>
      <c r="K114" s="41"/>
      <c r="L114" s="42"/>
      <c r="M114" s="196"/>
      <c r="N114" s="197"/>
      <c r="O114" s="75"/>
      <c r="P114" s="75"/>
      <c r="Q114" s="75"/>
      <c r="R114" s="75"/>
      <c r="S114" s="75"/>
      <c r="T114" s="76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2" t="s">
        <v>475</v>
      </c>
      <c r="AU114" s="22" t="s">
        <v>76</v>
      </c>
    </row>
    <row r="115" s="2" customFormat="1" ht="16.5" customHeight="1">
      <c r="A115" s="41"/>
      <c r="B115" s="179"/>
      <c r="C115" s="180" t="s">
        <v>531</v>
      </c>
      <c r="D115" s="180" t="s">
        <v>462</v>
      </c>
      <c r="E115" s="181" t="s">
        <v>5352</v>
      </c>
      <c r="F115" s="182" t="s">
        <v>5353</v>
      </c>
      <c r="G115" s="183" t="s">
        <v>708</v>
      </c>
      <c r="H115" s="184">
        <v>2</v>
      </c>
      <c r="I115" s="185"/>
      <c r="J115" s="186">
        <f>ROUND(I115*H115,2)</f>
        <v>0</v>
      </c>
      <c r="K115" s="182" t="s">
        <v>1553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104</v>
      </c>
      <c r="AT115" s="191" t="s">
        <v>462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104</v>
      </c>
      <c r="BM115" s="191" t="s">
        <v>5354</v>
      </c>
    </row>
    <row r="116" s="2" customFormat="1">
      <c r="A116" s="41"/>
      <c r="B116" s="42"/>
      <c r="C116" s="41"/>
      <c r="D116" s="199" t="s">
        <v>475</v>
      </c>
      <c r="E116" s="41"/>
      <c r="F116" s="207" t="s">
        <v>5355</v>
      </c>
      <c r="G116" s="41"/>
      <c r="H116" s="41"/>
      <c r="I116" s="195"/>
      <c r="J116" s="41"/>
      <c r="K116" s="41"/>
      <c r="L116" s="42"/>
      <c r="M116" s="196"/>
      <c r="N116" s="197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2" t="s">
        <v>475</v>
      </c>
      <c r="AU116" s="22" t="s">
        <v>76</v>
      </c>
    </row>
    <row r="117" s="2" customFormat="1" ht="16.5" customHeight="1">
      <c r="A117" s="41"/>
      <c r="B117" s="179"/>
      <c r="C117" s="180" t="s">
        <v>567</v>
      </c>
      <c r="D117" s="180" t="s">
        <v>462</v>
      </c>
      <c r="E117" s="181" t="s">
        <v>5356</v>
      </c>
      <c r="F117" s="182" t="s">
        <v>5357</v>
      </c>
      <c r="G117" s="183" t="s">
        <v>708</v>
      </c>
      <c r="H117" s="184">
        <v>2</v>
      </c>
      <c r="I117" s="185"/>
      <c r="J117" s="186">
        <f>ROUND(I117*H117,2)</f>
        <v>0</v>
      </c>
      <c r="K117" s="182" t="s">
        <v>1553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5358</v>
      </c>
    </row>
    <row r="118" s="2" customFormat="1">
      <c r="A118" s="41"/>
      <c r="B118" s="42"/>
      <c r="C118" s="41"/>
      <c r="D118" s="199" t="s">
        <v>475</v>
      </c>
      <c r="E118" s="41"/>
      <c r="F118" s="207" t="s">
        <v>5359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475</v>
      </c>
      <c r="AU118" s="22" t="s">
        <v>76</v>
      </c>
    </row>
    <row r="119" s="2" customFormat="1" ht="16.5" customHeight="1">
      <c r="A119" s="41"/>
      <c r="B119" s="179"/>
      <c r="C119" s="180" t="s">
        <v>574</v>
      </c>
      <c r="D119" s="180" t="s">
        <v>462</v>
      </c>
      <c r="E119" s="181" t="s">
        <v>5360</v>
      </c>
      <c r="F119" s="182" t="s">
        <v>5361</v>
      </c>
      <c r="G119" s="183" t="s">
        <v>5362</v>
      </c>
      <c r="H119" s="184">
        <v>2</v>
      </c>
      <c r="I119" s="185"/>
      <c r="J119" s="186">
        <f>ROUND(I119*H119,2)</f>
        <v>0</v>
      </c>
      <c r="K119" s="182" t="s">
        <v>1553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5363</v>
      </c>
    </row>
    <row r="120" s="2" customFormat="1">
      <c r="A120" s="41"/>
      <c r="B120" s="42"/>
      <c r="C120" s="41"/>
      <c r="D120" s="199" t="s">
        <v>475</v>
      </c>
      <c r="E120" s="41"/>
      <c r="F120" s="207" t="s">
        <v>5364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475</v>
      </c>
      <c r="AU120" s="22" t="s">
        <v>76</v>
      </c>
    </row>
    <row r="121" s="2" customFormat="1" ht="16.5" customHeight="1">
      <c r="A121" s="41"/>
      <c r="B121" s="179"/>
      <c r="C121" s="180" t="s">
        <v>581</v>
      </c>
      <c r="D121" s="180" t="s">
        <v>462</v>
      </c>
      <c r="E121" s="181" t="s">
        <v>5365</v>
      </c>
      <c r="F121" s="182" t="s">
        <v>5366</v>
      </c>
      <c r="G121" s="183" t="s">
        <v>708</v>
      </c>
      <c r="H121" s="184">
        <v>6</v>
      </c>
      <c r="I121" s="185"/>
      <c r="J121" s="186">
        <f>ROUND(I121*H121,2)</f>
        <v>0</v>
      </c>
      <c r="K121" s="182" t="s">
        <v>1553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5367</v>
      </c>
    </row>
    <row r="122" s="2" customFormat="1">
      <c r="A122" s="41"/>
      <c r="B122" s="42"/>
      <c r="C122" s="41"/>
      <c r="D122" s="199" t="s">
        <v>475</v>
      </c>
      <c r="E122" s="41"/>
      <c r="F122" s="207" t="s">
        <v>5368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475</v>
      </c>
      <c r="AU122" s="22" t="s">
        <v>76</v>
      </c>
    </row>
    <row r="123" s="2" customFormat="1" ht="16.5" customHeight="1">
      <c r="A123" s="41"/>
      <c r="B123" s="179"/>
      <c r="C123" s="180" t="s">
        <v>588</v>
      </c>
      <c r="D123" s="180" t="s">
        <v>462</v>
      </c>
      <c r="E123" s="181" t="s">
        <v>5369</v>
      </c>
      <c r="F123" s="182" t="s">
        <v>5370</v>
      </c>
      <c r="G123" s="183" t="s">
        <v>4621</v>
      </c>
      <c r="H123" s="184">
        <v>1</v>
      </c>
      <c r="I123" s="185"/>
      <c r="J123" s="186">
        <f>ROUND(I123*H123,2)</f>
        <v>0</v>
      </c>
      <c r="K123" s="182" t="s">
        <v>1553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104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104</v>
      </c>
      <c r="BM123" s="191" t="s">
        <v>5371</v>
      </c>
    </row>
    <row r="124" s="2" customFormat="1">
      <c r="A124" s="41"/>
      <c r="B124" s="42"/>
      <c r="C124" s="41"/>
      <c r="D124" s="199" t="s">
        <v>475</v>
      </c>
      <c r="E124" s="41"/>
      <c r="F124" s="207" t="s">
        <v>5372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475</v>
      </c>
      <c r="AU124" s="22" t="s">
        <v>76</v>
      </c>
    </row>
    <row r="125" s="12" customFormat="1" ht="22.8" customHeight="1">
      <c r="A125" s="12"/>
      <c r="B125" s="166"/>
      <c r="C125" s="12"/>
      <c r="D125" s="167" t="s">
        <v>71</v>
      </c>
      <c r="E125" s="177" t="s">
        <v>104</v>
      </c>
      <c r="F125" s="177" t="s">
        <v>5373</v>
      </c>
      <c r="G125" s="12"/>
      <c r="H125" s="12"/>
      <c r="I125" s="169"/>
      <c r="J125" s="178">
        <f>BK125</f>
        <v>0</v>
      </c>
      <c r="K125" s="12"/>
      <c r="L125" s="166"/>
      <c r="M125" s="171"/>
      <c r="N125" s="172"/>
      <c r="O125" s="172"/>
      <c r="P125" s="173">
        <f>SUM(P126:P135)</f>
        <v>0</v>
      </c>
      <c r="Q125" s="172"/>
      <c r="R125" s="173">
        <f>SUM(R126:R135)</f>
        <v>0</v>
      </c>
      <c r="S125" s="172"/>
      <c r="T125" s="174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79</v>
      </c>
      <c r="AT125" s="175" t="s">
        <v>71</v>
      </c>
      <c r="AU125" s="175" t="s">
        <v>79</v>
      </c>
      <c r="AY125" s="167" t="s">
        <v>458</v>
      </c>
      <c r="BK125" s="176">
        <f>SUM(BK126:BK135)</f>
        <v>0</v>
      </c>
    </row>
    <row r="126" s="2" customFormat="1" ht="16.5" customHeight="1">
      <c r="A126" s="41"/>
      <c r="B126" s="179"/>
      <c r="C126" s="180" t="s">
        <v>593</v>
      </c>
      <c r="D126" s="180" t="s">
        <v>462</v>
      </c>
      <c r="E126" s="181" t="s">
        <v>5374</v>
      </c>
      <c r="F126" s="182" t="s">
        <v>5375</v>
      </c>
      <c r="G126" s="183" t="s">
        <v>140</v>
      </c>
      <c r="H126" s="184">
        <v>10.6</v>
      </c>
      <c r="I126" s="185"/>
      <c r="J126" s="186">
        <f>ROUND(I126*H126,2)</f>
        <v>0</v>
      </c>
      <c r="K126" s="182" t="s">
        <v>1553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104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5376</v>
      </c>
    </row>
    <row r="127" s="2" customFormat="1">
      <c r="A127" s="41"/>
      <c r="B127" s="42"/>
      <c r="C127" s="41"/>
      <c r="D127" s="199" t="s">
        <v>475</v>
      </c>
      <c r="E127" s="41"/>
      <c r="F127" s="207" t="s">
        <v>5377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475</v>
      </c>
      <c r="AU127" s="22" t="s">
        <v>76</v>
      </c>
    </row>
    <row r="128" s="2" customFormat="1" ht="16.5" customHeight="1">
      <c r="A128" s="41"/>
      <c r="B128" s="179"/>
      <c r="C128" s="180" t="s">
        <v>8</v>
      </c>
      <c r="D128" s="180" t="s">
        <v>462</v>
      </c>
      <c r="E128" s="181" t="s">
        <v>5378</v>
      </c>
      <c r="F128" s="182" t="s">
        <v>5379</v>
      </c>
      <c r="G128" s="183" t="s">
        <v>140</v>
      </c>
      <c r="H128" s="184">
        <v>31.5</v>
      </c>
      <c r="I128" s="185"/>
      <c r="J128" s="186">
        <f>ROUND(I128*H128,2)</f>
        <v>0</v>
      </c>
      <c r="K128" s="182" t="s">
        <v>1553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104</v>
      </c>
      <c r="AT128" s="191" t="s">
        <v>462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104</v>
      </c>
      <c r="BM128" s="191" t="s">
        <v>5380</v>
      </c>
    </row>
    <row r="129" s="2" customFormat="1">
      <c r="A129" s="41"/>
      <c r="B129" s="42"/>
      <c r="C129" s="41"/>
      <c r="D129" s="199" t="s">
        <v>475</v>
      </c>
      <c r="E129" s="41"/>
      <c r="F129" s="207" t="s">
        <v>5381</v>
      </c>
      <c r="G129" s="41"/>
      <c r="H129" s="41"/>
      <c r="I129" s="195"/>
      <c r="J129" s="41"/>
      <c r="K129" s="41"/>
      <c r="L129" s="42"/>
      <c r="M129" s="196"/>
      <c r="N129" s="197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2" t="s">
        <v>475</v>
      </c>
      <c r="AU129" s="22" t="s">
        <v>76</v>
      </c>
    </row>
    <row r="130" s="2" customFormat="1" ht="16.5" customHeight="1">
      <c r="A130" s="41"/>
      <c r="B130" s="179"/>
      <c r="C130" s="180" t="s">
        <v>86</v>
      </c>
      <c r="D130" s="180" t="s">
        <v>462</v>
      </c>
      <c r="E130" s="181" t="s">
        <v>5382</v>
      </c>
      <c r="F130" s="182" t="s">
        <v>5383</v>
      </c>
      <c r="G130" s="183" t="s">
        <v>140</v>
      </c>
      <c r="H130" s="184">
        <v>12.300000000000001</v>
      </c>
      <c r="I130" s="185"/>
      <c r="J130" s="186">
        <f>ROUND(I130*H130,2)</f>
        <v>0</v>
      </c>
      <c r="K130" s="182" t="s">
        <v>1553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104</v>
      </c>
      <c r="AT130" s="191" t="s">
        <v>462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5384</v>
      </c>
    </row>
    <row r="131" s="2" customFormat="1">
      <c r="A131" s="41"/>
      <c r="B131" s="42"/>
      <c r="C131" s="41"/>
      <c r="D131" s="199" t="s">
        <v>475</v>
      </c>
      <c r="E131" s="41"/>
      <c r="F131" s="207" t="s">
        <v>5385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475</v>
      </c>
      <c r="AU131" s="22" t="s">
        <v>76</v>
      </c>
    </row>
    <row r="132" s="2" customFormat="1" ht="16.5" customHeight="1">
      <c r="A132" s="41"/>
      <c r="B132" s="179"/>
      <c r="C132" s="180" t="s">
        <v>89</v>
      </c>
      <c r="D132" s="180" t="s">
        <v>462</v>
      </c>
      <c r="E132" s="181" t="s">
        <v>5386</v>
      </c>
      <c r="F132" s="182" t="s">
        <v>5387</v>
      </c>
      <c r="G132" s="183" t="s">
        <v>140</v>
      </c>
      <c r="H132" s="184">
        <v>9.7599999999999998</v>
      </c>
      <c r="I132" s="185"/>
      <c r="J132" s="186">
        <f>ROUND(I132*H132,2)</f>
        <v>0</v>
      </c>
      <c r="K132" s="182" t="s">
        <v>1553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104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5388</v>
      </c>
    </row>
    <row r="133" s="2" customFormat="1">
      <c r="A133" s="41"/>
      <c r="B133" s="42"/>
      <c r="C133" s="41"/>
      <c r="D133" s="199" t="s">
        <v>475</v>
      </c>
      <c r="E133" s="41"/>
      <c r="F133" s="207" t="s">
        <v>5389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475</v>
      </c>
      <c r="AU133" s="22" t="s">
        <v>76</v>
      </c>
    </row>
    <row r="134" s="2" customFormat="1" ht="16.5" customHeight="1">
      <c r="A134" s="41"/>
      <c r="B134" s="179"/>
      <c r="C134" s="180" t="s">
        <v>92</v>
      </c>
      <c r="D134" s="180" t="s">
        <v>462</v>
      </c>
      <c r="E134" s="181" t="s">
        <v>5390</v>
      </c>
      <c r="F134" s="182" t="s">
        <v>5391</v>
      </c>
      <c r="G134" s="183" t="s">
        <v>140</v>
      </c>
      <c r="H134" s="184">
        <v>28.899999999999999</v>
      </c>
      <c r="I134" s="185"/>
      <c r="J134" s="186">
        <f>ROUND(I134*H134,2)</f>
        <v>0</v>
      </c>
      <c r="K134" s="182" t="s">
        <v>1553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5392</v>
      </c>
    </row>
    <row r="135" s="2" customFormat="1">
      <c r="A135" s="41"/>
      <c r="B135" s="42"/>
      <c r="C135" s="41"/>
      <c r="D135" s="199" t="s">
        <v>475</v>
      </c>
      <c r="E135" s="41"/>
      <c r="F135" s="207" t="s">
        <v>5393</v>
      </c>
      <c r="G135" s="41"/>
      <c r="H135" s="41"/>
      <c r="I135" s="195"/>
      <c r="J135" s="41"/>
      <c r="K135" s="41"/>
      <c r="L135" s="42"/>
      <c r="M135" s="251"/>
      <c r="N135" s="252"/>
      <c r="O135" s="253"/>
      <c r="P135" s="253"/>
      <c r="Q135" s="253"/>
      <c r="R135" s="253"/>
      <c r="S135" s="253"/>
      <c r="T135" s="254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2" t="s">
        <v>475</v>
      </c>
      <c r="AU135" s="22" t="s">
        <v>76</v>
      </c>
    </row>
    <row r="136" s="2" customFormat="1" ht="6.96" customHeight="1">
      <c r="A136" s="41"/>
      <c r="B136" s="58"/>
      <c r="C136" s="59"/>
      <c r="D136" s="59"/>
      <c r="E136" s="59"/>
      <c r="F136" s="59"/>
      <c r="G136" s="59"/>
      <c r="H136" s="59"/>
      <c r="I136" s="59"/>
      <c r="J136" s="59"/>
      <c r="K136" s="59"/>
      <c r="L136" s="42"/>
      <c r="M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</row>
  </sheetData>
  <autoFilter ref="C88:K13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103</v>
      </c>
      <c r="AZ2" s="125" t="s">
        <v>134</v>
      </c>
      <c r="BA2" s="125" t="s">
        <v>135</v>
      </c>
      <c r="BB2" s="125" t="s">
        <v>136</v>
      </c>
      <c r="BC2" s="125" t="s">
        <v>5394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  <c r="AZ3" s="125" t="s">
        <v>224</v>
      </c>
      <c r="BA3" s="125" t="s">
        <v>225</v>
      </c>
      <c r="BB3" s="125" t="s">
        <v>140</v>
      </c>
      <c r="BC3" s="125" t="s">
        <v>5395</v>
      </c>
      <c r="BD3" s="125" t="s">
        <v>101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  <c r="AZ4" s="125" t="s">
        <v>230</v>
      </c>
      <c r="BA4" s="125" t="s">
        <v>231</v>
      </c>
      <c r="BB4" s="125" t="s">
        <v>140</v>
      </c>
      <c r="BC4" s="125" t="s">
        <v>5396</v>
      </c>
      <c r="BD4" s="125" t="s">
        <v>101</v>
      </c>
    </row>
    <row r="5" s="1" customFormat="1" ht="6.96" customHeight="1">
      <c r="B5" s="25"/>
      <c r="L5" s="25"/>
      <c r="AZ5" s="125" t="s">
        <v>304</v>
      </c>
      <c r="BA5" s="125" t="s">
        <v>305</v>
      </c>
      <c r="BB5" s="125" t="s">
        <v>140</v>
      </c>
      <c r="BC5" s="125" t="s">
        <v>5397</v>
      </c>
      <c r="BD5" s="125" t="s">
        <v>101</v>
      </c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5398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ROUND(J96,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ROUND((SUM(BE96:BE269)),  2)</f>
        <v>0</v>
      </c>
      <c r="G33" s="41"/>
      <c r="H33" s="41"/>
      <c r="I33" s="136">
        <v>0.20999999999999999</v>
      </c>
      <c r="J33" s="135">
        <f>ROUND(((SUM(BE96:BE269))*I33),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ROUND((SUM(BF96:BF269)),  2)</f>
        <v>0</v>
      </c>
      <c r="G34" s="41"/>
      <c r="H34" s="41"/>
      <c r="I34" s="136">
        <v>0.12</v>
      </c>
      <c r="J34" s="135">
        <f>ROUND(((SUM(BF96:BF269))*I34),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ROUND((SUM(BG96:BG269)),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ROUND((SUM(BH96:BH269)),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ROUND((SUM(BI96:BI269)),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3 - S004 - Opěrná stěna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J96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J97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J98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J99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J111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51"/>
      <c r="C64" s="10"/>
      <c r="D64" s="152" t="s">
        <v>327</v>
      </c>
      <c r="E64" s="153"/>
      <c r="F64" s="153"/>
      <c r="G64" s="153"/>
      <c r="H64" s="153"/>
      <c r="I64" s="153"/>
      <c r="J64" s="154">
        <f>J128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51"/>
      <c r="C65" s="10"/>
      <c r="D65" s="152" t="s">
        <v>331</v>
      </c>
      <c r="E65" s="153"/>
      <c r="F65" s="153"/>
      <c r="G65" s="153"/>
      <c r="H65" s="153"/>
      <c r="I65" s="153"/>
      <c r="J65" s="154">
        <f>J144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335</v>
      </c>
      <c r="E66" s="153"/>
      <c r="F66" s="153"/>
      <c r="G66" s="153"/>
      <c r="H66" s="153"/>
      <c r="I66" s="153"/>
      <c r="J66" s="154">
        <f>J158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51"/>
      <c r="C67" s="10"/>
      <c r="D67" s="152" t="s">
        <v>339</v>
      </c>
      <c r="E67" s="153"/>
      <c r="F67" s="153"/>
      <c r="G67" s="153"/>
      <c r="H67" s="153"/>
      <c r="I67" s="153"/>
      <c r="J67" s="154">
        <f>J159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51"/>
      <c r="C68" s="10"/>
      <c r="D68" s="152" t="s">
        <v>5399</v>
      </c>
      <c r="E68" s="153"/>
      <c r="F68" s="153"/>
      <c r="G68" s="153"/>
      <c r="H68" s="153"/>
      <c r="I68" s="153"/>
      <c r="J68" s="154">
        <f>J166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51"/>
      <c r="C69" s="10"/>
      <c r="D69" s="152" t="s">
        <v>347</v>
      </c>
      <c r="E69" s="153"/>
      <c r="F69" s="153"/>
      <c r="G69" s="153"/>
      <c r="H69" s="153"/>
      <c r="I69" s="153"/>
      <c r="J69" s="154">
        <f>J200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51"/>
      <c r="C70" s="10"/>
      <c r="D70" s="152" t="s">
        <v>354</v>
      </c>
      <c r="E70" s="153"/>
      <c r="F70" s="153"/>
      <c r="G70" s="153"/>
      <c r="H70" s="153"/>
      <c r="I70" s="153"/>
      <c r="J70" s="154">
        <f>J217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51"/>
      <c r="C71" s="10"/>
      <c r="D71" s="152" t="s">
        <v>358</v>
      </c>
      <c r="E71" s="153"/>
      <c r="F71" s="153"/>
      <c r="G71" s="153"/>
      <c r="H71" s="153"/>
      <c r="I71" s="153"/>
      <c r="J71" s="154">
        <f>J219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406</v>
      </c>
      <c r="E72" s="153"/>
      <c r="F72" s="153"/>
      <c r="G72" s="153"/>
      <c r="H72" s="153"/>
      <c r="I72" s="153"/>
      <c r="J72" s="154">
        <f>J237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46"/>
      <c r="C73" s="9"/>
      <c r="D73" s="147" t="s">
        <v>407</v>
      </c>
      <c r="E73" s="148"/>
      <c r="F73" s="148"/>
      <c r="G73" s="148"/>
      <c r="H73" s="148"/>
      <c r="I73" s="148"/>
      <c r="J73" s="149">
        <f>J240</f>
        <v>0</v>
      </c>
      <c r="K73" s="9"/>
      <c r="L73" s="146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51"/>
      <c r="C74" s="10"/>
      <c r="D74" s="152" t="s">
        <v>408</v>
      </c>
      <c r="E74" s="153"/>
      <c r="F74" s="153"/>
      <c r="G74" s="153"/>
      <c r="H74" s="153"/>
      <c r="I74" s="153"/>
      <c r="J74" s="154">
        <f>J241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51"/>
      <c r="C75" s="10"/>
      <c r="D75" s="152" t="s">
        <v>409</v>
      </c>
      <c r="E75" s="153"/>
      <c r="F75" s="153"/>
      <c r="G75" s="153"/>
      <c r="H75" s="153"/>
      <c r="I75" s="153"/>
      <c r="J75" s="154">
        <f>J244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51"/>
      <c r="C76" s="10"/>
      <c r="D76" s="152" t="s">
        <v>431</v>
      </c>
      <c r="E76" s="153"/>
      <c r="F76" s="153"/>
      <c r="G76" s="153"/>
      <c r="H76" s="153"/>
      <c r="I76" s="153"/>
      <c r="J76" s="154">
        <f>J263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82" s="2" customFormat="1" ht="6.96" customHeight="1">
      <c r="A82" s="41"/>
      <c r="B82" s="60"/>
      <c r="C82" s="61"/>
      <c r="D82" s="61"/>
      <c r="E82" s="61"/>
      <c r="F82" s="61"/>
      <c r="G82" s="61"/>
      <c r="H82" s="61"/>
      <c r="I82" s="61"/>
      <c r="J82" s="61"/>
      <c r="K82" s="6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4.96" customHeight="1">
      <c r="A83" s="41"/>
      <c r="B83" s="42"/>
      <c r="C83" s="26" t="s">
        <v>443</v>
      </c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17</v>
      </c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1"/>
      <c r="D86" s="41"/>
      <c r="E86" s="127" t="str">
        <f>E7</f>
        <v>Obecní dům Rudíkov smlouva č. 2 - SO02, 3,4,5,6,7,8,9,11,13,14</v>
      </c>
      <c r="F86" s="35"/>
      <c r="G86" s="35"/>
      <c r="H86" s="35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155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65" t="str">
        <f>E9</f>
        <v>3 - S004 - Opěrná stěna</v>
      </c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1"/>
      <c r="E90" s="41"/>
      <c r="F90" s="30" t="str">
        <f>F12</f>
        <v xml:space="preserve"> </v>
      </c>
      <c r="G90" s="41"/>
      <c r="H90" s="41"/>
      <c r="I90" s="35" t="s">
        <v>23</v>
      </c>
      <c r="J90" s="67" t="str">
        <f>IF(J12="","",J12)</f>
        <v>10. 1. 2024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1"/>
      <c r="E92" s="41"/>
      <c r="F92" s="30" t="str">
        <f>E15</f>
        <v xml:space="preserve"> </v>
      </c>
      <c r="G92" s="41"/>
      <c r="H92" s="41"/>
      <c r="I92" s="35" t="s">
        <v>31</v>
      </c>
      <c r="J92" s="39" t="str">
        <f>E21</f>
        <v xml:space="preserve">BS projekt s.r.o. 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29</v>
      </c>
      <c r="D93" s="41"/>
      <c r="E93" s="41"/>
      <c r="F93" s="30" t="str">
        <f>IF(E18="","",E18)</f>
        <v>Vyplň údaj</v>
      </c>
      <c r="G93" s="41"/>
      <c r="H93" s="41"/>
      <c r="I93" s="35" t="s">
        <v>34</v>
      </c>
      <c r="J93" s="39" t="str">
        <f>E24</f>
        <v>Ing. Tomáš Hrdlička, Jan Hajný</v>
      </c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56"/>
      <c r="B95" s="157"/>
      <c r="C95" s="158" t="s">
        <v>444</v>
      </c>
      <c r="D95" s="159" t="s">
        <v>57</v>
      </c>
      <c r="E95" s="159" t="s">
        <v>53</v>
      </c>
      <c r="F95" s="159" t="s">
        <v>54</v>
      </c>
      <c r="G95" s="159" t="s">
        <v>445</v>
      </c>
      <c r="H95" s="159" t="s">
        <v>446</v>
      </c>
      <c r="I95" s="159" t="s">
        <v>447</v>
      </c>
      <c r="J95" s="159" t="s">
        <v>303</v>
      </c>
      <c r="K95" s="160" t="s">
        <v>448</v>
      </c>
      <c r="L95" s="161"/>
      <c r="M95" s="83" t="s">
        <v>3</v>
      </c>
      <c r="N95" s="84" t="s">
        <v>42</v>
      </c>
      <c r="O95" s="84" t="s">
        <v>449</v>
      </c>
      <c r="P95" s="84" t="s">
        <v>450</v>
      </c>
      <c r="Q95" s="84" t="s">
        <v>451</v>
      </c>
      <c r="R95" s="84" t="s">
        <v>452</v>
      </c>
      <c r="S95" s="84" t="s">
        <v>453</v>
      </c>
      <c r="T95" s="85" t="s">
        <v>454</v>
      </c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</row>
    <row r="96" s="2" customFormat="1" ht="22.8" customHeight="1">
      <c r="A96" s="41"/>
      <c r="B96" s="42"/>
      <c r="C96" s="90" t="s">
        <v>455</v>
      </c>
      <c r="D96" s="41"/>
      <c r="E96" s="41"/>
      <c r="F96" s="41"/>
      <c r="G96" s="41"/>
      <c r="H96" s="41"/>
      <c r="I96" s="41"/>
      <c r="J96" s="162">
        <f>BK96</f>
        <v>0</v>
      </c>
      <c r="K96" s="41"/>
      <c r="L96" s="42"/>
      <c r="M96" s="86"/>
      <c r="N96" s="71"/>
      <c r="O96" s="87"/>
      <c r="P96" s="163">
        <f>P97+P240</f>
        <v>0</v>
      </c>
      <c r="Q96" s="87"/>
      <c r="R96" s="163">
        <f>R97+R240</f>
        <v>86.935348208031996</v>
      </c>
      <c r="S96" s="87"/>
      <c r="T96" s="164">
        <f>T97+T240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71</v>
      </c>
      <c r="AU96" s="22" t="s">
        <v>309</v>
      </c>
      <c r="BK96" s="165">
        <f>BK97+BK240</f>
        <v>0</v>
      </c>
    </row>
    <row r="97" s="12" customFormat="1" ht="25.92" customHeight="1">
      <c r="A97" s="12"/>
      <c r="B97" s="166"/>
      <c r="C97" s="12"/>
      <c r="D97" s="167" t="s">
        <v>71</v>
      </c>
      <c r="E97" s="168" t="s">
        <v>456</v>
      </c>
      <c r="F97" s="168" t="s">
        <v>457</v>
      </c>
      <c r="G97" s="12"/>
      <c r="H97" s="12"/>
      <c r="I97" s="169"/>
      <c r="J97" s="170">
        <f>BK97</f>
        <v>0</v>
      </c>
      <c r="K97" s="12"/>
      <c r="L97" s="166"/>
      <c r="M97" s="171"/>
      <c r="N97" s="172"/>
      <c r="O97" s="172"/>
      <c r="P97" s="173">
        <f>P98+P158+P237</f>
        <v>0</v>
      </c>
      <c r="Q97" s="172"/>
      <c r="R97" s="173">
        <f>R98+R158+R237</f>
        <v>85.534617166532001</v>
      </c>
      <c r="S97" s="172"/>
      <c r="T97" s="174">
        <f>T98+T158+T237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67" t="s">
        <v>79</v>
      </c>
      <c r="AT97" s="175" t="s">
        <v>71</v>
      </c>
      <c r="AU97" s="175" t="s">
        <v>72</v>
      </c>
      <c r="AY97" s="167" t="s">
        <v>458</v>
      </c>
      <c r="BK97" s="176">
        <f>BK98+BK158+BK237</f>
        <v>0</v>
      </c>
    </row>
    <row r="98" s="12" customFormat="1" ht="22.8" customHeight="1">
      <c r="A98" s="12"/>
      <c r="B98" s="166"/>
      <c r="C98" s="12"/>
      <c r="D98" s="167" t="s">
        <v>71</v>
      </c>
      <c r="E98" s="177" t="s">
        <v>79</v>
      </c>
      <c r="F98" s="177" t="s">
        <v>459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P99+P111+P128+P144</f>
        <v>0</v>
      </c>
      <c r="Q98" s="172"/>
      <c r="R98" s="173">
        <f>R99+R111+R128+R144</f>
        <v>0</v>
      </c>
      <c r="S98" s="172"/>
      <c r="T98" s="174">
        <f>T99+T111+T128+T144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79</v>
      </c>
      <c r="AT98" s="175" t="s">
        <v>71</v>
      </c>
      <c r="AU98" s="175" t="s">
        <v>79</v>
      </c>
      <c r="AY98" s="167" t="s">
        <v>458</v>
      </c>
      <c r="BK98" s="176">
        <f>BK99+BK111+BK128+BK144</f>
        <v>0</v>
      </c>
    </row>
    <row r="99" s="12" customFormat="1" ht="20.88" customHeight="1">
      <c r="A99" s="12"/>
      <c r="B99" s="166"/>
      <c r="C99" s="12"/>
      <c r="D99" s="167" t="s">
        <v>71</v>
      </c>
      <c r="E99" s="177" t="s">
        <v>460</v>
      </c>
      <c r="F99" s="177" t="s">
        <v>461</v>
      </c>
      <c r="G99" s="12"/>
      <c r="H99" s="12"/>
      <c r="I99" s="169"/>
      <c r="J99" s="178">
        <f>BK99</f>
        <v>0</v>
      </c>
      <c r="K99" s="12"/>
      <c r="L99" s="166"/>
      <c r="M99" s="171"/>
      <c r="N99" s="172"/>
      <c r="O99" s="172"/>
      <c r="P99" s="173">
        <f>SUM(P100:P110)</f>
        <v>0</v>
      </c>
      <c r="Q99" s="172"/>
      <c r="R99" s="173">
        <f>SUM(R100:R110)</f>
        <v>0</v>
      </c>
      <c r="S99" s="172"/>
      <c r="T99" s="174">
        <f>SUM(T100:T110)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67" t="s">
        <v>79</v>
      </c>
      <c r="AT99" s="175" t="s">
        <v>71</v>
      </c>
      <c r="AU99" s="175" t="s">
        <v>76</v>
      </c>
      <c r="AY99" s="167" t="s">
        <v>458</v>
      </c>
      <c r="BK99" s="176">
        <f>SUM(BK100:BK110)</f>
        <v>0</v>
      </c>
    </row>
    <row r="100" s="2" customFormat="1" ht="24.15" customHeight="1">
      <c r="A100" s="41"/>
      <c r="B100" s="179"/>
      <c r="C100" s="180" t="s">
        <v>79</v>
      </c>
      <c r="D100" s="180" t="s">
        <v>462</v>
      </c>
      <c r="E100" s="181" t="s">
        <v>463</v>
      </c>
      <c r="F100" s="182" t="s">
        <v>464</v>
      </c>
      <c r="G100" s="183" t="s">
        <v>140</v>
      </c>
      <c r="H100" s="184">
        <v>50.850000000000001</v>
      </c>
      <c r="I100" s="185"/>
      <c r="J100" s="186">
        <f>ROUND(I100*H100,2)</f>
        <v>0</v>
      </c>
      <c r="K100" s="182" t="s">
        <v>465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104</v>
      </c>
      <c r="AT100" s="191" t="s">
        <v>462</v>
      </c>
      <c r="AU100" s="191" t="s">
        <v>101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104</v>
      </c>
      <c r="BM100" s="191" t="s">
        <v>5400</v>
      </c>
    </row>
    <row r="101" s="2" customFormat="1">
      <c r="A101" s="41"/>
      <c r="B101" s="42"/>
      <c r="C101" s="41"/>
      <c r="D101" s="193" t="s">
        <v>467</v>
      </c>
      <c r="E101" s="41"/>
      <c r="F101" s="194" t="s">
        <v>468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467</v>
      </c>
      <c r="AU101" s="22" t="s">
        <v>101</v>
      </c>
    </row>
    <row r="102" s="13" customFormat="1">
      <c r="A102" s="13"/>
      <c r="B102" s="198"/>
      <c r="C102" s="13"/>
      <c r="D102" s="199" t="s">
        <v>469</v>
      </c>
      <c r="E102" s="200" t="s">
        <v>3</v>
      </c>
      <c r="F102" s="201" t="s">
        <v>304</v>
      </c>
      <c r="G102" s="13"/>
      <c r="H102" s="202">
        <v>50.850000000000001</v>
      </c>
      <c r="I102" s="203"/>
      <c r="J102" s="13"/>
      <c r="K102" s="13"/>
      <c r="L102" s="198"/>
      <c r="M102" s="204"/>
      <c r="N102" s="205"/>
      <c r="O102" s="205"/>
      <c r="P102" s="205"/>
      <c r="Q102" s="205"/>
      <c r="R102" s="205"/>
      <c r="S102" s="205"/>
      <c r="T102" s="20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00" t="s">
        <v>469</v>
      </c>
      <c r="AU102" s="200" t="s">
        <v>101</v>
      </c>
      <c r="AV102" s="13" t="s">
        <v>76</v>
      </c>
      <c r="AW102" s="13" t="s">
        <v>33</v>
      </c>
      <c r="AX102" s="13" t="s">
        <v>79</v>
      </c>
      <c r="AY102" s="200" t="s">
        <v>458</v>
      </c>
    </row>
    <row r="103" s="2" customFormat="1" ht="62.7" customHeight="1">
      <c r="A103" s="41"/>
      <c r="B103" s="179"/>
      <c r="C103" s="180" t="s">
        <v>76</v>
      </c>
      <c r="D103" s="180" t="s">
        <v>462</v>
      </c>
      <c r="E103" s="181" t="s">
        <v>470</v>
      </c>
      <c r="F103" s="182" t="s">
        <v>471</v>
      </c>
      <c r="G103" s="183" t="s">
        <v>472</v>
      </c>
      <c r="H103" s="184">
        <v>10.17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101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5401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474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101</v>
      </c>
    </row>
    <row r="105" s="2" customFormat="1">
      <c r="A105" s="41"/>
      <c r="B105" s="42"/>
      <c r="C105" s="41"/>
      <c r="D105" s="199" t="s">
        <v>475</v>
      </c>
      <c r="E105" s="41"/>
      <c r="F105" s="207" t="s">
        <v>476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475</v>
      </c>
      <c r="AU105" s="22" t="s">
        <v>101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5402</v>
      </c>
      <c r="G106" s="13"/>
      <c r="H106" s="202">
        <v>10.17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101</v>
      </c>
      <c r="AV106" s="13" t="s">
        <v>76</v>
      </c>
      <c r="AW106" s="13" t="s">
        <v>33</v>
      </c>
      <c r="AX106" s="13" t="s">
        <v>79</v>
      </c>
      <c r="AY106" s="200" t="s">
        <v>458</v>
      </c>
    </row>
    <row r="107" s="2" customFormat="1" ht="44.25" customHeight="1">
      <c r="A107" s="41"/>
      <c r="B107" s="179"/>
      <c r="C107" s="180" t="s">
        <v>101</v>
      </c>
      <c r="D107" s="180" t="s">
        <v>462</v>
      </c>
      <c r="E107" s="181" t="s">
        <v>478</v>
      </c>
      <c r="F107" s="182" t="s">
        <v>479</v>
      </c>
      <c r="G107" s="183" t="s">
        <v>472</v>
      </c>
      <c r="H107" s="184">
        <v>10.17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104</v>
      </c>
      <c r="AT107" s="191" t="s">
        <v>462</v>
      </c>
      <c r="AU107" s="191" t="s">
        <v>101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104</v>
      </c>
      <c r="BM107" s="191" t="s">
        <v>5403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481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101</v>
      </c>
    </row>
    <row r="109" s="2" customFormat="1" ht="37.8" customHeight="1">
      <c r="A109" s="41"/>
      <c r="B109" s="179"/>
      <c r="C109" s="180" t="s">
        <v>104</v>
      </c>
      <c r="D109" s="180" t="s">
        <v>462</v>
      </c>
      <c r="E109" s="181" t="s">
        <v>482</v>
      </c>
      <c r="F109" s="182" t="s">
        <v>483</v>
      </c>
      <c r="G109" s="183" t="s">
        <v>140</v>
      </c>
      <c r="H109" s="184">
        <v>50.850000000000001</v>
      </c>
      <c r="I109" s="185"/>
      <c r="J109" s="186">
        <f>ROUND(I109*H109,2)</f>
        <v>0</v>
      </c>
      <c r="K109" s="182" t="s">
        <v>465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104</v>
      </c>
      <c r="AT109" s="191" t="s">
        <v>462</v>
      </c>
      <c r="AU109" s="191" t="s">
        <v>101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104</v>
      </c>
      <c r="BM109" s="191" t="s">
        <v>5404</v>
      </c>
    </row>
    <row r="110" s="2" customFormat="1">
      <c r="A110" s="41"/>
      <c r="B110" s="42"/>
      <c r="C110" s="41"/>
      <c r="D110" s="193" t="s">
        <v>467</v>
      </c>
      <c r="E110" s="41"/>
      <c r="F110" s="194" t="s">
        <v>485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467</v>
      </c>
      <c r="AU110" s="22" t="s">
        <v>101</v>
      </c>
    </row>
    <row r="111" s="12" customFormat="1" ht="20.88" customHeight="1">
      <c r="A111" s="12"/>
      <c r="B111" s="166"/>
      <c r="C111" s="12"/>
      <c r="D111" s="167" t="s">
        <v>71</v>
      </c>
      <c r="E111" s="177" t="s">
        <v>9</v>
      </c>
      <c r="F111" s="177" t="s">
        <v>486</v>
      </c>
      <c r="G111" s="12"/>
      <c r="H111" s="12"/>
      <c r="I111" s="169"/>
      <c r="J111" s="178">
        <f>BK111</f>
        <v>0</v>
      </c>
      <c r="K111" s="12"/>
      <c r="L111" s="166"/>
      <c r="M111" s="171"/>
      <c r="N111" s="172"/>
      <c r="O111" s="172"/>
      <c r="P111" s="173">
        <f>SUM(P112:P127)</f>
        <v>0</v>
      </c>
      <c r="Q111" s="172"/>
      <c r="R111" s="173">
        <f>SUM(R112:R127)</f>
        <v>0</v>
      </c>
      <c r="S111" s="172"/>
      <c r="T111" s="174">
        <f>SUM(T112:T127)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67" t="s">
        <v>79</v>
      </c>
      <c r="AT111" s="175" t="s">
        <v>71</v>
      </c>
      <c r="AU111" s="175" t="s">
        <v>76</v>
      </c>
      <c r="AY111" s="167" t="s">
        <v>458</v>
      </c>
      <c r="BK111" s="176">
        <f>SUM(BK112:BK127)</f>
        <v>0</v>
      </c>
    </row>
    <row r="112" s="2" customFormat="1" ht="49.05" customHeight="1">
      <c r="A112" s="41"/>
      <c r="B112" s="179"/>
      <c r="C112" s="180" t="s">
        <v>487</v>
      </c>
      <c r="D112" s="180" t="s">
        <v>462</v>
      </c>
      <c r="E112" s="181" t="s">
        <v>5405</v>
      </c>
      <c r="F112" s="182" t="s">
        <v>5406</v>
      </c>
      <c r="G112" s="183" t="s">
        <v>472</v>
      </c>
      <c r="H112" s="184">
        <v>192.661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104</v>
      </c>
      <c r="AT112" s="191" t="s">
        <v>462</v>
      </c>
      <c r="AU112" s="191" t="s">
        <v>101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104</v>
      </c>
      <c r="BM112" s="191" t="s">
        <v>5407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5408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101</v>
      </c>
    </row>
    <row r="114" s="14" customFormat="1">
      <c r="A114" s="14"/>
      <c r="B114" s="208"/>
      <c r="C114" s="14"/>
      <c r="D114" s="199" t="s">
        <v>469</v>
      </c>
      <c r="E114" s="209" t="s">
        <v>3</v>
      </c>
      <c r="F114" s="210" t="s">
        <v>5409</v>
      </c>
      <c r="G114" s="14"/>
      <c r="H114" s="209" t="s">
        <v>3</v>
      </c>
      <c r="I114" s="211"/>
      <c r="J114" s="14"/>
      <c r="K114" s="14"/>
      <c r="L114" s="208"/>
      <c r="M114" s="212"/>
      <c r="N114" s="213"/>
      <c r="O114" s="213"/>
      <c r="P114" s="213"/>
      <c r="Q114" s="213"/>
      <c r="R114" s="213"/>
      <c r="S114" s="213"/>
      <c r="T114" s="2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9" t="s">
        <v>469</v>
      </c>
      <c r="AU114" s="209" t="s">
        <v>101</v>
      </c>
      <c r="AV114" s="14" t="s">
        <v>79</v>
      </c>
      <c r="AW114" s="14" t="s">
        <v>33</v>
      </c>
      <c r="AX114" s="14" t="s">
        <v>72</v>
      </c>
      <c r="AY114" s="209" t="s">
        <v>458</v>
      </c>
    </row>
    <row r="115" s="13" customFormat="1">
      <c r="A115" s="13"/>
      <c r="B115" s="198"/>
      <c r="C115" s="13"/>
      <c r="D115" s="199" t="s">
        <v>469</v>
      </c>
      <c r="E115" s="200" t="s">
        <v>3</v>
      </c>
      <c r="F115" s="201" t="s">
        <v>5410</v>
      </c>
      <c r="G115" s="13"/>
      <c r="H115" s="202">
        <v>84.533000000000001</v>
      </c>
      <c r="I115" s="203"/>
      <c r="J115" s="13"/>
      <c r="K115" s="13"/>
      <c r="L115" s="198"/>
      <c r="M115" s="204"/>
      <c r="N115" s="205"/>
      <c r="O115" s="205"/>
      <c r="P115" s="205"/>
      <c r="Q115" s="205"/>
      <c r="R115" s="205"/>
      <c r="S115" s="205"/>
      <c r="T115" s="20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00" t="s">
        <v>469</v>
      </c>
      <c r="AU115" s="200" t="s">
        <v>101</v>
      </c>
      <c r="AV115" s="13" t="s">
        <v>76</v>
      </c>
      <c r="AW115" s="13" t="s">
        <v>33</v>
      </c>
      <c r="AX115" s="13" t="s">
        <v>72</v>
      </c>
      <c r="AY115" s="200" t="s">
        <v>458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5411</v>
      </c>
      <c r="G116" s="13"/>
      <c r="H116" s="202">
        <v>35.843000000000004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101</v>
      </c>
      <c r="AV116" s="13" t="s">
        <v>76</v>
      </c>
      <c r="AW116" s="13" t="s">
        <v>33</v>
      </c>
      <c r="AX116" s="13" t="s">
        <v>72</v>
      </c>
      <c r="AY116" s="200" t="s">
        <v>458</v>
      </c>
    </row>
    <row r="117" s="14" customFormat="1">
      <c r="A117" s="14"/>
      <c r="B117" s="208"/>
      <c r="C117" s="14"/>
      <c r="D117" s="199" t="s">
        <v>469</v>
      </c>
      <c r="E117" s="209" t="s">
        <v>3</v>
      </c>
      <c r="F117" s="210" t="s">
        <v>5412</v>
      </c>
      <c r="G117" s="14"/>
      <c r="H117" s="209" t="s">
        <v>3</v>
      </c>
      <c r="I117" s="211"/>
      <c r="J117" s="14"/>
      <c r="K117" s="14"/>
      <c r="L117" s="208"/>
      <c r="M117" s="212"/>
      <c r="N117" s="213"/>
      <c r="O117" s="213"/>
      <c r="P117" s="213"/>
      <c r="Q117" s="213"/>
      <c r="R117" s="213"/>
      <c r="S117" s="213"/>
      <c r="T117" s="2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9" t="s">
        <v>469</v>
      </c>
      <c r="AU117" s="209" t="s">
        <v>101</v>
      </c>
      <c r="AV117" s="14" t="s">
        <v>79</v>
      </c>
      <c r="AW117" s="14" t="s">
        <v>33</v>
      </c>
      <c r="AX117" s="14" t="s">
        <v>72</v>
      </c>
      <c r="AY117" s="209" t="s">
        <v>458</v>
      </c>
    </row>
    <row r="118" s="13" customFormat="1">
      <c r="A118" s="13"/>
      <c r="B118" s="198"/>
      <c r="C118" s="13"/>
      <c r="D118" s="199" t="s">
        <v>469</v>
      </c>
      <c r="E118" s="200" t="s">
        <v>3</v>
      </c>
      <c r="F118" s="201" t="s">
        <v>5413</v>
      </c>
      <c r="G118" s="13"/>
      <c r="H118" s="202">
        <v>56.354999999999997</v>
      </c>
      <c r="I118" s="203"/>
      <c r="J118" s="13"/>
      <c r="K118" s="13"/>
      <c r="L118" s="198"/>
      <c r="M118" s="204"/>
      <c r="N118" s="205"/>
      <c r="O118" s="205"/>
      <c r="P118" s="205"/>
      <c r="Q118" s="205"/>
      <c r="R118" s="205"/>
      <c r="S118" s="205"/>
      <c r="T118" s="20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00" t="s">
        <v>469</v>
      </c>
      <c r="AU118" s="200" t="s">
        <v>101</v>
      </c>
      <c r="AV118" s="13" t="s">
        <v>76</v>
      </c>
      <c r="AW118" s="13" t="s">
        <v>33</v>
      </c>
      <c r="AX118" s="13" t="s">
        <v>72</v>
      </c>
      <c r="AY118" s="200" t="s">
        <v>458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5414</v>
      </c>
      <c r="G119" s="13"/>
      <c r="H119" s="202">
        <v>15.93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101</v>
      </c>
      <c r="AV119" s="13" t="s">
        <v>76</v>
      </c>
      <c r="AW119" s="13" t="s">
        <v>33</v>
      </c>
      <c r="AX119" s="13" t="s">
        <v>72</v>
      </c>
      <c r="AY119" s="200" t="s">
        <v>458</v>
      </c>
    </row>
    <row r="120" s="15" customFormat="1">
      <c r="A120" s="15"/>
      <c r="B120" s="215"/>
      <c r="C120" s="15"/>
      <c r="D120" s="199" t="s">
        <v>469</v>
      </c>
      <c r="E120" s="216" t="s">
        <v>3</v>
      </c>
      <c r="F120" s="217" t="s">
        <v>497</v>
      </c>
      <c r="G120" s="15"/>
      <c r="H120" s="218">
        <v>192.661</v>
      </c>
      <c r="I120" s="219"/>
      <c r="J120" s="15"/>
      <c r="K120" s="15"/>
      <c r="L120" s="215"/>
      <c r="M120" s="220"/>
      <c r="N120" s="221"/>
      <c r="O120" s="221"/>
      <c r="P120" s="221"/>
      <c r="Q120" s="221"/>
      <c r="R120" s="221"/>
      <c r="S120" s="221"/>
      <c r="T120" s="22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16" t="s">
        <v>469</v>
      </c>
      <c r="AU120" s="216" t="s">
        <v>101</v>
      </c>
      <c r="AV120" s="15" t="s">
        <v>104</v>
      </c>
      <c r="AW120" s="15" t="s">
        <v>33</v>
      </c>
      <c r="AX120" s="15" t="s">
        <v>79</v>
      </c>
      <c r="AY120" s="216" t="s">
        <v>458</v>
      </c>
    </row>
    <row r="121" s="2" customFormat="1" ht="44.25" customHeight="1">
      <c r="A121" s="41"/>
      <c r="B121" s="179"/>
      <c r="C121" s="180" t="s">
        <v>128</v>
      </c>
      <c r="D121" s="180" t="s">
        <v>462</v>
      </c>
      <c r="E121" s="181" t="s">
        <v>498</v>
      </c>
      <c r="F121" s="182" t="s">
        <v>499</v>
      </c>
      <c r="G121" s="183" t="s">
        <v>472</v>
      </c>
      <c r="H121" s="184">
        <v>1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101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5415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501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101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5416</v>
      </c>
      <c r="G123" s="13"/>
      <c r="H123" s="202">
        <v>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101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2" customFormat="1" ht="44.25" customHeight="1">
      <c r="A124" s="41"/>
      <c r="B124" s="179"/>
      <c r="C124" s="180" t="s">
        <v>503</v>
      </c>
      <c r="D124" s="180" t="s">
        <v>462</v>
      </c>
      <c r="E124" s="181" t="s">
        <v>5417</v>
      </c>
      <c r="F124" s="182" t="s">
        <v>5418</v>
      </c>
      <c r="G124" s="183" t="s">
        <v>472</v>
      </c>
      <c r="H124" s="184">
        <v>11.441000000000001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101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5419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5420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101</v>
      </c>
    </row>
    <row r="126" s="14" customFormat="1">
      <c r="A126" s="14"/>
      <c r="B126" s="208"/>
      <c r="C126" s="14"/>
      <c r="D126" s="199" t="s">
        <v>469</v>
      </c>
      <c r="E126" s="209" t="s">
        <v>3</v>
      </c>
      <c r="F126" s="210" t="s">
        <v>5421</v>
      </c>
      <c r="G126" s="14"/>
      <c r="H126" s="209" t="s">
        <v>3</v>
      </c>
      <c r="I126" s="211"/>
      <c r="J126" s="14"/>
      <c r="K126" s="14"/>
      <c r="L126" s="208"/>
      <c r="M126" s="212"/>
      <c r="N126" s="213"/>
      <c r="O126" s="213"/>
      <c r="P126" s="213"/>
      <c r="Q126" s="213"/>
      <c r="R126" s="213"/>
      <c r="S126" s="213"/>
      <c r="T126" s="2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9" t="s">
        <v>469</v>
      </c>
      <c r="AU126" s="209" t="s">
        <v>101</v>
      </c>
      <c r="AV126" s="14" t="s">
        <v>79</v>
      </c>
      <c r="AW126" s="14" t="s">
        <v>33</v>
      </c>
      <c r="AX126" s="14" t="s">
        <v>72</v>
      </c>
      <c r="AY126" s="209" t="s">
        <v>458</v>
      </c>
    </row>
    <row r="127" s="13" customFormat="1">
      <c r="A127" s="13"/>
      <c r="B127" s="198"/>
      <c r="C127" s="13"/>
      <c r="D127" s="199" t="s">
        <v>469</v>
      </c>
      <c r="E127" s="200" t="s">
        <v>3</v>
      </c>
      <c r="F127" s="201" t="s">
        <v>5422</v>
      </c>
      <c r="G127" s="13"/>
      <c r="H127" s="202">
        <v>11.441000000000001</v>
      </c>
      <c r="I127" s="203"/>
      <c r="J127" s="13"/>
      <c r="K127" s="13"/>
      <c r="L127" s="198"/>
      <c r="M127" s="204"/>
      <c r="N127" s="205"/>
      <c r="O127" s="205"/>
      <c r="P127" s="205"/>
      <c r="Q127" s="205"/>
      <c r="R127" s="205"/>
      <c r="S127" s="205"/>
      <c r="T127" s="20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0" t="s">
        <v>469</v>
      </c>
      <c r="AU127" s="200" t="s">
        <v>101</v>
      </c>
      <c r="AV127" s="13" t="s">
        <v>76</v>
      </c>
      <c r="AW127" s="13" t="s">
        <v>33</v>
      </c>
      <c r="AX127" s="13" t="s">
        <v>79</v>
      </c>
      <c r="AY127" s="200" t="s">
        <v>458</v>
      </c>
    </row>
    <row r="128" s="12" customFormat="1" ht="20.88" customHeight="1">
      <c r="A128" s="12"/>
      <c r="B128" s="166"/>
      <c r="C128" s="12"/>
      <c r="D128" s="167" t="s">
        <v>71</v>
      </c>
      <c r="E128" s="177" t="s">
        <v>519</v>
      </c>
      <c r="F128" s="177" t="s">
        <v>520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SUM(P129:P143)</f>
        <v>0</v>
      </c>
      <c r="Q128" s="172"/>
      <c r="R128" s="173">
        <f>SUM(R129:R143)</f>
        <v>0</v>
      </c>
      <c r="S128" s="172"/>
      <c r="T128" s="174">
        <f>SUM(T129:T143)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79</v>
      </c>
      <c r="AT128" s="175" t="s">
        <v>71</v>
      </c>
      <c r="AU128" s="175" t="s">
        <v>76</v>
      </c>
      <c r="AY128" s="167" t="s">
        <v>458</v>
      </c>
      <c r="BK128" s="176">
        <f>SUM(BK129:BK143)</f>
        <v>0</v>
      </c>
    </row>
    <row r="129" s="2" customFormat="1" ht="44.25" customHeight="1">
      <c r="A129" s="41"/>
      <c r="B129" s="179"/>
      <c r="C129" s="180" t="s">
        <v>521</v>
      </c>
      <c r="D129" s="180" t="s">
        <v>462</v>
      </c>
      <c r="E129" s="181" t="s">
        <v>522</v>
      </c>
      <c r="F129" s="182" t="s">
        <v>523</v>
      </c>
      <c r="G129" s="183" t="s">
        <v>472</v>
      </c>
      <c r="H129" s="184">
        <v>150.90299999999999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101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5423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525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101</v>
      </c>
    </row>
    <row r="131" s="14" customFormat="1">
      <c r="A131" s="14"/>
      <c r="B131" s="208"/>
      <c r="C131" s="14"/>
      <c r="D131" s="199" t="s">
        <v>469</v>
      </c>
      <c r="E131" s="209" t="s">
        <v>3</v>
      </c>
      <c r="F131" s="210" t="s">
        <v>5424</v>
      </c>
      <c r="G131" s="14"/>
      <c r="H131" s="209" t="s">
        <v>3</v>
      </c>
      <c r="I131" s="211"/>
      <c r="J131" s="14"/>
      <c r="K131" s="14"/>
      <c r="L131" s="208"/>
      <c r="M131" s="212"/>
      <c r="N131" s="213"/>
      <c r="O131" s="213"/>
      <c r="P131" s="213"/>
      <c r="Q131" s="213"/>
      <c r="R131" s="213"/>
      <c r="S131" s="213"/>
      <c r="T131" s="2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9" t="s">
        <v>469</v>
      </c>
      <c r="AU131" s="209" t="s">
        <v>101</v>
      </c>
      <c r="AV131" s="14" t="s">
        <v>79</v>
      </c>
      <c r="AW131" s="14" t="s">
        <v>33</v>
      </c>
      <c r="AX131" s="14" t="s">
        <v>72</v>
      </c>
      <c r="AY131" s="209" t="s">
        <v>458</v>
      </c>
    </row>
    <row r="132" s="13" customFormat="1">
      <c r="A132" s="13"/>
      <c r="B132" s="198"/>
      <c r="C132" s="13"/>
      <c r="D132" s="199" t="s">
        <v>469</v>
      </c>
      <c r="E132" s="200" t="s">
        <v>3</v>
      </c>
      <c r="F132" s="201" t="s">
        <v>5425</v>
      </c>
      <c r="G132" s="13"/>
      <c r="H132" s="202">
        <v>51.051000000000002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101</v>
      </c>
      <c r="AV132" s="13" t="s">
        <v>76</v>
      </c>
      <c r="AW132" s="13" t="s">
        <v>33</v>
      </c>
      <c r="AX132" s="13" t="s">
        <v>72</v>
      </c>
      <c r="AY132" s="200" t="s">
        <v>458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5426</v>
      </c>
      <c r="G133" s="13"/>
      <c r="H133" s="202">
        <v>6.8120000000000003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101</v>
      </c>
      <c r="AV133" s="13" t="s">
        <v>76</v>
      </c>
      <c r="AW133" s="13" t="s">
        <v>33</v>
      </c>
      <c r="AX133" s="13" t="s">
        <v>72</v>
      </c>
      <c r="AY133" s="200" t="s">
        <v>458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5427</v>
      </c>
      <c r="G134" s="13"/>
      <c r="H134" s="202">
        <v>12.869999999999999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101</v>
      </c>
      <c r="AV134" s="13" t="s">
        <v>76</v>
      </c>
      <c r="AW134" s="13" t="s">
        <v>33</v>
      </c>
      <c r="AX134" s="13" t="s">
        <v>72</v>
      </c>
      <c r="AY134" s="200" t="s">
        <v>458</v>
      </c>
    </row>
    <row r="135" s="13" customFormat="1">
      <c r="A135" s="13"/>
      <c r="B135" s="198"/>
      <c r="C135" s="13"/>
      <c r="D135" s="199" t="s">
        <v>469</v>
      </c>
      <c r="E135" s="200" t="s">
        <v>3</v>
      </c>
      <c r="F135" s="201" t="s">
        <v>5428</v>
      </c>
      <c r="G135" s="13"/>
      <c r="H135" s="202">
        <v>7.8849999999999998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469</v>
      </c>
      <c r="AU135" s="200" t="s">
        <v>101</v>
      </c>
      <c r="AV135" s="13" t="s">
        <v>76</v>
      </c>
      <c r="AW135" s="13" t="s">
        <v>33</v>
      </c>
      <c r="AX135" s="13" t="s">
        <v>72</v>
      </c>
      <c r="AY135" s="200" t="s">
        <v>458</v>
      </c>
    </row>
    <row r="136" s="14" customFormat="1">
      <c r="A136" s="14"/>
      <c r="B136" s="208"/>
      <c r="C136" s="14"/>
      <c r="D136" s="199" t="s">
        <v>469</v>
      </c>
      <c r="E136" s="209" t="s">
        <v>3</v>
      </c>
      <c r="F136" s="210" t="s">
        <v>5429</v>
      </c>
      <c r="G136" s="14"/>
      <c r="H136" s="209" t="s">
        <v>3</v>
      </c>
      <c r="I136" s="211"/>
      <c r="J136" s="14"/>
      <c r="K136" s="14"/>
      <c r="L136" s="208"/>
      <c r="M136" s="212"/>
      <c r="N136" s="213"/>
      <c r="O136" s="213"/>
      <c r="P136" s="213"/>
      <c r="Q136" s="213"/>
      <c r="R136" s="213"/>
      <c r="S136" s="213"/>
      <c r="T136" s="2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9" t="s">
        <v>469</v>
      </c>
      <c r="AU136" s="209" t="s">
        <v>101</v>
      </c>
      <c r="AV136" s="14" t="s">
        <v>79</v>
      </c>
      <c r="AW136" s="14" t="s">
        <v>33</v>
      </c>
      <c r="AX136" s="14" t="s">
        <v>72</v>
      </c>
      <c r="AY136" s="209" t="s">
        <v>458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5413</v>
      </c>
      <c r="G137" s="13"/>
      <c r="H137" s="202">
        <v>56.354999999999997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101</v>
      </c>
      <c r="AV137" s="13" t="s">
        <v>76</v>
      </c>
      <c r="AW137" s="13" t="s">
        <v>33</v>
      </c>
      <c r="AX137" s="13" t="s">
        <v>72</v>
      </c>
      <c r="AY137" s="200" t="s">
        <v>458</v>
      </c>
    </row>
    <row r="138" s="13" customFormat="1">
      <c r="A138" s="13"/>
      <c r="B138" s="198"/>
      <c r="C138" s="13"/>
      <c r="D138" s="199" t="s">
        <v>469</v>
      </c>
      <c r="E138" s="200" t="s">
        <v>3</v>
      </c>
      <c r="F138" s="201" t="s">
        <v>5414</v>
      </c>
      <c r="G138" s="13"/>
      <c r="H138" s="202">
        <v>15.93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101</v>
      </c>
      <c r="AV138" s="13" t="s">
        <v>76</v>
      </c>
      <c r="AW138" s="13" t="s">
        <v>33</v>
      </c>
      <c r="AX138" s="13" t="s">
        <v>72</v>
      </c>
      <c r="AY138" s="200" t="s">
        <v>458</v>
      </c>
    </row>
    <row r="139" s="15" customFormat="1">
      <c r="A139" s="15"/>
      <c r="B139" s="215"/>
      <c r="C139" s="15"/>
      <c r="D139" s="199" t="s">
        <v>469</v>
      </c>
      <c r="E139" s="216" t="s">
        <v>3</v>
      </c>
      <c r="F139" s="217" t="s">
        <v>497</v>
      </c>
      <c r="G139" s="15"/>
      <c r="H139" s="218">
        <v>150.90299999999999</v>
      </c>
      <c r="I139" s="219"/>
      <c r="J139" s="15"/>
      <c r="K139" s="15"/>
      <c r="L139" s="215"/>
      <c r="M139" s="220"/>
      <c r="N139" s="221"/>
      <c r="O139" s="221"/>
      <c r="P139" s="221"/>
      <c r="Q139" s="221"/>
      <c r="R139" s="221"/>
      <c r="S139" s="221"/>
      <c r="T139" s="22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16" t="s">
        <v>469</v>
      </c>
      <c r="AU139" s="216" t="s">
        <v>101</v>
      </c>
      <c r="AV139" s="15" t="s">
        <v>104</v>
      </c>
      <c r="AW139" s="15" t="s">
        <v>33</v>
      </c>
      <c r="AX139" s="15" t="s">
        <v>79</v>
      </c>
      <c r="AY139" s="216" t="s">
        <v>458</v>
      </c>
    </row>
    <row r="140" s="2" customFormat="1" ht="62.7" customHeight="1">
      <c r="A140" s="41"/>
      <c r="B140" s="179"/>
      <c r="C140" s="180" t="s">
        <v>131</v>
      </c>
      <c r="D140" s="180" t="s">
        <v>462</v>
      </c>
      <c r="E140" s="181" t="s">
        <v>470</v>
      </c>
      <c r="F140" s="182" t="s">
        <v>471</v>
      </c>
      <c r="G140" s="183" t="s">
        <v>472</v>
      </c>
      <c r="H140" s="184">
        <v>150.90299999999999</v>
      </c>
      <c r="I140" s="185"/>
      <c r="J140" s="186">
        <f>ROUND(I140*H140,2)</f>
        <v>0</v>
      </c>
      <c r="K140" s="182" t="s">
        <v>465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104</v>
      </c>
      <c r="AT140" s="191" t="s">
        <v>462</v>
      </c>
      <c r="AU140" s="191" t="s">
        <v>101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104</v>
      </c>
      <c r="BM140" s="191" t="s">
        <v>5430</v>
      </c>
    </row>
    <row r="141" s="2" customFormat="1">
      <c r="A141" s="41"/>
      <c r="B141" s="42"/>
      <c r="C141" s="41"/>
      <c r="D141" s="193" t="s">
        <v>467</v>
      </c>
      <c r="E141" s="41"/>
      <c r="F141" s="194" t="s">
        <v>474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467</v>
      </c>
      <c r="AU141" s="22" t="s">
        <v>101</v>
      </c>
    </row>
    <row r="142" s="2" customFormat="1" ht="44.25" customHeight="1">
      <c r="A142" s="41"/>
      <c r="B142" s="179"/>
      <c r="C142" s="180" t="s">
        <v>529</v>
      </c>
      <c r="D142" s="180" t="s">
        <v>462</v>
      </c>
      <c r="E142" s="181" t="s">
        <v>478</v>
      </c>
      <c r="F142" s="182" t="s">
        <v>479</v>
      </c>
      <c r="G142" s="183" t="s">
        <v>472</v>
      </c>
      <c r="H142" s="184">
        <v>150.90299999999999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104</v>
      </c>
      <c r="AT142" s="191" t="s">
        <v>462</v>
      </c>
      <c r="AU142" s="191" t="s">
        <v>101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104</v>
      </c>
      <c r="BM142" s="191" t="s">
        <v>5431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481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101</v>
      </c>
    </row>
    <row r="144" s="12" customFormat="1" ht="20.88" customHeight="1">
      <c r="A144" s="12"/>
      <c r="B144" s="166"/>
      <c r="C144" s="12"/>
      <c r="D144" s="167" t="s">
        <v>71</v>
      </c>
      <c r="E144" s="177" t="s">
        <v>531</v>
      </c>
      <c r="F144" s="177" t="s">
        <v>532</v>
      </c>
      <c r="G144" s="12"/>
      <c r="H144" s="12"/>
      <c r="I144" s="169"/>
      <c r="J144" s="178">
        <f>BK144</f>
        <v>0</v>
      </c>
      <c r="K144" s="12"/>
      <c r="L144" s="166"/>
      <c r="M144" s="171"/>
      <c r="N144" s="172"/>
      <c r="O144" s="172"/>
      <c r="P144" s="173">
        <f>SUM(P145:P157)</f>
        <v>0</v>
      </c>
      <c r="Q144" s="172"/>
      <c r="R144" s="173">
        <f>SUM(R145:R157)</f>
        <v>0</v>
      </c>
      <c r="S144" s="172"/>
      <c r="T144" s="174">
        <f>SUM(T145:T157)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79</v>
      </c>
      <c r="AT144" s="175" t="s">
        <v>71</v>
      </c>
      <c r="AU144" s="175" t="s">
        <v>76</v>
      </c>
      <c r="AY144" s="167" t="s">
        <v>458</v>
      </c>
      <c r="BK144" s="176">
        <f>SUM(BK145:BK157)</f>
        <v>0</v>
      </c>
    </row>
    <row r="145" s="2" customFormat="1" ht="62.7" customHeight="1">
      <c r="A145" s="41"/>
      <c r="B145" s="179"/>
      <c r="C145" s="180" t="s">
        <v>460</v>
      </c>
      <c r="D145" s="180" t="s">
        <v>462</v>
      </c>
      <c r="E145" s="181" t="s">
        <v>533</v>
      </c>
      <c r="F145" s="182" t="s">
        <v>534</v>
      </c>
      <c r="G145" s="183" t="s">
        <v>472</v>
      </c>
      <c r="H145" s="184">
        <v>54.170999999999999</v>
      </c>
      <c r="I145" s="185"/>
      <c r="J145" s="186">
        <f>ROUND(I145*H145,2)</f>
        <v>0</v>
      </c>
      <c r="K145" s="182" t="s">
        <v>465</v>
      </c>
      <c r="L145" s="42"/>
      <c r="M145" s="187" t="s">
        <v>3</v>
      </c>
      <c r="N145" s="188" t="s">
        <v>43</v>
      </c>
      <c r="O145" s="75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104</v>
      </c>
      <c r="AT145" s="191" t="s">
        <v>462</v>
      </c>
      <c r="AU145" s="191" t="s">
        <v>101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104</v>
      </c>
      <c r="BM145" s="191" t="s">
        <v>5432</v>
      </c>
    </row>
    <row r="146" s="2" customFormat="1">
      <c r="A146" s="41"/>
      <c r="B146" s="42"/>
      <c r="C146" s="41"/>
      <c r="D146" s="193" t="s">
        <v>467</v>
      </c>
      <c r="E146" s="41"/>
      <c r="F146" s="194" t="s">
        <v>536</v>
      </c>
      <c r="G146" s="41"/>
      <c r="H146" s="41"/>
      <c r="I146" s="195"/>
      <c r="J146" s="41"/>
      <c r="K146" s="41"/>
      <c r="L146" s="42"/>
      <c r="M146" s="196"/>
      <c r="N146" s="197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2" t="s">
        <v>467</v>
      </c>
      <c r="AU146" s="22" t="s">
        <v>101</v>
      </c>
    </row>
    <row r="147" s="14" customFormat="1">
      <c r="A147" s="14"/>
      <c r="B147" s="208"/>
      <c r="C147" s="14"/>
      <c r="D147" s="199" t="s">
        <v>469</v>
      </c>
      <c r="E147" s="209" t="s">
        <v>3</v>
      </c>
      <c r="F147" s="210" t="s">
        <v>5433</v>
      </c>
      <c r="G147" s="14"/>
      <c r="H147" s="209" t="s">
        <v>3</v>
      </c>
      <c r="I147" s="211"/>
      <c r="J147" s="14"/>
      <c r="K147" s="14"/>
      <c r="L147" s="208"/>
      <c r="M147" s="212"/>
      <c r="N147" s="213"/>
      <c r="O147" s="213"/>
      <c r="P147" s="213"/>
      <c r="Q147" s="213"/>
      <c r="R147" s="213"/>
      <c r="S147" s="213"/>
      <c r="T147" s="2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9" t="s">
        <v>469</v>
      </c>
      <c r="AU147" s="209" t="s">
        <v>101</v>
      </c>
      <c r="AV147" s="14" t="s">
        <v>79</v>
      </c>
      <c r="AW147" s="14" t="s">
        <v>4</v>
      </c>
      <c r="AX147" s="14" t="s">
        <v>72</v>
      </c>
      <c r="AY147" s="209" t="s">
        <v>458</v>
      </c>
    </row>
    <row r="148" s="14" customFormat="1">
      <c r="A148" s="14"/>
      <c r="B148" s="208"/>
      <c r="C148" s="14"/>
      <c r="D148" s="199" t="s">
        <v>469</v>
      </c>
      <c r="E148" s="209" t="s">
        <v>3</v>
      </c>
      <c r="F148" s="210" t="s">
        <v>538</v>
      </c>
      <c r="G148" s="14"/>
      <c r="H148" s="209" t="s">
        <v>3</v>
      </c>
      <c r="I148" s="211"/>
      <c r="J148" s="14"/>
      <c r="K148" s="14"/>
      <c r="L148" s="208"/>
      <c r="M148" s="212"/>
      <c r="N148" s="213"/>
      <c r="O148" s="213"/>
      <c r="P148" s="213"/>
      <c r="Q148" s="213"/>
      <c r="R148" s="213"/>
      <c r="S148" s="213"/>
      <c r="T148" s="2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9" t="s">
        <v>469</v>
      </c>
      <c r="AU148" s="209" t="s">
        <v>101</v>
      </c>
      <c r="AV148" s="14" t="s">
        <v>79</v>
      </c>
      <c r="AW148" s="14" t="s">
        <v>33</v>
      </c>
      <c r="AX148" s="14" t="s">
        <v>72</v>
      </c>
      <c r="AY148" s="209" t="s">
        <v>458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5434</v>
      </c>
      <c r="G149" s="13"/>
      <c r="H149" s="202">
        <v>205.101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101</v>
      </c>
      <c r="AV149" s="13" t="s">
        <v>76</v>
      </c>
      <c r="AW149" s="13" t="s">
        <v>33</v>
      </c>
      <c r="AX149" s="13" t="s">
        <v>72</v>
      </c>
      <c r="AY149" s="200" t="s">
        <v>458</v>
      </c>
    </row>
    <row r="150" s="13" customFormat="1">
      <c r="A150" s="13"/>
      <c r="B150" s="198"/>
      <c r="C150" s="13"/>
      <c r="D150" s="199" t="s">
        <v>469</v>
      </c>
      <c r="E150" s="200" t="s">
        <v>3</v>
      </c>
      <c r="F150" s="201" t="s">
        <v>5435</v>
      </c>
      <c r="G150" s="13"/>
      <c r="H150" s="202">
        <v>-150.93000000000001</v>
      </c>
      <c r="I150" s="203"/>
      <c r="J150" s="13"/>
      <c r="K150" s="13"/>
      <c r="L150" s="198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0" t="s">
        <v>469</v>
      </c>
      <c r="AU150" s="200" t="s">
        <v>101</v>
      </c>
      <c r="AV150" s="13" t="s">
        <v>76</v>
      </c>
      <c r="AW150" s="13" t="s">
        <v>33</v>
      </c>
      <c r="AX150" s="13" t="s">
        <v>72</v>
      </c>
      <c r="AY150" s="200" t="s">
        <v>458</v>
      </c>
    </row>
    <row r="151" s="15" customFormat="1">
      <c r="A151" s="15"/>
      <c r="B151" s="215"/>
      <c r="C151" s="15"/>
      <c r="D151" s="199" t="s">
        <v>469</v>
      </c>
      <c r="E151" s="216" t="s">
        <v>3</v>
      </c>
      <c r="F151" s="217" t="s">
        <v>497</v>
      </c>
      <c r="G151" s="15"/>
      <c r="H151" s="218">
        <v>54.170999999999999</v>
      </c>
      <c r="I151" s="219"/>
      <c r="J151" s="15"/>
      <c r="K151" s="15"/>
      <c r="L151" s="215"/>
      <c r="M151" s="220"/>
      <c r="N151" s="221"/>
      <c r="O151" s="221"/>
      <c r="P151" s="221"/>
      <c r="Q151" s="221"/>
      <c r="R151" s="221"/>
      <c r="S151" s="221"/>
      <c r="T151" s="22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16" t="s">
        <v>469</v>
      </c>
      <c r="AU151" s="216" t="s">
        <v>101</v>
      </c>
      <c r="AV151" s="15" t="s">
        <v>104</v>
      </c>
      <c r="AW151" s="15" t="s">
        <v>33</v>
      </c>
      <c r="AX151" s="15" t="s">
        <v>79</v>
      </c>
      <c r="AY151" s="216" t="s">
        <v>458</v>
      </c>
    </row>
    <row r="152" s="2" customFormat="1" ht="66.75" customHeight="1">
      <c r="A152" s="41"/>
      <c r="B152" s="179"/>
      <c r="C152" s="180" t="s">
        <v>9</v>
      </c>
      <c r="D152" s="180" t="s">
        <v>462</v>
      </c>
      <c r="E152" s="181" t="s">
        <v>541</v>
      </c>
      <c r="F152" s="182" t="s">
        <v>542</v>
      </c>
      <c r="G152" s="183" t="s">
        <v>472</v>
      </c>
      <c r="H152" s="184">
        <v>270.85500000000002</v>
      </c>
      <c r="I152" s="185"/>
      <c r="J152" s="186">
        <f>ROUND(I152*H152,2)</f>
        <v>0</v>
      </c>
      <c r="K152" s="182" t="s">
        <v>465</v>
      </c>
      <c r="L152" s="42"/>
      <c r="M152" s="187" t="s">
        <v>3</v>
      </c>
      <c r="N152" s="188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104</v>
      </c>
      <c r="AT152" s="191" t="s">
        <v>462</v>
      </c>
      <c r="AU152" s="191" t="s">
        <v>101</v>
      </c>
      <c r="AY152" s="22" t="s">
        <v>458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79</v>
      </c>
      <c r="BK152" s="192">
        <f>ROUND(I152*H152,2)</f>
        <v>0</v>
      </c>
      <c r="BL152" s="22" t="s">
        <v>104</v>
      </c>
      <c r="BM152" s="191" t="s">
        <v>5436</v>
      </c>
    </row>
    <row r="153" s="2" customFormat="1">
      <c r="A153" s="41"/>
      <c r="B153" s="42"/>
      <c r="C153" s="41"/>
      <c r="D153" s="193" t="s">
        <v>467</v>
      </c>
      <c r="E153" s="41"/>
      <c r="F153" s="194" t="s">
        <v>544</v>
      </c>
      <c r="G153" s="41"/>
      <c r="H153" s="41"/>
      <c r="I153" s="195"/>
      <c r="J153" s="41"/>
      <c r="K153" s="41"/>
      <c r="L153" s="42"/>
      <c r="M153" s="196"/>
      <c r="N153" s="197"/>
      <c r="O153" s="75"/>
      <c r="P153" s="75"/>
      <c r="Q153" s="75"/>
      <c r="R153" s="75"/>
      <c r="S153" s="75"/>
      <c r="T153" s="76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2" t="s">
        <v>467</v>
      </c>
      <c r="AU153" s="22" t="s">
        <v>101</v>
      </c>
    </row>
    <row r="154" s="13" customFormat="1">
      <c r="A154" s="13"/>
      <c r="B154" s="198"/>
      <c r="C154" s="13"/>
      <c r="D154" s="199" t="s">
        <v>469</v>
      </c>
      <c r="E154" s="13"/>
      <c r="F154" s="201" t="s">
        <v>5437</v>
      </c>
      <c r="G154" s="13"/>
      <c r="H154" s="202">
        <v>270.85500000000002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101</v>
      </c>
      <c r="AV154" s="13" t="s">
        <v>76</v>
      </c>
      <c r="AW154" s="13" t="s">
        <v>4</v>
      </c>
      <c r="AX154" s="13" t="s">
        <v>79</v>
      </c>
      <c r="AY154" s="200" t="s">
        <v>458</v>
      </c>
    </row>
    <row r="155" s="2" customFormat="1" ht="44.25" customHeight="1">
      <c r="A155" s="41"/>
      <c r="B155" s="179"/>
      <c r="C155" s="180" t="s">
        <v>519</v>
      </c>
      <c r="D155" s="180" t="s">
        <v>462</v>
      </c>
      <c r="E155" s="181" t="s">
        <v>546</v>
      </c>
      <c r="F155" s="182" t="s">
        <v>547</v>
      </c>
      <c r="G155" s="183" t="s">
        <v>548</v>
      </c>
      <c r="H155" s="184">
        <v>97.507999999999996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104</v>
      </c>
      <c r="AT155" s="191" t="s">
        <v>462</v>
      </c>
      <c r="AU155" s="191" t="s">
        <v>101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104</v>
      </c>
      <c r="BM155" s="191" t="s">
        <v>5438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550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101</v>
      </c>
    </row>
    <row r="157" s="13" customFormat="1">
      <c r="A157" s="13"/>
      <c r="B157" s="198"/>
      <c r="C157" s="13"/>
      <c r="D157" s="199" t="s">
        <v>469</v>
      </c>
      <c r="E157" s="13"/>
      <c r="F157" s="201" t="s">
        <v>5439</v>
      </c>
      <c r="G157" s="13"/>
      <c r="H157" s="202">
        <v>97.507999999999996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101</v>
      </c>
      <c r="AV157" s="13" t="s">
        <v>76</v>
      </c>
      <c r="AW157" s="13" t="s">
        <v>4</v>
      </c>
      <c r="AX157" s="13" t="s">
        <v>79</v>
      </c>
      <c r="AY157" s="200" t="s">
        <v>458</v>
      </c>
    </row>
    <row r="158" s="12" customFormat="1" ht="22.8" customHeight="1">
      <c r="A158" s="12"/>
      <c r="B158" s="166"/>
      <c r="C158" s="12"/>
      <c r="D158" s="167" t="s">
        <v>71</v>
      </c>
      <c r="E158" s="177" t="s">
        <v>76</v>
      </c>
      <c r="F158" s="177" t="s">
        <v>552</v>
      </c>
      <c r="G158" s="12"/>
      <c r="H158" s="12"/>
      <c r="I158" s="169"/>
      <c r="J158" s="178">
        <f>BK158</f>
        <v>0</v>
      </c>
      <c r="K158" s="12"/>
      <c r="L158" s="166"/>
      <c r="M158" s="171"/>
      <c r="N158" s="172"/>
      <c r="O158" s="172"/>
      <c r="P158" s="173">
        <f>P159+P166+P200+P217+P219</f>
        <v>0</v>
      </c>
      <c r="Q158" s="172"/>
      <c r="R158" s="173">
        <f>R159+R166+R200+R217+R219</f>
        <v>85.534617166532001</v>
      </c>
      <c r="S158" s="172"/>
      <c r="T158" s="174">
        <f>T159+T166+T200+T217+T219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79</v>
      </c>
      <c r="AT158" s="175" t="s">
        <v>71</v>
      </c>
      <c r="AU158" s="175" t="s">
        <v>79</v>
      </c>
      <c r="AY158" s="167" t="s">
        <v>458</v>
      </c>
      <c r="BK158" s="176">
        <f>BK159+BK166+BK200+BK217+BK219</f>
        <v>0</v>
      </c>
    </row>
    <row r="159" s="12" customFormat="1" ht="20.88" customHeight="1">
      <c r="A159" s="12"/>
      <c r="B159" s="166"/>
      <c r="C159" s="12"/>
      <c r="D159" s="167" t="s">
        <v>71</v>
      </c>
      <c r="E159" s="177" t="s">
        <v>553</v>
      </c>
      <c r="F159" s="177" t="s">
        <v>554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SUM(P160:P165)</f>
        <v>0</v>
      </c>
      <c r="Q159" s="172"/>
      <c r="R159" s="173">
        <f>SUM(R160:R165)</f>
        <v>8.77609028</v>
      </c>
      <c r="S159" s="172"/>
      <c r="T159" s="174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79</v>
      </c>
      <c r="AT159" s="175" t="s">
        <v>71</v>
      </c>
      <c r="AU159" s="175" t="s">
        <v>76</v>
      </c>
      <c r="AY159" s="167" t="s">
        <v>458</v>
      </c>
      <c r="BK159" s="176">
        <f>SUM(BK160:BK165)</f>
        <v>0</v>
      </c>
    </row>
    <row r="160" s="2" customFormat="1" ht="33" customHeight="1">
      <c r="A160" s="41"/>
      <c r="B160" s="179"/>
      <c r="C160" s="180" t="s">
        <v>555</v>
      </c>
      <c r="D160" s="180" t="s">
        <v>462</v>
      </c>
      <c r="E160" s="181" t="s">
        <v>5440</v>
      </c>
      <c r="F160" s="182" t="s">
        <v>5441</v>
      </c>
      <c r="G160" s="183" t="s">
        <v>472</v>
      </c>
      <c r="H160" s="184">
        <v>3.8140000000000001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2.3010199999999998</v>
      </c>
      <c r="R160" s="189">
        <f>Q160*H160</f>
        <v>8.77609028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104</v>
      </c>
      <c r="AT160" s="191" t="s">
        <v>462</v>
      </c>
      <c r="AU160" s="191" t="s">
        <v>101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5442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5443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101</v>
      </c>
    </row>
    <row r="162" s="14" customFormat="1">
      <c r="A162" s="14"/>
      <c r="B162" s="208"/>
      <c r="C162" s="14"/>
      <c r="D162" s="199" t="s">
        <v>469</v>
      </c>
      <c r="E162" s="209" t="s">
        <v>3</v>
      </c>
      <c r="F162" s="210" t="s">
        <v>5444</v>
      </c>
      <c r="G162" s="14"/>
      <c r="H162" s="209" t="s">
        <v>3</v>
      </c>
      <c r="I162" s="211"/>
      <c r="J162" s="14"/>
      <c r="K162" s="14"/>
      <c r="L162" s="208"/>
      <c r="M162" s="212"/>
      <c r="N162" s="213"/>
      <c r="O162" s="213"/>
      <c r="P162" s="213"/>
      <c r="Q162" s="213"/>
      <c r="R162" s="213"/>
      <c r="S162" s="213"/>
      <c r="T162" s="2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9" t="s">
        <v>469</v>
      </c>
      <c r="AU162" s="209" t="s">
        <v>101</v>
      </c>
      <c r="AV162" s="14" t="s">
        <v>79</v>
      </c>
      <c r="AW162" s="14" t="s">
        <v>33</v>
      </c>
      <c r="AX162" s="14" t="s">
        <v>72</v>
      </c>
      <c r="AY162" s="209" t="s">
        <v>458</v>
      </c>
    </row>
    <row r="163" s="13" customFormat="1">
      <c r="A163" s="13"/>
      <c r="B163" s="198"/>
      <c r="C163" s="13"/>
      <c r="D163" s="199" t="s">
        <v>469</v>
      </c>
      <c r="E163" s="200" t="s">
        <v>3</v>
      </c>
      <c r="F163" s="201" t="s">
        <v>5445</v>
      </c>
      <c r="G163" s="13"/>
      <c r="H163" s="202">
        <v>3.8140000000000001</v>
      </c>
      <c r="I163" s="203"/>
      <c r="J163" s="13"/>
      <c r="K163" s="13"/>
      <c r="L163" s="198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0" t="s">
        <v>469</v>
      </c>
      <c r="AU163" s="200" t="s">
        <v>101</v>
      </c>
      <c r="AV163" s="13" t="s">
        <v>76</v>
      </c>
      <c r="AW163" s="13" t="s">
        <v>33</v>
      </c>
      <c r="AX163" s="13" t="s">
        <v>79</v>
      </c>
      <c r="AY163" s="200" t="s">
        <v>458</v>
      </c>
    </row>
    <row r="164" s="2" customFormat="1" ht="37.8" customHeight="1">
      <c r="A164" s="41"/>
      <c r="B164" s="179"/>
      <c r="C164" s="180" t="s">
        <v>531</v>
      </c>
      <c r="D164" s="180" t="s">
        <v>462</v>
      </c>
      <c r="E164" s="181" t="s">
        <v>5446</v>
      </c>
      <c r="F164" s="182" t="s">
        <v>5447</v>
      </c>
      <c r="G164" s="183" t="s">
        <v>472</v>
      </c>
      <c r="H164" s="184">
        <v>3.8140000000000001</v>
      </c>
      <c r="I164" s="185"/>
      <c r="J164" s="186">
        <f>ROUND(I164*H164,2)</f>
        <v>0</v>
      </c>
      <c r="K164" s="182" t="s">
        <v>465</v>
      </c>
      <c r="L164" s="42"/>
      <c r="M164" s="187" t="s">
        <v>3</v>
      </c>
      <c r="N164" s="188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104</v>
      </c>
      <c r="AT164" s="191" t="s">
        <v>462</v>
      </c>
      <c r="AU164" s="191" t="s">
        <v>101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104</v>
      </c>
      <c r="BM164" s="191" t="s">
        <v>5448</v>
      </c>
    </row>
    <row r="165" s="2" customFormat="1">
      <c r="A165" s="41"/>
      <c r="B165" s="42"/>
      <c r="C165" s="41"/>
      <c r="D165" s="193" t="s">
        <v>467</v>
      </c>
      <c r="E165" s="41"/>
      <c r="F165" s="194" t="s">
        <v>5449</v>
      </c>
      <c r="G165" s="41"/>
      <c r="H165" s="41"/>
      <c r="I165" s="195"/>
      <c r="J165" s="41"/>
      <c r="K165" s="41"/>
      <c r="L165" s="42"/>
      <c r="M165" s="196"/>
      <c r="N165" s="197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2" t="s">
        <v>467</v>
      </c>
      <c r="AU165" s="22" t="s">
        <v>101</v>
      </c>
    </row>
    <row r="166" s="12" customFormat="1" ht="20.88" customHeight="1">
      <c r="A166" s="12"/>
      <c r="B166" s="166"/>
      <c r="C166" s="12"/>
      <c r="D166" s="167" t="s">
        <v>71</v>
      </c>
      <c r="E166" s="177" t="s">
        <v>86</v>
      </c>
      <c r="F166" s="177" t="s">
        <v>5450</v>
      </c>
      <c r="G166" s="12"/>
      <c r="H166" s="12"/>
      <c r="I166" s="169"/>
      <c r="J166" s="178">
        <f>BK166</f>
        <v>0</v>
      </c>
      <c r="K166" s="12"/>
      <c r="L166" s="166"/>
      <c r="M166" s="171"/>
      <c r="N166" s="172"/>
      <c r="O166" s="172"/>
      <c r="P166" s="173">
        <f>SUM(P167:P199)</f>
        <v>0</v>
      </c>
      <c r="Q166" s="172"/>
      <c r="R166" s="173">
        <f>SUM(R167:R199)</f>
        <v>34.037541074932001</v>
      </c>
      <c r="S166" s="172"/>
      <c r="T166" s="174">
        <f>SUM(T167:T199)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7" t="s">
        <v>79</v>
      </c>
      <c r="AT166" s="175" t="s">
        <v>71</v>
      </c>
      <c r="AU166" s="175" t="s">
        <v>76</v>
      </c>
      <c r="AY166" s="167" t="s">
        <v>458</v>
      </c>
      <c r="BK166" s="176">
        <f>SUM(BK167:BK199)</f>
        <v>0</v>
      </c>
    </row>
    <row r="167" s="2" customFormat="1" ht="33" customHeight="1">
      <c r="A167" s="41"/>
      <c r="B167" s="179"/>
      <c r="C167" s="180" t="s">
        <v>567</v>
      </c>
      <c r="D167" s="180" t="s">
        <v>462</v>
      </c>
      <c r="E167" s="181" t="s">
        <v>5451</v>
      </c>
      <c r="F167" s="182" t="s">
        <v>5452</v>
      </c>
      <c r="G167" s="183" t="s">
        <v>472</v>
      </c>
      <c r="H167" s="184">
        <v>12.648</v>
      </c>
      <c r="I167" s="185"/>
      <c r="J167" s="186">
        <f>ROUND(I167*H167,2)</f>
        <v>0</v>
      </c>
      <c r="K167" s="182" t="s">
        <v>465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2.5018722040000001</v>
      </c>
      <c r="R167" s="189">
        <f>Q167*H167</f>
        <v>31.643679636192001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104</v>
      </c>
      <c r="AT167" s="191" t="s">
        <v>462</v>
      </c>
      <c r="AU167" s="191" t="s">
        <v>101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104</v>
      </c>
      <c r="BM167" s="191" t="s">
        <v>5453</v>
      </c>
    </row>
    <row r="168" s="2" customFormat="1">
      <c r="A168" s="41"/>
      <c r="B168" s="42"/>
      <c r="C168" s="41"/>
      <c r="D168" s="193" t="s">
        <v>467</v>
      </c>
      <c r="E168" s="41"/>
      <c r="F168" s="194" t="s">
        <v>5454</v>
      </c>
      <c r="G168" s="41"/>
      <c r="H168" s="41"/>
      <c r="I168" s="195"/>
      <c r="J168" s="41"/>
      <c r="K168" s="41"/>
      <c r="L168" s="42"/>
      <c r="M168" s="196"/>
      <c r="N168" s="197"/>
      <c r="O168" s="75"/>
      <c r="P168" s="75"/>
      <c r="Q168" s="75"/>
      <c r="R168" s="75"/>
      <c r="S168" s="75"/>
      <c r="T168" s="76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2" t="s">
        <v>467</v>
      </c>
      <c r="AU168" s="22" t="s">
        <v>101</v>
      </c>
    </row>
    <row r="169" s="13" customFormat="1">
      <c r="A169" s="13"/>
      <c r="B169" s="198"/>
      <c r="C169" s="13"/>
      <c r="D169" s="199" t="s">
        <v>469</v>
      </c>
      <c r="E169" s="200" t="s">
        <v>3</v>
      </c>
      <c r="F169" s="201" t="s">
        <v>5455</v>
      </c>
      <c r="G169" s="13"/>
      <c r="H169" s="202">
        <v>2.1150000000000002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101</v>
      </c>
      <c r="AV169" s="13" t="s">
        <v>76</v>
      </c>
      <c r="AW169" s="13" t="s">
        <v>33</v>
      </c>
      <c r="AX169" s="13" t="s">
        <v>72</v>
      </c>
      <c r="AY169" s="200" t="s">
        <v>458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5456</v>
      </c>
      <c r="G170" s="13"/>
      <c r="H170" s="202">
        <v>1.1399999999999999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101</v>
      </c>
      <c r="AV170" s="13" t="s">
        <v>76</v>
      </c>
      <c r="AW170" s="13" t="s">
        <v>33</v>
      </c>
      <c r="AX170" s="13" t="s">
        <v>72</v>
      </c>
      <c r="AY170" s="200" t="s">
        <v>458</v>
      </c>
    </row>
    <row r="171" s="13" customFormat="1">
      <c r="A171" s="13"/>
      <c r="B171" s="198"/>
      <c r="C171" s="13"/>
      <c r="D171" s="199" t="s">
        <v>469</v>
      </c>
      <c r="E171" s="200" t="s">
        <v>3</v>
      </c>
      <c r="F171" s="201" t="s">
        <v>5457</v>
      </c>
      <c r="G171" s="13"/>
      <c r="H171" s="202">
        <v>9.3930000000000007</v>
      </c>
      <c r="I171" s="203"/>
      <c r="J171" s="13"/>
      <c r="K171" s="13"/>
      <c r="L171" s="198"/>
      <c r="M171" s="204"/>
      <c r="N171" s="205"/>
      <c r="O171" s="205"/>
      <c r="P171" s="205"/>
      <c r="Q171" s="205"/>
      <c r="R171" s="205"/>
      <c r="S171" s="205"/>
      <c r="T171" s="20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00" t="s">
        <v>469</v>
      </c>
      <c r="AU171" s="200" t="s">
        <v>101</v>
      </c>
      <c r="AV171" s="13" t="s">
        <v>76</v>
      </c>
      <c r="AW171" s="13" t="s">
        <v>33</v>
      </c>
      <c r="AX171" s="13" t="s">
        <v>72</v>
      </c>
      <c r="AY171" s="200" t="s">
        <v>458</v>
      </c>
    </row>
    <row r="172" s="15" customFormat="1">
      <c r="A172" s="15"/>
      <c r="B172" s="215"/>
      <c r="C172" s="15"/>
      <c r="D172" s="199" t="s">
        <v>469</v>
      </c>
      <c r="E172" s="216" t="s">
        <v>3</v>
      </c>
      <c r="F172" s="217" t="s">
        <v>497</v>
      </c>
      <c r="G172" s="15"/>
      <c r="H172" s="218">
        <v>12.648</v>
      </c>
      <c r="I172" s="219"/>
      <c r="J172" s="15"/>
      <c r="K172" s="15"/>
      <c r="L172" s="215"/>
      <c r="M172" s="220"/>
      <c r="N172" s="221"/>
      <c r="O172" s="221"/>
      <c r="P172" s="221"/>
      <c r="Q172" s="221"/>
      <c r="R172" s="221"/>
      <c r="S172" s="221"/>
      <c r="T172" s="22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16" t="s">
        <v>469</v>
      </c>
      <c r="AU172" s="216" t="s">
        <v>101</v>
      </c>
      <c r="AV172" s="15" t="s">
        <v>104</v>
      </c>
      <c r="AW172" s="15" t="s">
        <v>33</v>
      </c>
      <c r="AX172" s="15" t="s">
        <v>79</v>
      </c>
      <c r="AY172" s="216" t="s">
        <v>458</v>
      </c>
    </row>
    <row r="173" s="2" customFormat="1" ht="24.15" customHeight="1">
      <c r="A173" s="41"/>
      <c r="B173" s="179"/>
      <c r="C173" s="180" t="s">
        <v>574</v>
      </c>
      <c r="D173" s="180" t="s">
        <v>462</v>
      </c>
      <c r="E173" s="181" t="s">
        <v>5458</v>
      </c>
      <c r="F173" s="182" t="s">
        <v>5459</v>
      </c>
      <c r="G173" s="183" t="s">
        <v>140</v>
      </c>
      <c r="H173" s="184">
        <v>102.41500000000001</v>
      </c>
      <c r="I173" s="185"/>
      <c r="J173" s="186">
        <f>ROUND(I173*H173,2)</f>
        <v>0</v>
      </c>
      <c r="K173" s="182" t="s">
        <v>465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0.0027469</v>
      </c>
      <c r="R173" s="189">
        <f>Q173*H173</f>
        <v>0.28132376350000005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104</v>
      </c>
      <c r="AT173" s="191" t="s">
        <v>462</v>
      </c>
      <c r="AU173" s="191" t="s">
        <v>101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104</v>
      </c>
      <c r="BM173" s="191" t="s">
        <v>5460</v>
      </c>
    </row>
    <row r="174" s="2" customFormat="1">
      <c r="A174" s="41"/>
      <c r="B174" s="42"/>
      <c r="C174" s="41"/>
      <c r="D174" s="193" t="s">
        <v>467</v>
      </c>
      <c r="E174" s="41"/>
      <c r="F174" s="194" t="s">
        <v>5461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467</v>
      </c>
      <c r="AU174" s="22" t="s">
        <v>101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5462</v>
      </c>
      <c r="G175" s="13"/>
      <c r="H175" s="202">
        <v>16.920000000000002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101</v>
      </c>
      <c r="AV175" s="13" t="s">
        <v>76</v>
      </c>
      <c r="AW175" s="13" t="s">
        <v>33</v>
      </c>
      <c r="AX175" s="13" t="s">
        <v>72</v>
      </c>
      <c r="AY175" s="200" t="s">
        <v>458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5463</v>
      </c>
      <c r="G176" s="13"/>
      <c r="H176" s="202">
        <v>9.1199999999999992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101</v>
      </c>
      <c r="AV176" s="13" t="s">
        <v>76</v>
      </c>
      <c r="AW176" s="13" t="s">
        <v>33</v>
      </c>
      <c r="AX176" s="13" t="s">
        <v>72</v>
      </c>
      <c r="AY176" s="200" t="s">
        <v>458</v>
      </c>
    </row>
    <row r="177" s="13" customFormat="1">
      <c r="A177" s="13"/>
      <c r="B177" s="198"/>
      <c r="C177" s="13"/>
      <c r="D177" s="199" t="s">
        <v>469</v>
      </c>
      <c r="E177" s="200" t="s">
        <v>3</v>
      </c>
      <c r="F177" s="201" t="s">
        <v>5464</v>
      </c>
      <c r="G177" s="13"/>
      <c r="H177" s="202">
        <v>75.140000000000001</v>
      </c>
      <c r="I177" s="203"/>
      <c r="J177" s="13"/>
      <c r="K177" s="13"/>
      <c r="L177" s="198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0" t="s">
        <v>469</v>
      </c>
      <c r="AU177" s="200" t="s">
        <v>101</v>
      </c>
      <c r="AV177" s="13" t="s">
        <v>76</v>
      </c>
      <c r="AW177" s="13" t="s">
        <v>33</v>
      </c>
      <c r="AX177" s="13" t="s">
        <v>72</v>
      </c>
      <c r="AY177" s="200" t="s">
        <v>458</v>
      </c>
    </row>
    <row r="178" s="13" customFormat="1">
      <c r="A178" s="13"/>
      <c r="B178" s="198"/>
      <c r="C178" s="13"/>
      <c r="D178" s="199" t="s">
        <v>469</v>
      </c>
      <c r="E178" s="200" t="s">
        <v>3</v>
      </c>
      <c r="F178" s="201" t="s">
        <v>5465</v>
      </c>
      <c r="G178" s="13"/>
      <c r="H178" s="202">
        <v>1.2350000000000001</v>
      </c>
      <c r="I178" s="203"/>
      <c r="J178" s="13"/>
      <c r="K178" s="13"/>
      <c r="L178" s="198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0" t="s">
        <v>469</v>
      </c>
      <c r="AU178" s="200" t="s">
        <v>101</v>
      </c>
      <c r="AV178" s="13" t="s">
        <v>76</v>
      </c>
      <c r="AW178" s="13" t="s">
        <v>33</v>
      </c>
      <c r="AX178" s="13" t="s">
        <v>72</v>
      </c>
      <c r="AY178" s="200" t="s">
        <v>458</v>
      </c>
    </row>
    <row r="179" s="15" customFormat="1">
      <c r="A179" s="15"/>
      <c r="B179" s="215"/>
      <c r="C179" s="15"/>
      <c r="D179" s="199" t="s">
        <v>469</v>
      </c>
      <c r="E179" s="216" t="s">
        <v>3</v>
      </c>
      <c r="F179" s="217" t="s">
        <v>497</v>
      </c>
      <c r="G179" s="15"/>
      <c r="H179" s="218">
        <v>102.41500000000001</v>
      </c>
      <c r="I179" s="219"/>
      <c r="J179" s="15"/>
      <c r="K179" s="15"/>
      <c r="L179" s="215"/>
      <c r="M179" s="220"/>
      <c r="N179" s="221"/>
      <c r="O179" s="221"/>
      <c r="P179" s="221"/>
      <c r="Q179" s="221"/>
      <c r="R179" s="221"/>
      <c r="S179" s="221"/>
      <c r="T179" s="22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6" t="s">
        <v>469</v>
      </c>
      <c r="AU179" s="216" t="s">
        <v>101</v>
      </c>
      <c r="AV179" s="15" t="s">
        <v>104</v>
      </c>
      <c r="AW179" s="15" t="s">
        <v>33</v>
      </c>
      <c r="AX179" s="15" t="s">
        <v>79</v>
      </c>
      <c r="AY179" s="216" t="s">
        <v>458</v>
      </c>
    </row>
    <row r="180" s="2" customFormat="1" ht="24.15" customHeight="1">
      <c r="A180" s="41"/>
      <c r="B180" s="179"/>
      <c r="C180" s="180" t="s">
        <v>581</v>
      </c>
      <c r="D180" s="180" t="s">
        <v>462</v>
      </c>
      <c r="E180" s="181" t="s">
        <v>5466</v>
      </c>
      <c r="F180" s="182" t="s">
        <v>5467</v>
      </c>
      <c r="G180" s="183" t="s">
        <v>140</v>
      </c>
      <c r="H180" s="184">
        <v>102.41500000000001</v>
      </c>
      <c r="I180" s="185"/>
      <c r="J180" s="186">
        <f>ROUND(I180*H180,2)</f>
        <v>0</v>
      </c>
      <c r="K180" s="182" t="s">
        <v>465</v>
      </c>
      <c r="L180" s="42"/>
      <c r="M180" s="187" t="s">
        <v>3</v>
      </c>
      <c r="N180" s="188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104</v>
      </c>
      <c r="AT180" s="191" t="s">
        <v>462</v>
      </c>
      <c r="AU180" s="191" t="s">
        <v>101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104</v>
      </c>
      <c r="BM180" s="191" t="s">
        <v>5468</v>
      </c>
    </row>
    <row r="181" s="2" customFormat="1">
      <c r="A181" s="41"/>
      <c r="B181" s="42"/>
      <c r="C181" s="41"/>
      <c r="D181" s="193" t="s">
        <v>467</v>
      </c>
      <c r="E181" s="41"/>
      <c r="F181" s="194" t="s">
        <v>5469</v>
      </c>
      <c r="G181" s="41"/>
      <c r="H181" s="41"/>
      <c r="I181" s="195"/>
      <c r="J181" s="41"/>
      <c r="K181" s="41"/>
      <c r="L181" s="42"/>
      <c r="M181" s="196"/>
      <c r="N181" s="197"/>
      <c r="O181" s="75"/>
      <c r="P181" s="75"/>
      <c r="Q181" s="75"/>
      <c r="R181" s="75"/>
      <c r="S181" s="75"/>
      <c r="T181" s="76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2" t="s">
        <v>467</v>
      </c>
      <c r="AU181" s="22" t="s">
        <v>101</v>
      </c>
    </row>
    <row r="182" s="2" customFormat="1" ht="37.8" customHeight="1">
      <c r="A182" s="41"/>
      <c r="B182" s="179"/>
      <c r="C182" s="180" t="s">
        <v>588</v>
      </c>
      <c r="D182" s="180" t="s">
        <v>462</v>
      </c>
      <c r="E182" s="181" t="s">
        <v>848</v>
      </c>
      <c r="F182" s="182" t="s">
        <v>849</v>
      </c>
      <c r="G182" s="183" t="s">
        <v>548</v>
      </c>
      <c r="H182" s="184">
        <v>1.897</v>
      </c>
      <c r="I182" s="185"/>
      <c r="J182" s="186">
        <f>ROUND(I182*H182,2)</f>
        <v>0</v>
      </c>
      <c r="K182" s="182" t="s">
        <v>465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1.0492218</v>
      </c>
      <c r="R182" s="189">
        <f>Q182*H182</f>
        <v>1.9903737546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104</v>
      </c>
      <c r="AT182" s="191" t="s">
        <v>462</v>
      </c>
      <c r="AU182" s="191" t="s">
        <v>101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104</v>
      </c>
      <c r="BM182" s="191" t="s">
        <v>5470</v>
      </c>
    </row>
    <row r="183" s="2" customFormat="1">
      <c r="A183" s="41"/>
      <c r="B183" s="42"/>
      <c r="C183" s="41"/>
      <c r="D183" s="193" t="s">
        <v>467</v>
      </c>
      <c r="E183" s="41"/>
      <c r="F183" s="194" t="s">
        <v>851</v>
      </c>
      <c r="G183" s="41"/>
      <c r="H183" s="41"/>
      <c r="I183" s="195"/>
      <c r="J183" s="41"/>
      <c r="K183" s="41"/>
      <c r="L183" s="42"/>
      <c r="M183" s="196"/>
      <c r="N183" s="197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2" t="s">
        <v>467</v>
      </c>
      <c r="AU183" s="22" t="s">
        <v>101</v>
      </c>
    </row>
    <row r="184" s="14" customFormat="1">
      <c r="A184" s="14"/>
      <c r="B184" s="208"/>
      <c r="C184" s="14"/>
      <c r="D184" s="199" t="s">
        <v>469</v>
      </c>
      <c r="E184" s="209" t="s">
        <v>3</v>
      </c>
      <c r="F184" s="210" t="s">
        <v>622</v>
      </c>
      <c r="G184" s="14"/>
      <c r="H184" s="209" t="s">
        <v>3</v>
      </c>
      <c r="I184" s="211"/>
      <c r="J184" s="14"/>
      <c r="K184" s="14"/>
      <c r="L184" s="208"/>
      <c r="M184" s="212"/>
      <c r="N184" s="213"/>
      <c r="O184" s="213"/>
      <c r="P184" s="213"/>
      <c r="Q184" s="213"/>
      <c r="R184" s="213"/>
      <c r="S184" s="213"/>
      <c r="T184" s="2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9" t="s">
        <v>469</v>
      </c>
      <c r="AU184" s="209" t="s">
        <v>101</v>
      </c>
      <c r="AV184" s="14" t="s">
        <v>79</v>
      </c>
      <c r="AW184" s="14" t="s">
        <v>33</v>
      </c>
      <c r="AX184" s="14" t="s">
        <v>72</v>
      </c>
      <c r="AY184" s="209" t="s">
        <v>458</v>
      </c>
    </row>
    <row r="185" s="13" customFormat="1">
      <c r="A185" s="13"/>
      <c r="B185" s="198"/>
      <c r="C185" s="13"/>
      <c r="D185" s="199" t="s">
        <v>469</v>
      </c>
      <c r="E185" s="200" t="s">
        <v>3</v>
      </c>
      <c r="F185" s="201" t="s">
        <v>5471</v>
      </c>
      <c r="G185" s="13"/>
      <c r="H185" s="202">
        <v>1.897</v>
      </c>
      <c r="I185" s="203"/>
      <c r="J185" s="13"/>
      <c r="K185" s="13"/>
      <c r="L185" s="198"/>
      <c r="M185" s="204"/>
      <c r="N185" s="205"/>
      <c r="O185" s="205"/>
      <c r="P185" s="205"/>
      <c r="Q185" s="205"/>
      <c r="R185" s="205"/>
      <c r="S185" s="205"/>
      <c r="T185" s="20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0" t="s">
        <v>469</v>
      </c>
      <c r="AU185" s="200" t="s">
        <v>101</v>
      </c>
      <c r="AV185" s="13" t="s">
        <v>76</v>
      </c>
      <c r="AW185" s="13" t="s">
        <v>33</v>
      </c>
      <c r="AX185" s="13" t="s">
        <v>79</v>
      </c>
      <c r="AY185" s="200" t="s">
        <v>458</v>
      </c>
    </row>
    <row r="186" s="2" customFormat="1" ht="24.15" customHeight="1">
      <c r="A186" s="41"/>
      <c r="B186" s="179"/>
      <c r="C186" s="180" t="s">
        <v>593</v>
      </c>
      <c r="D186" s="180" t="s">
        <v>462</v>
      </c>
      <c r="E186" s="181" t="s">
        <v>5472</v>
      </c>
      <c r="F186" s="182" t="s">
        <v>5473</v>
      </c>
      <c r="G186" s="183" t="s">
        <v>140</v>
      </c>
      <c r="H186" s="184">
        <v>45.917999999999999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0.0025000000000000001</v>
      </c>
      <c r="R186" s="189">
        <f>Q186*H186</f>
        <v>0.11479499999999999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104</v>
      </c>
      <c r="AT186" s="191" t="s">
        <v>462</v>
      </c>
      <c r="AU186" s="191" t="s">
        <v>101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104</v>
      </c>
      <c r="BM186" s="191" t="s">
        <v>5474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5475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101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5476</v>
      </c>
      <c r="G188" s="13"/>
      <c r="H188" s="202">
        <v>1.115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101</v>
      </c>
      <c r="AV188" s="13" t="s">
        <v>76</v>
      </c>
      <c r="AW188" s="13" t="s">
        <v>33</v>
      </c>
      <c r="AX188" s="13" t="s">
        <v>72</v>
      </c>
      <c r="AY188" s="200" t="s">
        <v>458</v>
      </c>
    </row>
    <row r="189" s="13" customFormat="1">
      <c r="A189" s="13"/>
      <c r="B189" s="198"/>
      <c r="C189" s="13"/>
      <c r="D189" s="199" t="s">
        <v>469</v>
      </c>
      <c r="E189" s="200" t="s">
        <v>3</v>
      </c>
      <c r="F189" s="201" t="s">
        <v>5477</v>
      </c>
      <c r="G189" s="13"/>
      <c r="H189" s="202">
        <v>3.23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101</v>
      </c>
      <c r="AV189" s="13" t="s">
        <v>76</v>
      </c>
      <c r="AW189" s="13" t="s">
        <v>33</v>
      </c>
      <c r="AX189" s="13" t="s">
        <v>72</v>
      </c>
      <c r="AY189" s="200" t="s">
        <v>458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5478</v>
      </c>
      <c r="G190" s="13"/>
      <c r="H190" s="202">
        <v>27.625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101</v>
      </c>
      <c r="AV190" s="13" t="s">
        <v>76</v>
      </c>
      <c r="AW190" s="13" t="s">
        <v>33</v>
      </c>
      <c r="AX190" s="13" t="s">
        <v>72</v>
      </c>
      <c r="AY190" s="200" t="s">
        <v>458</v>
      </c>
    </row>
    <row r="191" s="14" customFormat="1">
      <c r="A191" s="14"/>
      <c r="B191" s="208"/>
      <c r="C191" s="14"/>
      <c r="D191" s="199" t="s">
        <v>469</v>
      </c>
      <c r="E191" s="209" t="s">
        <v>3</v>
      </c>
      <c r="F191" s="210" t="s">
        <v>5479</v>
      </c>
      <c r="G191" s="14"/>
      <c r="H191" s="209" t="s">
        <v>3</v>
      </c>
      <c r="I191" s="211"/>
      <c r="J191" s="14"/>
      <c r="K191" s="14"/>
      <c r="L191" s="208"/>
      <c r="M191" s="212"/>
      <c r="N191" s="213"/>
      <c r="O191" s="213"/>
      <c r="P191" s="213"/>
      <c r="Q191" s="213"/>
      <c r="R191" s="213"/>
      <c r="S191" s="213"/>
      <c r="T191" s="2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9" t="s">
        <v>469</v>
      </c>
      <c r="AU191" s="209" t="s">
        <v>101</v>
      </c>
      <c r="AV191" s="14" t="s">
        <v>79</v>
      </c>
      <c r="AW191" s="14" t="s">
        <v>33</v>
      </c>
      <c r="AX191" s="14" t="s">
        <v>72</v>
      </c>
      <c r="AY191" s="209" t="s">
        <v>458</v>
      </c>
    </row>
    <row r="192" s="13" customFormat="1">
      <c r="A192" s="13"/>
      <c r="B192" s="198"/>
      <c r="C192" s="13"/>
      <c r="D192" s="199" t="s">
        <v>469</v>
      </c>
      <c r="E192" s="200" t="s">
        <v>3</v>
      </c>
      <c r="F192" s="201" t="s">
        <v>5480</v>
      </c>
      <c r="G192" s="13"/>
      <c r="H192" s="202">
        <v>12.712999999999999</v>
      </c>
      <c r="I192" s="203"/>
      <c r="J192" s="13"/>
      <c r="K192" s="13"/>
      <c r="L192" s="198"/>
      <c r="M192" s="204"/>
      <c r="N192" s="205"/>
      <c r="O192" s="205"/>
      <c r="P192" s="205"/>
      <c r="Q192" s="205"/>
      <c r="R192" s="205"/>
      <c r="S192" s="205"/>
      <c r="T192" s="20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0" t="s">
        <v>469</v>
      </c>
      <c r="AU192" s="200" t="s">
        <v>101</v>
      </c>
      <c r="AV192" s="13" t="s">
        <v>76</v>
      </c>
      <c r="AW192" s="13" t="s">
        <v>33</v>
      </c>
      <c r="AX192" s="13" t="s">
        <v>72</v>
      </c>
      <c r="AY192" s="200" t="s">
        <v>458</v>
      </c>
    </row>
    <row r="193" s="14" customFormat="1">
      <c r="A193" s="14"/>
      <c r="B193" s="208"/>
      <c r="C193" s="14"/>
      <c r="D193" s="199" t="s">
        <v>469</v>
      </c>
      <c r="E193" s="209" t="s">
        <v>3</v>
      </c>
      <c r="F193" s="210" t="s">
        <v>5481</v>
      </c>
      <c r="G193" s="14"/>
      <c r="H193" s="209" t="s">
        <v>3</v>
      </c>
      <c r="I193" s="211"/>
      <c r="J193" s="14"/>
      <c r="K193" s="14"/>
      <c r="L193" s="208"/>
      <c r="M193" s="212"/>
      <c r="N193" s="213"/>
      <c r="O193" s="213"/>
      <c r="P193" s="213"/>
      <c r="Q193" s="213"/>
      <c r="R193" s="213"/>
      <c r="S193" s="213"/>
      <c r="T193" s="2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9" t="s">
        <v>469</v>
      </c>
      <c r="AU193" s="209" t="s">
        <v>101</v>
      </c>
      <c r="AV193" s="14" t="s">
        <v>79</v>
      </c>
      <c r="AW193" s="14" t="s">
        <v>33</v>
      </c>
      <c r="AX193" s="14" t="s">
        <v>72</v>
      </c>
      <c r="AY193" s="209" t="s">
        <v>458</v>
      </c>
    </row>
    <row r="194" s="13" customFormat="1">
      <c r="A194" s="13"/>
      <c r="B194" s="198"/>
      <c r="C194" s="13"/>
      <c r="D194" s="199" t="s">
        <v>469</v>
      </c>
      <c r="E194" s="200" t="s">
        <v>3</v>
      </c>
      <c r="F194" s="201" t="s">
        <v>5465</v>
      </c>
      <c r="G194" s="13"/>
      <c r="H194" s="202">
        <v>1.2350000000000001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469</v>
      </c>
      <c r="AU194" s="200" t="s">
        <v>101</v>
      </c>
      <c r="AV194" s="13" t="s">
        <v>76</v>
      </c>
      <c r="AW194" s="13" t="s">
        <v>33</v>
      </c>
      <c r="AX194" s="13" t="s">
        <v>72</v>
      </c>
      <c r="AY194" s="200" t="s">
        <v>458</v>
      </c>
    </row>
    <row r="195" s="15" customFormat="1">
      <c r="A195" s="15"/>
      <c r="B195" s="215"/>
      <c r="C195" s="15"/>
      <c r="D195" s="199" t="s">
        <v>469</v>
      </c>
      <c r="E195" s="216" t="s">
        <v>3</v>
      </c>
      <c r="F195" s="217" t="s">
        <v>497</v>
      </c>
      <c r="G195" s="15"/>
      <c r="H195" s="218">
        <v>45.917999999999999</v>
      </c>
      <c r="I195" s="219"/>
      <c r="J195" s="15"/>
      <c r="K195" s="15"/>
      <c r="L195" s="215"/>
      <c r="M195" s="220"/>
      <c r="N195" s="221"/>
      <c r="O195" s="221"/>
      <c r="P195" s="221"/>
      <c r="Q195" s="221"/>
      <c r="R195" s="221"/>
      <c r="S195" s="221"/>
      <c r="T195" s="22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16" t="s">
        <v>469</v>
      </c>
      <c r="AU195" s="216" t="s">
        <v>101</v>
      </c>
      <c r="AV195" s="15" t="s">
        <v>104</v>
      </c>
      <c r="AW195" s="15" t="s">
        <v>33</v>
      </c>
      <c r="AX195" s="15" t="s">
        <v>79</v>
      </c>
      <c r="AY195" s="216" t="s">
        <v>458</v>
      </c>
    </row>
    <row r="196" s="2" customFormat="1" ht="24.15" customHeight="1">
      <c r="A196" s="41"/>
      <c r="B196" s="179"/>
      <c r="C196" s="180" t="s">
        <v>8</v>
      </c>
      <c r="D196" s="180" t="s">
        <v>462</v>
      </c>
      <c r="E196" s="181" t="s">
        <v>5482</v>
      </c>
      <c r="F196" s="182" t="s">
        <v>5483</v>
      </c>
      <c r="G196" s="183" t="s">
        <v>140</v>
      </c>
      <c r="H196" s="184">
        <v>45.917999999999999</v>
      </c>
      <c r="I196" s="185"/>
      <c r="J196" s="186">
        <f>ROUND(I196*H196,2)</f>
        <v>0</v>
      </c>
      <c r="K196" s="182" t="s">
        <v>465</v>
      </c>
      <c r="L196" s="42"/>
      <c r="M196" s="187" t="s">
        <v>3</v>
      </c>
      <c r="N196" s="188" t="s">
        <v>43</v>
      </c>
      <c r="O196" s="75"/>
      <c r="P196" s="189">
        <f>O196*H196</f>
        <v>0</v>
      </c>
      <c r="Q196" s="189">
        <v>0.00016000000000000001</v>
      </c>
      <c r="R196" s="189">
        <f>Q196*H196</f>
        <v>0.0073468800000000001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104</v>
      </c>
      <c r="AT196" s="191" t="s">
        <v>462</v>
      </c>
      <c r="AU196" s="191" t="s">
        <v>101</v>
      </c>
      <c r="AY196" s="22" t="s">
        <v>458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79</v>
      </c>
      <c r="BK196" s="192">
        <f>ROUND(I196*H196,2)</f>
        <v>0</v>
      </c>
      <c r="BL196" s="22" t="s">
        <v>104</v>
      </c>
      <c r="BM196" s="191" t="s">
        <v>5484</v>
      </c>
    </row>
    <row r="197" s="2" customFormat="1">
      <c r="A197" s="41"/>
      <c r="B197" s="42"/>
      <c r="C197" s="41"/>
      <c r="D197" s="193" t="s">
        <v>467</v>
      </c>
      <c r="E197" s="41"/>
      <c r="F197" s="194" t="s">
        <v>5485</v>
      </c>
      <c r="G197" s="41"/>
      <c r="H197" s="41"/>
      <c r="I197" s="195"/>
      <c r="J197" s="41"/>
      <c r="K197" s="41"/>
      <c r="L197" s="42"/>
      <c r="M197" s="196"/>
      <c r="N197" s="197"/>
      <c r="O197" s="75"/>
      <c r="P197" s="75"/>
      <c r="Q197" s="75"/>
      <c r="R197" s="75"/>
      <c r="S197" s="75"/>
      <c r="T197" s="76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2" t="s">
        <v>467</v>
      </c>
      <c r="AU197" s="22" t="s">
        <v>101</v>
      </c>
    </row>
    <row r="198" s="2" customFormat="1" ht="37.8" customHeight="1">
      <c r="A198" s="41"/>
      <c r="B198" s="179"/>
      <c r="C198" s="180" t="s">
        <v>86</v>
      </c>
      <c r="D198" s="180" t="s">
        <v>462</v>
      </c>
      <c r="E198" s="181" t="s">
        <v>5486</v>
      </c>
      <c r="F198" s="182" t="s">
        <v>5487</v>
      </c>
      <c r="G198" s="183" t="s">
        <v>140</v>
      </c>
      <c r="H198" s="184">
        <v>45.917999999999999</v>
      </c>
      <c r="I198" s="185"/>
      <c r="J198" s="186">
        <f>ROUND(I198*H198,2)</f>
        <v>0</v>
      </c>
      <c r="K198" s="182" t="s">
        <v>465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4.7999999999999996E-07</v>
      </c>
      <c r="R198" s="189">
        <f>Q198*H198</f>
        <v>2.2040639999999996E-05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104</v>
      </c>
      <c r="AT198" s="191" t="s">
        <v>462</v>
      </c>
      <c r="AU198" s="191" t="s">
        <v>101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104</v>
      </c>
      <c r="BM198" s="191" t="s">
        <v>5488</v>
      </c>
    </row>
    <row r="199" s="2" customFormat="1">
      <c r="A199" s="41"/>
      <c r="B199" s="42"/>
      <c r="C199" s="41"/>
      <c r="D199" s="193" t="s">
        <v>467</v>
      </c>
      <c r="E199" s="41"/>
      <c r="F199" s="194" t="s">
        <v>5489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467</v>
      </c>
      <c r="AU199" s="22" t="s">
        <v>101</v>
      </c>
    </row>
    <row r="200" s="12" customFormat="1" ht="20.88" customHeight="1">
      <c r="A200" s="12"/>
      <c r="B200" s="166"/>
      <c r="C200" s="12"/>
      <c r="D200" s="167" t="s">
        <v>71</v>
      </c>
      <c r="E200" s="177" t="s">
        <v>89</v>
      </c>
      <c r="F200" s="177" t="s">
        <v>632</v>
      </c>
      <c r="G200" s="12"/>
      <c r="H200" s="12"/>
      <c r="I200" s="169"/>
      <c r="J200" s="178">
        <f>BK200</f>
        <v>0</v>
      </c>
      <c r="K200" s="12"/>
      <c r="L200" s="166"/>
      <c r="M200" s="171"/>
      <c r="N200" s="172"/>
      <c r="O200" s="172"/>
      <c r="P200" s="173">
        <f>SUM(P201:P216)</f>
        <v>0</v>
      </c>
      <c r="Q200" s="172"/>
      <c r="R200" s="173">
        <f>SUM(R201:R216)</f>
        <v>32.273842976600001</v>
      </c>
      <c r="S200" s="172"/>
      <c r="T200" s="174">
        <f>SUM(T201:T216)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7" t="s">
        <v>79</v>
      </c>
      <c r="AT200" s="175" t="s">
        <v>71</v>
      </c>
      <c r="AU200" s="175" t="s">
        <v>76</v>
      </c>
      <c r="AY200" s="167" t="s">
        <v>458</v>
      </c>
      <c r="BK200" s="176">
        <f>SUM(BK201:BK216)</f>
        <v>0</v>
      </c>
    </row>
    <row r="201" s="2" customFormat="1" ht="33" customHeight="1">
      <c r="A201" s="41"/>
      <c r="B201" s="179"/>
      <c r="C201" s="180" t="s">
        <v>89</v>
      </c>
      <c r="D201" s="180" t="s">
        <v>462</v>
      </c>
      <c r="E201" s="181" t="s">
        <v>5490</v>
      </c>
      <c r="F201" s="182" t="s">
        <v>5491</v>
      </c>
      <c r="G201" s="183" t="s">
        <v>472</v>
      </c>
      <c r="H201" s="184">
        <v>12.116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2.5018699999999998</v>
      </c>
      <c r="R201" s="189">
        <f>Q201*H201</f>
        <v>30.312656919999998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104</v>
      </c>
      <c r="AT201" s="191" t="s">
        <v>462</v>
      </c>
      <c r="AU201" s="191" t="s">
        <v>101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104</v>
      </c>
      <c r="BM201" s="191" t="s">
        <v>5492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5493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101</v>
      </c>
    </row>
    <row r="203" s="13" customFormat="1">
      <c r="A203" s="13"/>
      <c r="B203" s="198"/>
      <c r="C203" s="13"/>
      <c r="D203" s="199" t="s">
        <v>469</v>
      </c>
      <c r="E203" s="200" t="s">
        <v>3</v>
      </c>
      <c r="F203" s="201" t="s">
        <v>5494</v>
      </c>
      <c r="G203" s="13"/>
      <c r="H203" s="202">
        <v>11.441000000000001</v>
      </c>
      <c r="I203" s="203"/>
      <c r="J203" s="13"/>
      <c r="K203" s="13"/>
      <c r="L203" s="198"/>
      <c r="M203" s="204"/>
      <c r="N203" s="205"/>
      <c r="O203" s="205"/>
      <c r="P203" s="205"/>
      <c r="Q203" s="205"/>
      <c r="R203" s="205"/>
      <c r="S203" s="205"/>
      <c r="T203" s="20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0" t="s">
        <v>469</v>
      </c>
      <c r="AU203" s="200" t="s">
        <v>101</v>
      </c>
      <c r="AV203" s="13" t="s">
        <v>76</v>
      </c>
      <c r="AW203" s="13" t="s">
        <v>33</v>
      </c>
      <c r="AX203" s="13" t="s">
        <v>72</v>
      </c>
      <c r="AY203" s="200" t="s">
        <v>458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5495</v>
      </c>
      <c r="G204" s="13"/>
      <c r="H204" s="202">
        <v>0.67500000000000004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101</v>
      </c>
      <c r="AV204" s="13" t="s">
        <v>76</v>
      </c>
      <c r="AW204" s="13" t="s">
        <v>33</v>
      </c>
      <c r="AX204" s="13" t="s">
        <v>72</v>
      </c>
      <c r="AY204" s="200" t="s">
        <v>458</v>
      </c>
    </row>
    <row r="205" s="15" customFormat="1">
      <c r="A205" s="15"/>
      <c r="B205" s="215"/>
      <c r="C205" s="15"/>
      <c r="D205" s="199" t="s">
        <v>469</v>
      </c>
      <c r="E205" s="216" t="s">
        <v>3</v>
      </c>
      <c r="F205" s="217" t="s">
        <v>497</v>
      </c>
      <c r="G205" s="15"/>
      <c r="H205" s="218">
        <v>12.116</v>
      </c>
      <c r="I205" s="219"/>
      <c r="J205" s="15"/>
      <c r="K205" s="15"/>
      <c r="L205" s="215"/>
      <c r="M205" s="220"/>
      <c r="N205" s="221"/>
      <c r="O205" s="221"/>
      <c r="P205" s="221"/>
      <c r="Q205" s="221"/>
      <c r="R205" s="221"/>
      <c r="S205" s="221"/>
      <c r="T205" s="222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16" t="s">
        <v>469</v>
      </c>
      <c r="AU205" s="216" t="s">
        <v>101</v>
      </c>
      <c r="AV205" s="15" t="s">
        <v>104</v>
      </c>
      <c r="AW205" s="15" t="s">
        <v>33</v>
      </c>
      <c r="AX205" s="15" t="s">
        <v>79</v>
      </c>
      <c r="AY205" s="216" t="s">
        <v>458</v>
      </c>
    </row>
    <row r="206" s="2" customFormat="1" ht="16.5" customHeight="1">
      <c r="A206" s="41"/>
      <c r="B206" s="179"/>
      <c r="C206" s="180" t="s">
        <v>92</v>
      </c>
      <c r="D206" s="180" t="s">
        <v>462</v>
      </c>
      <c r="E206" s="181" t="s">
        <v>639</v>
      </c>
      <c r="F206" s="182" t="s">
        <v>640</v>
      </c>
      <c r="G206" s="183" t="s">
        <v>140</v>
      </c>
      <c r="H206" s="184">
        <v>13.77</v>
      </c>
      <c r="I206" s="185"/>
      <c r="J206" s="186">
        <f>ROUND(I206*H206,2)</f>
        <v>0</v>
      </c>
      <c r="K206" s="182" t="s">
        <v>465</v>
      </c>
      <c r="L206" s="42"/>
      <c r="M206" s="187" t="s">
        <v>3</v>
      </c>
      <c r="N206" s="188" t="s">
        <v>43</v>
      </c>
      <c r="O206" s="75"/>
      <c r="P206" s="189">
        <f>O206*H206</f>
        <v>0</v>
      </c>
      <c r="Q206" s="189">
        <v>0.0024719</v>
      </c>
      <c r="R206" s="189">
        <f>Q206*H206</f>
        <v>0.034038063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104</v>
      </c>
      <c r="AT206" s="191" t="s">
        <v>462</v>
      </c>
      <c r="AU206" s="191" t="s">
        <v>101</v>
      </c>
      <c r="AY206" s="22" t="s">
        <v>458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79</v>
      </c>
      <c r="BK206" s="192">
        <f>ROUND(I206*H206,2)</f>
        <v>0</v>
      </c>
      <c r="BL206" s="22" t="s">
        <v>104</v>
      </c>
      <c r="BM206" s="191" t="s">
        <v>5496</v>
      </c>
    </row>
    <row r="207" s="2" customFormat="1">
      <c r="A207" s="41"/>
      <c r="B207" s="42"/>
      <c r="C207" s="41"/>
      <c r="D207" s="193" t="s">
        <v>467</v>
      </c>
      <c r="E207" s="41"/>
      <c r="F207" s="194" t="s">
        <v>642</v>
      </c>
      <c r="G207" s="41"/>
      <c r="H207" s="41"/>
      <c r="I207" s="195"/>
      <c r="J207" s="41"/>
      <c r="K207" s="41"/>
      <c r="L207" s="42"/>
      <c r="M207" s="196"/>
      <c r="N207" s="197"/>
      <c r="O207" s="75"/>
      <c r="P207" s="75"/>
      <c r="Q207" s="75"/>
      <c r="R207" s="75"/>
      <c r="S207" s="75"/>
      <c r="T207" s="76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2" t="s">
        <v>467</v>
      </c>
      <c r="AU207" s="22" t="s">
        <v>101</v>
      </c>
    </row>
    <row r="208" s="13" customFormat="1">
      <c r="A208" s="13"/>
      <c r="B208" s="198"/>
      <c r="C208" s="13"/>
      <c r="D208" s="199" t="s">
        <v>469</v>
      </c>
      <c r="E208" s="200" t="s">
        <v>3</v>
      </c>
      <c r="F208" s="201" t="s">
        <v>5497</v>
      </c>
      <c r="G208" s="13"/>
      <c r="H208" s="202">
        <v>11.52</v>
      </c>
      <c r="I208" s="203"/>
      <c r="J208" s="13"/>
      <c r="K208" s="13"/>
      <c r="L208" s="198"/>
      <c r="M208" s="204"/>
      <c r="N208" s="205"/>
      <c r="O208" s="205"/>
      <c r="P208" s="205"/>
      <c r="Q208" s="205"/>
      <c r="R208" s="205"/>
      <c r="S208" s="205"/>
      <c r="T208" s="20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0" t="s">
        <v>469</v>
      </c>
      <c r="AU208" s="200" t="s">
        <v>101</v>
      </c>
      <c r="AV208" s="13" t="s">
        <v>76</v>
      </c>
      <c r="AW208" s="13" t="s">
        <v>33</v>
      </c>
      <c r="AX208" s="13" t="s">
        <v>72</v>
      </c>
      <c r="AY208" s="200" t="s">
        <v>458</v>
      </c>
    </row>
    <row r="209" s="13" customFormat="1">
      <c r="A209" s="13"/>
      <c r="B209" s="198"/>
      <c r="C209" s="13"/>
      <c r="D209" s="199" t="s">
        <v>469</v>
      </c>
      <c r="E209" s="200" t="s">
        <v>3</v>
      </c>
      <c r="F209" s="201" t="s">
        <v>5498</v>
      </c>
      <c r="G209" s="13"/>
      <c r="H209" s="202">
        <v>2.25</v>
      </c>
      <c r="I209" s="203"/>
      <c r="J209" s="13"/>
      <c r="K209" s="13"/>
      <c r="L209" s="198"/>
      <c r="M209" s="204"/>
      <c r="N209" s="205"/>
      <c r="O209" s="205"/>
      <c r="P209" s="205"/>
      <c r="Q209" s="205"/>
      <c r="R209" s="205"/>
      <c r="S209" s="205"/>
      <c r="T209" s="20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0" t="s">
        <v>469</v>
      </c>
      <c r="AU209" s="200" t="s">
        <v>101</v>
      </c>
      <c r="AV209" s="13" t="s">
        <v>76</v>
      </c>
      <c r="AW209" s="13" t="s">
        <v>33</v>
      </c>
      <c r="AX209" s="13" t="s">
        <v>72</v>
      </c>
      <c r="AY209" s="200" t="s">
        <v>458</v>
      </c>
    </row>
    <row r="210" s="15" customFormat="1">
      <c r="A210" s="15"/>
      <c r="B210" s="215"/>
      <c r="C210" s="15"/>
      <c r="D210" s="199" t="s">
        <v>469</v>
      </c>
      <c r="E210" s="216" t="s">
        <v>3</v>
      </c>
      <c r="F210" s="217" t="s">
        <v>497</v>
      </c>
      <c r="G210" s="15"/>
      <c r="H210" s="218">
        <v>13.77</v>
      </c>
      <c r="I210" s="219"/>
      <c r="J210" s="15"/>
      <c r="K210" s="15"/>
      <c r="L210" s="215"/>
      <c r="M210" s="220"/>
      <c r="N210" s="221"/>
      <c r="O210" s="221"/>
      <c r="P210" s="221"/>
      <c r="Q210" s="221"/>
      <c r="R210" s="221"/>
      <c r="S210" s="221"/>
      <c r="T210" s="222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16" t="s">
        <v>469</v>
      </c>
      <c r="AU210" s="216" t="s">
        <v>101</v>
      </c>
      <c r="AV210" s="15" t="s">
        <v>104</v>
      </c>
      <c r="AW210" s="15" t="s">
        <v>33</v>
      </c>
      <c r="AX210" s="15" t="s">
        <v>79</v>
      </c>
      <c r="AY210" s="216" t="s">
        <v>458</v>
      </c>
    </row>
    <row r="211" s="2" customFormat="1" ht="16.5" customHeight="1">
      <c r="A211" s="41"/>
      <c r="B211" s="179"/>
      <c r="C211" s="180" t="s">
        <v>95</v>
      </c>
      <c r="D211" s="180" t="s">
        <v>462</v>
      </c>
      <c r="E211" s="181" t="s">
        <v>645</v>
      </c>
      <c r="F211" s="182" t="s">
        <v>646</v>
      </c>
      <c r="G211" s="183" t="s">
        <v>140</v>
      </c>
      <c r="H211" s="184">
        <v>13.77</v>
      </c>
      <c r="I211" s="185"/>
      <c r="J211" s="186">
        <f>ROUND(I211*H211,2)</f>
        <v>0</v>
      </c>
      <c r="K211" s="182" t="s">
        <v>465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104</v>
      </c>
      <c r="AT211" s="191" t="s">
        <v>462</v>
      </c>
      <c r="AU211" s="191" t="s">
        <v>101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104</v>
      </c>
      <c r="BM211" s="191" t="s">
        <v>5499</v>
      </c>
    </row>
    <row r="212" s="2" customFormat="1">
      <c r="A212" s="41"/>
      <c r="B212" s="42"/>
      <c r="C212" s="41"/>
      <c r="D212" s="193" t="s">
        <v>467</v>
      </c>
      <c r="E212" s="41"/>
      <c r="F212" s="194" t="s">
        <v>648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467</v>
      </c>
      <c r="AU212" s="22" t="s">
        <v>101</v>
      </c>
    </row>
    <row r="213" s="2" customFormat="1" ht="24.15" customHeight="1">
      <c r="A213" s="41"/>
      <c r="B213" s="179"/>
      <c r="C213" s="180" t="s">
        <v>98</v>
      </c>
      <c r="D213" s="180" t="s">
        <v>462</v>
      </c>
      <c r="E213" s="181" t="s">
        <v>650</v>
      </c>
      <c r="F213" s="182" t="s">
        <v>651</v>
      </c>
      <c r="G213" s="183" t="s">
        <v>548</v>
      </c>
      <c r="H213" s="184">
        <v>1.817</v>
      </c>
      <c r="I213" s="185"/>
      <c r="J213" s="186">
        <f>ROUND(I213*H213,2)</f>
        <v>0</v>
      </c>
      <c r="K213" s="182" t="s">
        <v>465</v>
      </c>
      <c r="L213" s="42"/>
      <c r="M213" s="187" t="s">
        <v>3</v>
      </c>
      <c r="N213" s="188" t="s">
        <v>43</v>
      </c>
      <c r="O213" s="75"/>
      <c r="P213" s="189">
        <f>O213*H213</f>
        <v>0</v>
      </c>
      <c r="Q213" s="189">
        <v>1.0606207999999999</v>
      </c>
      <c r="R213" s="189">
        <f>Q213*H213</f>
        <v>1.9271479935999998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104</v>
      </c>
      <c r="AT213" s="191" t="s">
        <v>462</v>
      </c>
      <c r="AU213" s="191" t="s">
        <v>101</v>
      </c>
      <c r="AY213" s="22" t="s">
        <v>458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79</v>
      </c>
      <c r="BK213" s="192">
        <f>ROUND(I213*H213,2)</f>
        <v>0</v>
      </c>
      <c r="BL213" s="22" t="s">
        <v>104</v>
      </c>
      <c r="BM213" s="191" t="s">
        <v>5500</v>
      </c>
    </row>
    <row r="214" s="2" customFormat="1">
      <c r="A214" s="41"/>
      <c r="B214" s="42"/>
      <c r="C214" s="41"/>
      <c r="D214" s="193" t="s">
        <v>467</v>
      </c>
      <c r="E214" s="41"/>
      <c r="F214" s="194" t="s">
        <v>653</v>
      </c>
      <c r="G214" s="41"/>
      <c r="H214" s="41"/>
      <c r="I214" s="195"/>
      <c r="J214" s="41"/>
      <c r="K214" s="41"/>
      <c r="L214" s="42"/>
      <c r="M214" s="196"/>
      <c r="N214" s="197"/>
      <c r="O214" s="75"/>
      <c r="P214" s="75"/>
      <c r="Q214" s="75"/>
      <c r="R214" s="75"/>
      <c r="S214" s="75"/>
      <c r="T214" s="76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2" t="s">
        <v>467</v>
      </c>
      <c r="AU214" s="22" t="s">
        <v>101</v>
      </c>
    </row>
    <row r="215" s="14" customFormat="1">
      <c r="A215" s="14"/>
      <c r="B215" s="208"/>
      <c r="C215" s="14"/>
      <c r="D215" s="199" t="s">
        <v>469</v>
      </c>
      <c r="E215" s="209" t="s">
        <v>3</v>
      </c>
      <c r="F215" s="210" t="s">
        <v>622</v>
      </c>
      <c r="G215" s="14"/>
      <c r="H215" s="209" t="s">
        <v>3</v>
      </c>
      <c r="I215" s="211"/>
      <c r="J215" s="14"/>
      <c r="K215" s="14"/>
      <c r="L215" s="208"/>
      <c r="M215" s="212"/>
      <c r="N215" s="213"/>
      <c r="O215" s="213"/>
      <c r="P215" s="213"/>
      <c r="Q215" s="213"/>
      <c r="R215" s="213"/>
      <c r="S215" s="213"/>
      <c r="T215" s="2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9" t="s">
        <v>469</v>
      </c>
      <c r="AU215" s="209" t="s">
        <v>101</v>
      </c>
      <c r="AV215" s="14" t="s">
        <v>79</v>
      </c>
      <c r="AW215" s="14" t="s">
        <v>33</v>
      </c>
      <c r="AX215" s="14" t="s">
        <v>72</v>
      </c>
      <c r="AY215" s="209" t="s">
        <v>458</v>
      </c>
    </row>
    <row r="216" s="13" customFormat="1">
      <c r="A216" s="13"/>
      <c r="B216" s="198"/>
      <c r="C216" s="13"/>
      <c r="D216" s="199" t="s">
        <v>469</v>
      </c>
      <c r="E216" s="200" t="s">
        <v>3</v>
      </c>
      <c r="F216" s="201" t="s">
        <v>5501</v>
      </c>
      <c r="G216" s="13"/>
      <c r="H216" s="202">
        <v>1.817</v>
      </c>
      <c r="I216" s="203"/>
      <c r="J216" s="13"/>
      <c r="K216" s="13"/>
      <c r="L216" s="198"/>
      <c r="M216" s="204"/>
      <c r="N216" s="205"/>
      <c r="O216" s="205"/>
      <c r="P216" s="205"/>
      <c r="Q216" s="205"/>
      <c r="R216" s="205"/>
      <c r="S216" s="205"/>
      <c r="T216" s="20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0" t="s">
        <v>469</v>
      </c>
      <c r="AU216" s="200" t="s">
        <v>101</v>
      </c>
      <c r="AV216" s="13" t="s">
        <v>76</v>
      </c>
      <c r="AW216" s="13" t="s">
        <v>33</v>
      </c>
      <c r="AX216" s="13" t="s">
        <v>79</v>
      </c>
      <c r="AY216" s="200" t="s">
        <v>458</v>
      </c>
    </row>
    <row r="217" s="12" customFormat="1" ht="20.88" customHeight="1">
      <c r="A217" s="12"/>
      <c r="B217" s="166"/>
      <c r="C217" s="12"/>
      <c r="D217" s="167" t="s">
        <v>71</v>
      </c>
      <c r="E217" s="177" t="s">
        <v>95</v>
      </c>
      <c r="F217" s="177" t="s">
        <v>690</v>
      </c>
      <c r="G217" s="12"/>
      <c r="H217" s="12"/>
      <c r="I217" s="169"/>
      <c r="J217" s="178">
        <f>BK217</f>
        <v>0</v>
      </c>
      <c r="K217" s="12"/>
      <c r="L217" s="166"/>
      <c r="M217" s="171"/>
      <c r="N217" s="172"/>
      <c r="O217" s="172"/>
      <c r="P217" s="173">
        <f>P218</f>
        <v>0</v>
      </c>
      <c r="Q217" s="172"/>
      <c r="R217" s="173">
        <f>R218</f>
        <v>0</v>
      </c>
      <c r="S217" s="172"/>
      <c r="T217" s="174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67" t="s">
        <v>79</v>
      </c>
      <c r="AT217" s="175" t="s">
        <v>71</v>
      </c>
      <c r="AU217" s="175" t="s">
        <v>76</v>
      </c>
      <c r="AY217" s="167" t="s">
        <v>458</v>
      </c>
      <c r="BK217" s="176">
        <f>BK218</f>
        <v>0</v>
      </c>
    </row>
    <row r="218" s="2" customFormat="1" ht="24.15" customHeight="1">
      <c r="A218" s="41"/>
      <c r="B218" s="179"/>
      <c r="C218" s="180" t="s">
        <v>638</v>
      </c>
      <c r="D218" s="180" t="s">
        <v>462</v>
      </c>
      <c r="E218" s="181" t="s">
        <v>706</v>
      </c>
      <c r="F218" s="182" t="s">
        <v>707</v>
      </c>
      <c r="G218" s="183" t="s">
        <v>708</v>
      </c>
      <c r="H218" s="184">
        <v>3</v>
      </c>
      <c r="I218" s="185"/>
      <c r="J218" s="186">
        <f>ROUND(I218*H218,2)</f>
        <v>0</v>
      </c>
      <c r="K218" s="182" t="s">
        <v>709</v>
      </c>
      <c r="L218" s="42"/>
      <c r="M218" s="187" t="s">
        <v>3</v>
      </c>
      <c r="N218" s="188" t="s">
        <v>43</v>
      </c>
      <c r="O218" s="75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104</v>
      </c>
      <c r="AT218" s="191" t="s">
        <v>462</v>
      </c>
      <c r="AU218" s="191" t="s">
        <v>101</v>
      </c>
      <c r="AY218" s="22" t="s">
        <v>458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79</v>
      </c>
      <c r="BK218" s="192">
        <f>ROUND(I218*H218,2)</f>
        <v>0</v>
      </c>
      <c r="BL218" s="22" t="s">
        <v>104</v>
      </c>
      <c r="BM218" s="191" t="s">
        <v>5502</v>
      </c>
    </row>
    <row r="219" s="12" customFormat="1" ht="20.88" customHeight="1">
      <c r="A219" s="12"/>
      <c r="B219" s="166"/>
      <c r="C219" s="12"/>
      <c r="D219" s="167" t="s">
        <v>71</v>
      </c>
      <c r="E219" s="177" t="s">
        <v>98</v>
      </c>
      <c r="F219" s="177" t="s">
        <v>715</v>
      </c>
      <c r="G219" s="12"/>
      <c r="H219" s="12"/>
      <c r="I219" s="169"/>
      <c r="J219" s="178">
        <f>BK219</f>
        <v>0</v>
      </c>
      <c r="K219" s="12"/>
      <c r="L219" s="166"/>
      <c r="M219" s="171"/>
      <c r="N219" s="172"/>
      <c r="O219" s="172"/>
      <c r="P219" s="173">
        <f>SUM(P220:P236)</f>
        <v>0</v>
      </c>
      <c r="Q219" s="172"/>
      <c r="R219" s="173">
        <f>SUM(R220:R236)</f>
        <v>10.447142835000001</v>
      </c>
      <c r="S219" s="172"/>
      <c r="T219" s="174">
        <f>SUM(T220:T236)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67" t="s">
        <v>79</v>
      </c>
      <c r="AT219" s="175" t="s">
        <v>71</v>
      </c>
      <c r="AU219" s="175" t="s">
        <v>76</v>
      </c>
      <c r="AY219" s="167" t="s">
        <v>458</v>
      </c>
      <c r="BK219" s="176">
        <f>SUM(BK220:BK236)</f>
        <v>0</v>
      </c>
    </row>
    <row r="220" s="2" customFormat="1" ht="66.75" customHeight="1">
      <c r="A220" s="41"/>
      <c r="B220" s="179"/>
      <c r="C220" s="180" t="s">
        <v>644</v>
      </c>
      <c r="D220" s="180" t="s">
        <v>462</v>
      </c>
      <c r="E220" s="181" t="s">
        <v>717</v>
      </c>
      <c r="F220" s="182" t="s">
        <v>718</v>
      </c>
      <c r="G220" s="183" t="s">
        <v>472</v>
      </c>
      <c r="H220" s="184">
        <v>3.9500000000000002</v>
      </c>
      <c r="I220" s="185"/>
      <c r="J220" s="186">
        <f>ROUND(I220*H220,2)</f>
        <v>0</v>
      </c>
      <c r="K220" s="182" t="s">
        <v>465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567</v>
      </c>
      <c r="AT220" s="191" t="s">
        <v>462</v>
      </c>
      <c r="AU220" s="191" t="s">
        <v>101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567</v>
      </c>
      <c r="BM220" s="191" t="s">
        <v>5503</v>
      </c>
    </row>
    <row r="221" s="2" customFormat="1">
      <c r="A221" s="41"/>
      <c r="B221" s="42"/>
      <c r="C221" s="41"/>
      <c r="D221" s="193" t="s">
        <v>467</v>
      </c>
      <c r="E221" s="41"/>
      <c r="F221" s="194" t="s">
        <v>720</v>
      </c>
      <c r="G221" s="41"/>
      <c r="H221" s="41"/>
      <c r="I221" s="195"/>
      <c r="J221" s="41"/>
      <c r="K221" s="41"/>
      <c r="L221" s="42"/>
      <c r="M221" s="196"/>
      <c r="N221" s="197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467</v>
      </c>
      <c r="AU221" s="22" t="s">
        <v>101</v>
      </c>
    </row>
    <row r="222" s="14" customFormat="1">
      <c r="A222" s="14"/>
      <c r="B222" s="208"/>
      <c r="C222" s="14"/>
      <c r="D222" s="199" t="s">
        <v>469</v>
      </c>
      <c r="E222" s="209" t="s">
        <v>3</v>
      </c>
      <c r="F222" s="210" t="s">
        <v>721</v>
      </c>
      <c r="G222" s="14"/>
      <c r="H222" s="209" t="s">
        <v>3</v>
      </c>
      <c r="I222" s="211"/>
      <c r="J222" s="14"/>
      <c r="K222" s="14"/>
      <c r="L222" s="208"/>
      <c r="M222" s="212"/>
      <c r="N222" s="213"/>
      <c r="O222" s="213"/>
      <c r="P222" s="213"/>
      <c r="Q222" s="213"/>
      <c r="R222" s="213"/>
      <c r="S222" s="213"/>
      <c r="T222" s="2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9" t="s">
        <v>469</v>
      </c>
      <c r="AU222" s="209" t="s">
        <v>101</v>
      </c>
      <c r="AV222" s="14" t="s">
        <v>79</v>
      </c>
      <c r="AW222" s="14" t="s">
        <v>33</v>
      </c>
      <c r="AX222" s="14" t="s">
        <v>72</v>
      </c>
      <c r="AY222" s="209" t="s">
        <v>458</v>
      </c>
    </row>
    <row r="223" s="13" customFormat="1">
      <c r="A223" s="13"/>
      <c r="B223" s="198"/>
      <c r="C223" s="13"/>
      <c r="D223" s="199" t="s">
        <v>469</v>
      </c>
      <c r="E223" s="200" t="s">
        <v>3</v>
      </c>
      <c r="F223" s="201" t="s">
        <v>722</v>
      </c>
      <c r="G223" s="13"/>
      <c r="H223" s="202">
        <v>3.9500000000000002</v>
      </c>
      <c r="I223" s="203"/>
      <c r="J223" s="13"/>
      <c r="K223" s="13"/>
      <c r="L223" s="198"/>
      <c r="M223" s="204"/>
      <c r="N223" s="205"/>
      <c r="O223" s="205"/>
      <c r="P223" s="205"/>
      <c r="Q223" s="205"/>
      <c r="R223" s="205"/>
      <c r="S223" s="205"/>
      <c r="T223" s="20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0" t="s">
        <v>469</v>
      </c>
      <c r="AU223" s="200" t="s">
        <v>101</v>
      </c>
      <c r="AV223" s="13" t="s">
        <v>76</v>
      </c>
      <c r="AW223" s="13" t="s">
        <v>33</v>
      </c>
      <c r="AX223" s="13" t="s">
        <v>79</v>
      </c>
      <c r="AY223" s="200" t="s">
        <v>458</v>
      </c>
    </row>
    <row r="224" s="2" customFormat="1" ht="16.5" customHeight="1">
      <c r="A224" s="41"/>
      <c r="B224" s="179"/>
      <c r="C224" s="223" t="s">
        <v>649</v>
      </c>
      <c r="D224" s="223" t="s">
        <v>562</v>
      </c>
      <c r="E224" s="224" t="s">
        <v>724</v>
      </c>
      <c r="F224" s="225" t="s">
        <v>725</v>
      </c>
      <c r="G224" s="226" t="s">
        <v>548</v>
      </c>
      <c r="H224" s="227">
        <v>6.3200000000000003</v>
      </c>
      <c r="I224" s="228"/>
      <c r="J224" s="229">
        <f>ROUND(I224*H224,2)</f>
        <v>0</v>
      </c>
      <c r="K224" s="225" t="s">
        <v>465</v>
      </c>
      <c r="L224" s="230"/>
      <c r="M224" s="231" t="s">
        <v>3</v>
      </c>
      <c r="N224" s="232" t="s">
        <v>43</v>
      </c>
      <c r="O224" s="75"/>
      <c r="P224" s="189">
        <f>O224*H224</f>
        <v>0</v>
      </c>
      <c r="Q224" s="189">
        <v>1</v>
      </c>
      <c r="R224" s="189">
        <f>Q224*H224</f>
        <v>6.3200000000000003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667</v>
      </c>
      <c r="AT224" s="191" t="s">
        <v>562</v>
      </c>
      <c r="AU224" s="191" t="s">
        <v>101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567</v>
      </c>
      <c r="BM224" s="191" t="s">
        <v>5504</v>
      </c>
    </row>
    <row r="225" s="13" customFormat="1">
      <c r="A225" s="13"/>
      <c r="B225" s="198"/>
      <c r="C225" s="13"/>
      <c r="D225" s="199" t="s">
        <v>469</v>
      </c>
      <c r="E225" s="13"/>
      <c r="F225" s="201" t="s">
        <v>5505</v>
      </c>
      <c r="G225" s="13"/>
      <c r="H225" s="202">
        <v>6.3200000000000003</v>
      </c>
      <c r="I225" s="203"/>
      <c r="J225" s="13"/>
      <c r="K225" s="13"/>
      <c r="L225" s="198"/>
      <c r="M225" s="204"/>
      <c r="N225" s="205"/>
      <c r="O225" s="205"/>
      <c r="P225" s="205"/>
      <c r="Q225" s="205"/>
      <c r="R225" s="205"/>
      <c r="S225" s="205"/>
      <c r="T225" s="20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0" t="s">
        <v>469</v>
      </c>
      <c r="AU225" s="200" t="s">
        <v>101</v>
      </c>
      <c r="AV225" s="13" t="s">
        <v>76</v>
      </c>
      <c r="AW225" s="13" t="s">
        <v>4</v>
      </c>
      <c r="AX225" s="13" t="s">
        <v>79</v>
      </c>
      <c r="AY225" s="200" t="s">
        <v>458</v>
      </c>
    </row>
    <row r="226" s="2" customFormat="1" ht="55.5" customHeight="1">
      <c r="A226" s="41"/>
      <c r="B226" s="179"/>
      <c r="C226" s="180" t="s">
        <v>656</v>
      </c>
      <c r="D226" s="180" t="s">
        <v>462</v>
      </c>
      <c r="E226" s="181" t="s">
        <v>729</v>
      </c>
      <c r="F226" s="182" t="s">
        <v>730</v>
      </c>
      <c r="G226" s="183" t="s">
        <v>140</v>
      </c>
      <c r="H226" s="184">
        <v>39.5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0.00030945000000000001</v>
      </c>
      <c r="R226" s="189">
        <f>Q226*H226</f>
        <v>0.012223275000000001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104</v>
      </c>
      <c r="AT226" s="191" t="s">
        <v>462</v>
      </c>
      <c r="AU226" s="191" t="s">
        <v>101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104</v>
      </c>
      <c r="BM226" s="191" t="s">
        <v>5506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732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101</v>
      </c>
    </row>
    <row r="228" s="13" customFormat="1">
      <c r="A228" s="13"/>
      <c r="B228" s="198"/>
      <c r="C228" s="13"/>
      <c r="D228" s="199" t="s">
        <v>469</v>
      </c>
      <c r="E228" s="200" t="s">
        <v>3</v>
      </c>
      <c r="F228" s="201" t="s">
        <v>733</v>
      </c>
      <c r="G228" s="13"/>
      <c r="H228" s="202">
        <v>39.5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101</v>
      </c>
      <c r="AV228" s="13" t="s">
        <v>76</v>
      </c>
      <c r="AW228" s="13" t="s">
        <v>33</v>
      </c>
      <c r="AX228" s="13" t="s">
        <v>79</v>
      </c>
      <c r="AY228" s="200" t="s">
        <v>458</v>
      </c>
    </row>
    <row r="229" s="2" customFormat="1" ht="24.15" customHeight="1">
      <c r="A229" s="41"/>
      <c r="B229" s="179"/>
      <c r="C229" s="223" t="s">
        <v>662</v>
      </c>
      <c r="D229" s="223" t="s">
        <v>562</v>
      </c>
      <c r="E229" s="224" t="s">
        <v>563</v>
      </c>
      <c r="F229" s="225" t="s">
        <v>564</v>
      </c>
      <c r="G229" s="226" t="s">
        <v>140</v>
      </c>
      <c r="H229" s="227">
        <v>46.787999999999997</v>
      </c>
      <c r="I229" s="228"/>
      <c r="J229" s="229">
        <f>ROUND(I229*H229,2)</f>
        <v>0</v>
      </c>
      <c r="K229" s="225" t="s">
        <v>465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0.00029999999999999997</v>
      </c>
      <c r="R229" s="189">
        <f>Q229*H229</f>
        <v>0.014036399999999998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521</v>
      </c>
      <c r="AT229" s="191" t="s">
        <v>562</v>
      </c>
      <c r="AU229" s="191" t="s">
        <v>101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104</v>
      </c>
      <c r="BM229" s="191" t="s">
        <v>5507</v>
      </c>
    </row>
    <row r="230" s="13" customFormat="1">
      <c r="A230" s="13"/>
      <c r="B230" s="198"/>
      <c r="C230" s="13"/>
      <c r="D230" s="199" t="s">
        <v>469</v>
      </c>
      <c r="E230" s="13"/>
      <c r="F230" s="201" t="s">
        <v>5508</v>
      </c>
      <c r="G230" s="13"/>
      <c r="H230" s="202">
        <v>46.787999999999997</v>
      </c>
      <c r="I230" s="203"/>
      <c r="J230" s="13"/>
      <c r="K230" s="13"/>
      <c r="L230" s="198"/>
      <c r="M230" s="204"/>
      <c r="N230" s="205"/>
      <c r="O230" s="205"/>
      <c r="P230" s="205"/>
      <c r="Q230" s="205"/>
      <c r="R230" s="205"/>
      <c r="S230" s="205"/>
      <c r="T230" s="20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0" t="s">
        <v>469</v>
      </c>
      <c r="AU230" s="200" t="s">
        <v>101</v>
      </c>
      <c r="AV230" s="13" t="s">
        <v>76</v>
      </c>
      <c r="AW230" s="13" t="s">
        <v>4</v>
      </c>
      <c r="AX230" s="13" t="s">
        <v>79</v>
      </c>
      <c r="AY230" s="200" t="s">
        <v>458</v>
      </c>
    </row>
    <row r="231" s="2" customFormat="1" ht="16.5" customHeight="1">
      <c r="A231" s="41"/>
      <c r="B231" s="179"/>
      <c r="C231" s="180" t="s">
        <v>667</v>
      </c>
      <c r="D231" s="180" t="s">
        <v>462</v>
      </c>
      <c r="E231" s="181" t="s">
        <v>738</v>
      </c>
      <c r="F231" s="182" t="s">
        <v>739</v>
      </c>
      <c r="G231" s="183" t="s">
        <v>472</v>
      </c>
      <c r="H231" s="184">
        <v>1.778</v>
      </c>
      <c r="I231" s="185"/>
      <c r="J231" s="186">
        <f>ROUND(I231*H231,2)</f>
        <v>0</v>
      </c>
      <c r="K231" s="182" t="s">
        <v>465</v>
      </c>
      <c r="L231" s="42"/>
      <c r="M231" s="187" t="s">
        <v>3</v>
      </c>
      <c r="N231" s="188" t="s">
        <v>43</v>
      </c>
      <c r="O231" s="75"/>
      <c r="P231" s="189">
        <f>O231*H231</f>
        <v>0</v>
      </c>
      <c r="Q231" s="189">
        <v>2.3010199999999998</v>
      </c>
      <c r="R231" s="189">
        <f>Q231*H231</f>
        <v>4.0912135599999999</v>
      </c>
      <c r="S231" s="189">
        <v>0</v>
      </c>
      <c r="T231" s="190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91" t="s">
        <v>104</v>
      </c>
      <c r="AT231" s="191" t="s">
        <v>462</v>
      </c>
      <c r="AU231" s="191" t="s">
        <v>101</v>
      </c>
      <c r="AY231" s="22" t="s">
        <v>458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22" t="s">
        <v>79</v>
      </c>
      <c r="BK231" s="192">
        <f>ROUND(I231*H231,2)</f>
        <v>0</v>
      </c>
      <c r="BL231" s="22" t="s">
        <v>104</v>
      </c>
      <c r="BM231" s="191" t="s">
        <v>5509</v>
      </c>
    </row>
    <row r="232" s="2" customFormat="1">
      <c r="A232" s="41"/>
      <c r="B232" s="42"/>
      <c r="C232" s="41"/>
      <c r="D232" s="193" t="s">
        <v>467</v>
      </c>
      <c r="E232" s="41"/>
      <c r="F232" s="194" t="s">
        <v>741</v>
      </c>
      <c r="G232" s="41"/>
      <c r="H232" s="41"/>
      <c r="I232" s="195"/>
      <c r="J232" s="41"/>
      <c r="K232" s="41"/>
      <c r="L232" s="42"/>
      <c r="M232" s="196"/>
      <c r="N232" s="197"/>
      <c r="O232" s="75"/>
      <c r="P232" s="75"/>
      <c r="Q232" s="75"/>
      <c r="R232" s="75"/>
      <c r="S232" s="75"/>
      <c r="T232" s="76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2" t="s">
        <v>467</v>
      </c>
      <c r="AU232" s="22" t="s">
        <v>101</v>
      </c>
    </row>
    <row r="233" s="13" customFormat="1">
      <c r="A233" s="13"/>
      <c r="B233" s="198"/>
      <c r="C233" s="13"/>
      <c r="D233" s="199" t="s">
        <v>469</v>
      </c>
      <c r="E233" s="200" t="s">
        <v>3</v>
      </c>
      <c r="F233" s="201" t="s">
        <v>742</v>
      </c>
      <c r="G233" s="13"/>
      <c r="H233" s="202">
        <v>1.778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469</v>
      </c>
      <c r="AU233" s="200" t="s">
        <v>101</v>
      </c>
      <c r="AV233" s="13" t="s">
        <v>76</v>
      </c>
      <c r="AW233" s="13" t="s">
        <v>33</v>
      </c>
      <c r="AX233" s="13" t="s">
        <v>79</v>
      </c>
      <c r="AY233" s="200" t="s">
        <v>458</v>
      </c>
    </row>
    <row r="234" s="2" customFormat="1" ht="24.15" customHeight="1">
      <c r="A234" s="41"/>
      <c r="B234" s="179"/>
      <c r="C234" s="180" t="s">
        <v>672</v>
      </c>
      <c r="D234" s="180" t="s">
        <v>462</v>
      </c>
      <c r="E234" s="181" t="s">
        <v>744</v>
      </c>
      <c r="F234" s="182" t="s">
        <v>745</v>
      </c>
      <c r="G234" s="183" t="s">
        <v>694</v>
      </c>
      <c r="H234" s="184">
        <v>19.75</v>
      </c>
      <c r="I234" s="185"/>
      <c r="J234" s="186">
        <f>ROUND(I234*H234,2)</f>
        <v>0</v>
      </c>
      <c r="K234" s="182" t="s">
        <v>465</v>
      </c>
      <c r="L234" s="42"/>
      <c r="M234" s="187" t="s">
        <v>3</v>
      </c>
      <c r="N234" s="188" t="s">
        <v>43</v>
      </c>
      <c r="O234" s="75"/>
      <c r="P234" s="189">
        <f>O234*H234</f>
        <v>0</v>
      </c>
      <c r="Q234" s="189">
        <v>0.00048959999999999997</v>
      </c>
      <c r="R234" s="189">
        <f>Q234*H234</f>
        <v>0.0096695999999999987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104</v>
      </c>
      <c r="AT234" s="191" t="s">
        <v>462</v>
      </c>
      <c r="AU234" s="191" t="s">
        <v>101</v>
      </c>
      <c r="AY234" s="22" t="s">
        <v>458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79</v>
      </c>
      <c r="BK234" s="192">
        <f>ROUND(I234*H234,2)</f>
        <v>0</v>
      </c>
      <c r="BL234" s="22" t="s">
        <v>104</v>
      </c>
      <c r="BM234" s="191" t="s">
        <v>5510</v>
      </c>
    </row>
    <row r="235" s="2" customFormat="1">
      <c r="A235" s="41"/>
      <c r="B235" s="42"/>
      <c r="C235" s="41"/>
      <c r="D235" s="193" t="s">
        <v>467</v>
      </c>
      <c r="E235" s="41"/>
      <c r="F235" s="194" t="s">
        <v>747</v>
      </c>
      <c r="G235" s="41"/>
      <c r="H235" s="41"/>
      <c r="I235" s="195"/>
      <c r="J235" s="41"/>
      <c r="K235" s="41"/>
      <c r="L235" s="42"/>
      <c r="M235" s="196"/>
      <c r="N235" s="197"/>
      <c r="O235" s="75"/>
      <c r="P235" s="75"/>
      <c r="Q235" s="75"/>
      <c r="R235" s="75"/>
      <c r="S235" s="75"/>
      <c r="T235" s="76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2" t="s">
        <v>467</v>
      </c>
      <c r="AU235" s="22" t="s">
        <v>101</v>
      </c>
    </row>
    <row r="236" s="13" customFormat="1">
      <c r="A236" s="13"/>
      <c r="B236" s="198"/>
      <c r="C236" s="13"/>
      <c r="D236" s="199" t="s">
        <v>469</v>
      </c>
      <c r="E236" s="200" t="s">
        <v>3</v>
      </c>
      <c r="F236" s="201" t="s">
        <v>134</v>
      </c>
      <c r="G236" s="13"/>
      <c r="H236" s="202">
        <v>19.75</v>
      </c>
      <c r="I236" s="203"/>
      <c r="J236" s="13"/>
      <c r="K236" s="13"/>
      <c r="L236" s="198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0" t="s">
        <v>469</v>
      </c>
      <c r="AU236" s="200" t="s">
        <v>101</v>
      </c>
      <c r="AV236" s="13" t="s">
        <v>76</v>
      </c>
      <c r="AW236" s="13" t="s">
        <v>33</v>
      </c>
      <c r="AX236" s="13" t="s">
        <v>79</v>
      </c>
      <c r="AY236" s="200" t="s">
        <v>458</v>
      </c>
    </row>
    <row r="237" s="12" customFormat="1" ht="22.8" customHeight="1">
      <c r="A237" s="12"/>
      <c r="B237" s="166"/>
      <c r="C237" s="12"/>
      <c r="D237" s="167" t="s">
        <v>71</v>
      </c>
      <c r="E237" s="177" t="s">
        <v>1773</v>
      </c>
      <c r="F237" s="177" t="s">
        <v>1774</v>
      </c>
      <c r="G237" s="12"/>
      <c r="H237" s="12"/>
      <c r="I237" s="169"/>
      <c r="J237" s="178">
        <f>BK237</f>
        <v>0</v>
      </c>
      <c r="K237" s="12"/>
      <c r="L237" s="166"/>
      <c r="M237" s="171"/>
      <c r="N237" s="172"/>
      <c r="O237" s="172"/>
      <c r="P237" s="173">
        <f>SUM(P238:P239)</f>
        <v>0</v>
      </c>
      <c r="Q237" s="172"/>
      <c r="R237" s="173">
        <f>SUM(R238:R239)</f>
        <v>0</v>
      </c>
      <c r="S237" s="172"/>
      <c r="T237" s="174">
        <f>SUM(T238:T239)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67" t="s">
        <v>79</v>
      </c>
      <c r="AT237" s="175" t="s">
        <v>71</v>
      </c>
      <c r="AU237" s="175" t="s">
        <v>79</v>
      </c>
      <c r="AY237" s="167" t="s">
        <v>458</v>
      </c>
      <c r="BK237" s="176">
        <f>SUM(BK238:BK239)</f>
        <v>0</v>
      </c>
    </row>
    <row r="238" s="2" customFormat="1" ht="55.5" customHeight="1">
      <c r="A238" s="41"/>
      <c r="B238" s="179"/>
      <c r="C238" s="180" t="s">
        <v>678</v>
      </c>
      <c r="D238" s="180" t="s">
        <v>462</v>
      </c>
      <c r="E238" s="181" t="s">
        <v>5511</v>
      </c>
      <c r="F238" s="182" t="s">
        <v>5512</v>
      </c>
      <c r="G238" s="183" t="s">
        <v>548</v>
      </c>
      <c r="H238" s="184">
        <v>79.215000000000003</v>
      </c>
      <c r="I238" s="185"/>
      <c r="J238" s="186">
        <f>ROUND(I238*H238,2)</f>
        <v>0</v>
      </c>
      <c r="K238" s="182" t="s">
        <v>465</v>
      </c>
      <c r="L238" s="42"/>
      <c r="M238" s="187" t="s">
        <v>3</v>
      </c>
      <c r="N238" s="188" t="s">
        <v>43</v>
      </c>
      <c r="O238" s="75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104</v>
      </c>
      <c r="AT238" s="191" t="s">
        <v>462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104</v>
      </c>
      <c r="BM238" s="191" t="s">
        <v>5513</v>
      </c>
    </row>
    <row r="239" s="2" customFormat="1">
      <c r="A239" s="41"/>
      <c r="B239" s="42"/>
      <c r="C239" s="41"/>
      <c r="D239" s="193" t="s">
        <v>467</v>
      </c>
      <c r="E239" s="41"/>
      <c r="F239" s="194" t="s">
        <v>5514</v>
      </c>
      <c r="G239" s="41"/>
      <c r="H239" s="41"/>
      <c r="I239" s="195"/>
      <c r="J239" s="41"/>
      <c r="K239" s="41"/>
      <c r="L239" s="42"/>
      <c r="M239" s="196"/>
      <c r="N239" s="197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2" t="s">
        <v>467</v>
      </c>
      <c r="AU239" s="22" t="s">
        <v>76</v>
      </c>
    </row>
    <row r="240" s="12" customFormat="1" ht="25.92" customHeight="1">
      <c r="A240" s="12"/>
      <c r="B240" s="166"/>
      <c r="C240" s="12"/>
      <c r="D240" s="167" t="s">
        <v>71</v>
      </c>
      <c r="E240" s="168" t="s">
        <v>1780</v>
      </c>
      <c r="F240" s="168" t="s">
        <v>1781</v>
      </c>
      <c r="G240" s="12"/>
      <c r="H240" s="12"/>
      <c r="I240" s="169"/>
      <c r="J240" s="170">
        <f>BK240</f>
        <v>0</v>
      </c>
      <c r="K240" s="12"/>
      <c r="L240" s="166"/>
      <c r="M240" s="171"/>
      <c r="N240" s="172"/>
      <c r="O240" s="172"/>
      <c r="P240" s="173">
        <f>P241+P263</f>
        <v>0</v>
      </c>
      <c r="Q240" s="172"/>
      <c r="R240" s="173">
        <f>R241+R263</f>
        <v>1.4007310414999998</v>
      </c>
      <c r="S240" s="172"/>
      <c r="T240" s="174">
        <f>T241+T263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67" t="s">
        <v>76</v>
      </c>
      <c r="AT240" s="175" t="s">
        <v>71</v>
      </c>
      <c r="AU240" s="175" t="s">
        <v>72</v>
      </c>
      <c r="AY240" s="167" t="s">
        <v>458</v>
      </c>
      <c r="BK240" s="176">
        <f>BK241+BK263</f>
        <v>0</v>
      </c>
    </row>
    <row r="241" s="12" customFormat="1" ht="22.8" customHeight="1">
      <c r="A241" s="12"/>
      <c r="B241" s="166"/>
      <c r="C241" s="12"/>
      <c r="D241" s="167" t="s">
        <v>71</v>
      </c>
      <c r="E241" s="177" t="s">
        <v>1782</v>
      </c>
      <c r="F241" s="177" t="s">
        <v>1783</v>
      </c>
      <c r="G241" s="12"/>
      <c r="H241" s="12"/>
      <c r="I241" s="169"/>
      <c r="J241" s="178">
        <f>BK241</f>
        <v>0</v>
      </c>
      <c r="K241" s="12"/>
      <c r="L241" s="166"/>
      <c r="M241" s="171"/>
      <c r="N241" s="172"/>
      <c r="O241" s="172"/>
      <c r="P241" s="173">
        <f>P242+P243+P244</f>
        <v>0</v>
      </c>
      <c r="Q241" s="172"/>
      <c r="R241" s="173">
        <f>R242+R243+R244</f>
        <v>0.72489104150000006</v>
      </c>
      <c r="S241" s="172"/>
      <c r="T241" s="174">
        <f>T242+T243+T244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67" t="s">
        <v>76</v>
      </c>
      <c r="AT241" s="175" t="s">
        <v>71</v>
      </c>
      <c r="AU241" s="175" t="s">
        <v>79</v>
      </c>
      <c r="AY241" s="167" t="s">
        <v>458</v>
      </c>
      <c r="BK241" s="176">
        <f>BK242+BK243+BK244</f>
        <v>0</v>
      </c>
    </row>
    <row r="242" s="2" customFormat="1" ht="49.05" customHeight="1">
      <c r="A242" s="41"/>
      <c r="B242" s="179"/>
      <c r="C242" s="180" t="s">
        <v>683</v>
      </c>
      <c r="D242" s="180" t="s">
        <v>462</v>
      </c>
      <c r="E242" s="181" t="s">
        <v>5515</v>
      </c>
      <c r="F242" s="182" t="s">
        <v>5516</v>
      </c>
      <c r="G242" s="183" t="s">
        <v>548</v>
      </c>
      <c r="H242" s="184">
        <v>0.72499999999999998</v>
      </c>
      <c r="I242" s="185"/>
      <c r="J242" s="186">
        <f>ROUND(I242*H242,2)</f>
        <v>0</v>
      </c>
      <c r="K242" s="182" t="s">
        <v>465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567</v>
      </c>
      <c r="AT242" s="191" t="s">
        <v>462</v>
      </c>
      <c r="AU242" s="191" t="s">
        <v>76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567</v>
      </c>
      <c r="BM242" s="191" t="s">
        <v>5517</v>
      </c>
    </row>
    <row r="243" s="2" customFormat="1">
      <c r="A243" s="41"/>
      <c r="B243" s="42"/>
      <c r="C243" s="41"/>
      <c r="D243" s="193" t="s">
        <v>467</v>
      </c>
      <c r="E243" s="41"/>
      <c r="F243" s="194" t="s">
        <v>5518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467</v>
      </c>
      <c r="AU243" s="22" t="s">
        <v>76</v>
      </c>
    </row>
    <row r="244" s="12" customFormat="1" ht="20.88" customHeight="1">
      <c r="A244" s="12"/>
      <c r="B244" s="166"/>
      <c r="C244" s="12"/>
      <c r="D244" s="167" t="s">
        <v>71</v>
      </c>
      <c r="E244" s="177" t="s">
        <v>1794</v>
      </c>
      <c r="F244" s="177" t="s">
        <v>1795</v>
      </c>
      <c r="G244" s="12"/>
      <c r="H244" s="12"/>
      <c r="I244" s="169"/>
      <c r="J244" s="178">
        <f>BK244</f>
        <v>0</v>
      </c>
      <c r="K244" s="12"/>
      <c r="L244" s="166"/>
      <c r="M244" s="171"/>
      <c r="N244" s="172"/>
      <c r="O244" s="172"/>
      <c r="P244" s="173">
        <f>SUM(P245:P262)</f>
        <v>0</v>
      </c>
      <c r="Q244" s="172"/>
      <c r="R244" s="173">
        <f>SUM(R245:R262)</f>
        <v>0.72489104150000006</v>
      </c>
      <c r="S244" s="172"/>
      <c r="T244" s="174">
        <f>SUM(T245:T262)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67" t="s">
        <v>76</v>
      </c>
      <c r="AT244" s="175" t="s">
        <v>71</v>
      </c>
      <c r="AU244" s="175" t="s">
        <v>76</v>
      </c>
      <c r="AY244" s="167" t="s">
        <v>458</v>
      </c>
      <c r="BK244" s="176">
        <f>SUM(BK245:BK262)</f>
        <v>0</v>
      </c>
    </row>
    <row r="245" s="2" customFormat="1" ht="37.8" customHeight="1">
      <c r="A245" s="41"/>
      <c r="B245" s="179"/>
      <c r="C245" s="180" t="s">
        <v>691</v>
      </c>
      <c r="D245" s="180" t="s">
        <v>462</v>
      </c>
      <c r="E245" s="181" t="s">
        <v>1797</v>
      </c>
      <c r="F245" s="182" t="s">
        <v>1798</v>
      </c>
      <c r="G245" s="183" t="s">
        <v>140</v>
      </c>
      <c r="H245" s="184">
        <v>33.899999999999999</v>
      </c>
      <c r="I245" s="185"/>
      <c r="J245" s="186">
        <f>ROUND(I245*H245,2)</f>
        <v>0</v>
      </c>
      <c r="K245" s="182" t="s">
        <v>465</v>
      </c>
      <c r="L245" s="42"/>
      <c r="M245" s="187" t="s">
        <v>3</v>
      </c>
      <c r="N245" s="188" t="s">
        <v>43</v>
      </c>
      <c r="O245" s="75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567</v>
      </c>
      <c r="AT245" s="191" t="s">
        <v>462</v>
      </c>
      <c r="AU245" s="191" t="s">
        <v>101</v>
      </c>
      <c r="AY245" s="22" t="s">
        <v>458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79</v>
      </c>
      <c r="BK245" s="192">
        <f>ROUND(I245*H245,2)</f>
        <v>0</v>
      </c>
      <c r="BL245" s="22" t="s">
        <v>567</v>
      </c>
      <c r="BM245" s="191" t="s">
        <v>5519</v>
      </c>
    </row>
    <row r="246" s="2" customFormat="1">
      <c r="A246" s="41"/>
      <c r="B246" s="42"/>
      <c r="C246" s="41"/>
      <c r="D246" s="193" t="s">
        <v>467</v>
      </c>
      <c r="E246" s="41"/>
      <c r="F246" s="194" t="s">
        <v>1800</v>
      </c>
      <c r="G246" s="41"/>
      <c r="H246" s="41"/>
      <c r="I246" s="195"/>
      <c r="J246" s="41"/>
      <c r="K246" s="41"/>
      <c r="L246" s="42"/>
      <c r="M246" s="196"/>
      <c r="N246" s="197"/>
      <c r="O246" s="75"/>
      <c r="P246" s="75"/>
      <c r="Q246" s="75"/>
      <c r="R246" s="75"/>
      <c r="S246" s="75"/>
      <c r="T246" s="76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2" t="s">
        <v>467</v>
      </c>
      <c r="AU246" s="22" t="s">
        <v>101</v>
      </c>
    </row>
    <row r="247" s="13" customFormat="1">
      <c r="A247" s="13"/>
      <c r="B247" s="198"/>
      <c r="C247" s="13"/>
      <c r="D247" s="199" t="s">
        <v>469</v>
      </c>
      <c r="E247" s="200" t="s">
        <v>3</v>
      </c>
      <c r="F247" s="201" t="s">
        <v>224</v>
      </c>
      <c r="G247" s="13"/>
      <c r="H247" s="202">
        <v>33.899999999999999</v>
      </c>
      <c r="I247" s="203"/>
      <c r="J247" s="13"/>
      <c r="K247" s="13"/>
      <c r="L247" s="198"/>
      <c r="M247" s="204"/>
      <c r="N247" s="205"/>
      <c r="O247" s="205"/>
      <c r="P247" s="205"/>
      <c r="Q247" s="205"/>
      <c r="R247" s="205"/>
      <c r="S247" s="205"/>
      <c r="T247" s="20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0" t="s">
        <v>469</v>
      </c>
      <c r="AU247" s="200" t="s">
        <v>101</v>
      </c>
      <c r="AV247" s="13" t="s">
        <v>76</v>
      </c>
      <c r="AW247" s="13" t="s">
        <v>33</v>
      </c>
      <c r="AX247" s="13" t="s">
        <v>79</v>
      </c>
      <c r="AY247" s="200" t="s">
        <v>458</v>
      </c>
    </row>
    <row r="248" s="2" customFormat="1" ht="33" customHeight="1">
      <c r="A248" s="41"/>
      <c r="B248" s="179"/>
      <c r="C248" s="180" t="s">
        <v>699</v>
      </c>
      <c r="D248" s="180" t="s">
        <v>462</v>
      </c>
      <c r="E248" s="181" t="s">
        <v>1802</v>
      </c>
      <c r="F248" s="182" t="s">
        <v>1803</v>
      </c>
      <c r="G248" s="183" t="s">
        <v>140</v>
      </c>
      <c r="H248" s="184">
        <v>67.162000000000006</v>
      </c>
      <c r="I248" s="185"/>
      <c r="J248" s="186">
        <f>ROUND(I248*H248,2)</f>
        <v>0</v>
      </c>
      <c r="K248" s="182" t="s">
        <v>465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567</v>
      </c>
      <c r="AT248" s="191" t="s">
        <v>462</v>
      </c>
      <c r="AU248" s="191" t="s">
        <v>101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567</v>
      </c>
      <c r="BM248" s="191" t="s">
        <v>5520</v>
      </c>
    </row>
    <row r="249" s="2" customFormat="1">
      <c r="A249" s="41"/>
      <c r="B249" s="42"/>
      <c r="C249" s="41"/>
      <c r="D249" s="193" t="s">
        <v>467</v>
      </c>
      <c r="E249" s="41"/>
      <c r="F249" s="194" t="s">
        <v>1805</v>
      </c>
      <c r="G249" s="41"/>
      <c r="H249" s="41"/>
      <c r="I249" s="195"/>
      <c r="J249" s="41"/>
      <c r="K249" s="41"/>
      <c r="L249" s="42"/>
      <c r="M249" s="196"/>
      <c r="N249" s="197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2" t="s">
        <v>467</v>
      </c>
      <c r="AU249" s="22" t="s">
        <v>101</v>
      </c>
    </row>
    <row r="250" s="13" customFormat="1">
      <c r="A250" s="13"/>
      <c r="B250" s="198"/>
      <c r="C250" s="13"/>
      <c r="D250" s="199" t="s">
        <v>469</v>
      </c>
      <c r="E250" s="200" t="s">
        <v>3</v>
      </c>
      <c r="F250" s="201" t="s">
        <v>230</v>
      </c>
      <c r="G250" s="13"/>
      <c r="H250" s="202">
        <v>67.162000000000006</v>
      </c>
      <c r="I250" s="203"/>
      <c r="J250" s="13"/>
      <c r="K250" s="13"/>
      <c r="L250" s="198"/>
      <c r="M250" s="204"/>
      <c r="N250" s="205"/>
      <c r="O250" s="205"/>
      <c r="P250" s="205"/>
      <c r="Q250" s="205"/>
      <c r="R250" s="205"/>
      <c r="S250" s="205"/>
      <c r="T250" s="20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0" t="s">
        <v>469</v>
      </c>
      <c r="AU250" s="200" t="s">
        <v>101</v>
      </c>
      <c r="AV250" s="13" t="s">
        <v>76</v>
      </c>
      <c r="AW250" s="13" t="s">
        <v>33</v>
      </c>
      <c r="AX250" s="13" t="s">
        <v>79</v>
      </c>
      <c r="AY250" s="200" t="s">
        <v>458</v>
      </c>
    </row>
    <row r="251" s="2" customFormat="1" ht="16.5" customHeight="1">
      <c r="A251" s="41"/>
      <c r="B251" s="179"/>
      <c r="C251" s="223" t="s">
        <v>705</v>
      </c>
      <c r="D251" s="223" t="s">
        <v>562</v>
      </c>
      <c r="E251" s="224" t="s">
        <v>1807</v>
      </c>
      <c r="F251" s="225" t="s">
        <v>1808</v>
      </c>
      <c r="G251" s="226" t="s">
        <v>1809</v>
      </c>
      <c r="H251" s="227">
        <v>60.637</v>
      </c>
      <c r="I251" s="228"/>
      <c r="J251" s="229">
        <f>ROUND(I251*H251,2)</f>
        <v>0</v>
      </c>
      <c r="K251" s="225" t="s">
        <v>465</v>
      </c>
      <c r="L251" s="230"/>
      <c r="M251" s="231" t="s">
        <v>3</v>
      </c>
      <c r="N251" s="232" t="s">
        <v>43</v>
      </c>
      <c r="O251" s="75"/>
      <c r="P251" s="189">
        <f>O251*H251</f>
        <v>0</v>
      </c>
      <c r="Q251" s="189">
        <v>0.001</v>
      </c>
      <c r="R251" s="189">
        <f>Q251*H251</f>
        <v>0.060637000000000003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667</v>
      </c>
      <c r="AT251" s="191" t="s">
        <v>562</v>
      </c>
      <c r="AU251" s="191" t="s">
        <v>101</v>
      </c>
      <c r="AY251" s="22" t="s">
        <v>458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79</v>
      </c>
      <c r="BK251" s="192">
        <f>ROUND(I251*H251,2)</f>
        <v>0</v>
      </c>
      <c r="BL251" s="22" t="s">
        <v>567</v>
      </c>
      <c r="BM251" s="191" t="s">
        <v>5521</v>
      </c>
    </row>
    <row r="252" s="13" customFormat="1">
      <c r="A252" s="13"/>
      <c r="B252" s="198"/>
      <c r="C252" s="13"/>
      <c r="D252" s="199" t="s">
        <v>469</v>
      </c>
      <c r="E252" s="13"/>
      <c r="F252" s="201" t="s">
        <v>5522</v>
      </c>
      <c r="G252" s="13"/>
      <c r="H252" s="202">
        <v>60.637</v>
      </c>
      <c r="I252" s="203"/>
      <c r="J252" s="13"/>
      <c r="K252" s="13"/>
      <c r="L252" s="198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0" t="s">
        <v>469</v>
      </c>
      <c r="AU252" s="200" t="s">
        <v>101</v>
      </c>
      <c r="AV252" s="13" t="s">
        <v>76</v>
      </c>
      <c r="AW252" s="13" t="s">
        <v>4</v>
      </c>
      <c r="AX252" s="13" t="s">
        <v>79</v>
      </c>
      <c r="AY252" s="200" t="s">
        <v>458</v>
      </c>
    </row>
    <row r="253" s="2" customFormat="1" ht="24.15" customHeight="1">
      <c r="A253" s="41"/>
      <c r="B253" s="179"/>
      <c r="C253" s="180" t="s">
        <v>711</v>
      </c>
      <c r="D253" s="180" t="s">
        <v>462</v>
      </c>
      <c r="E253" s="181" t="s">
        <v>1813</v>
      </c>
      <c r="F253" s="182" t="s">
        <v>1814</v>
      </c>
      <c r="G253" s="183" t="s">
        <v>140</v>
      </c>
      <c r="H253" s="184">
        <v>33.899999999999999</v>
      </c>
      <c r="I253" s="185"/>
      <c r="J253" s="186">
        <f>ROUND(I253*H253,2)</f>
        <v>0</v>
      </c>
      <c r="K253" s="182" t="s">
        <v>465</v>
      </c>
      <c r="L253" s="42"/>
      <c r="M253" s="187" t="s">
        <v>3</v>
      </c>
      <c r="N253" s="188" t="s">
        <v>43</v>
      </c>
      <c r="O253" s="75"/>
      <c r="P253" s="189">
        <f>O253*H253</f>
        <v>0</v>
      </c>
      <c r="Q253" s="189">
        <v>0.00039825</v>
      </c>
      <c r="R253" s="189">
        <f>Q253*H253</f>
        <v>0.013500675</v>
      </c>
      <c r="S253" s="189">
        <v>0</v>
      </c>
      <c r="T253" s="19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191" t="s">
        <v>567</v>
      </c>
      <c r="AT253" s="191" t="s">
        <v>462</v>
      </c>
      <c r="AU253" s="191" t="s">
        <v>101</v>
      </c>
      <c r="AY253" s="22" t="s">
        <v>458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22" t="s">
        <v>79</v>
      </c>
      <c r="BK253" s="192">
        <f>ROUND(I253*H253,2)</f>
        <v>0</v>
      </c>
      <c r="BL253" s="22" t="s">
        <v>567</v>
      </c>
      <c r="BM253" s="191" t="s">
        <v>5523</v>
      </c>
    </row>
    <row r="254" s="2" customFormat="1">
      <c r="A254" s="41"/>
      <c r="B254" s="42"/>
      <c r="C254" s="41"/>
      <c r="D254" s="193" t="s">
        <v>467</v>
      </c>
      <c r="E254" s="41"/>
      <c r="F254" s="194" t="s">
        <v>1816</v>
      </c>
      <c r="G254" s="41"/>
      <c r="H254" s="41"/>
      <c r="I254" s="195"/>
      <c r="J254" s="41"/>
      <c r="K254" s="41"/>
      <c r="L254" s="42"/>
      <c r="M254" s="196"/>
      <c r="N254" s="197"/>
      <c r="O254" s="75"/>
      <c r="P254" s="75"/>
      <c r="Q254" s="75"/>
      <c r="R254" s="75"/>
      <c r="S254" s="75"/>
      <c r="T254" s="76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2" t="s">
        <v>467</v>
      </c>
      <c r="AU254" s="22" t="s">
        <v>101</v>
      </c>
    </row>
    <row r="255" s="13" customFormat="1">
      <c r="A255" s="13"/>
      <c r="B255" s="198"/>
      <c r="C255" s="13"/>
      <c r="D255" s="199" t="s">
        <v>469</v>
      </c>
      <c r="E255" s="200" t="s">
        <v>3</v>
      </c>
      <c r="F255" s="201" t="s">
        <v>224</v>
      </c>
      <c r="G255" s="13"/>
      <c r="H255" s="202">
        <v>33.899999999999999</v>
      </c>
      <c r="I255" s="203"/>
      <c r="J255" s="13"/>
      <c r="K255" s="13"/>
      <c r="L255" s="198"/>
      <c r="M255" s="204"/>
      <c r="N255" s="205"/>
      <c r="O255" s="205"/>
      <c r="P255" s="205"/>
      <c r="Q255" s="205"/>
      <c r="R255" s="205"/>
      <c r="S255" s="205"/>
      <c r="T255" s="20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00" t="s">
        <v>469</v>
      </c>
      <c r="AU255" s="200" t="s">
        <v>101</v>
      </c>
      <c r="AV255" s="13" t="s">
        <v>76</v>
      </c>
      <c r="AW255" s="13" t="s">
        <v>33</v>
      </c>
      <c r="AX255" s="13" t="s">
        <v>72</v>
      </c>
      <c r="AY255" s="200" t="s">
        <v>458</v>
      </c>
    </row>
    <row r="256" s="15" customFormat="1">
      <c r="A256" s="15"/>
      <c r="B256" s="215"/>
      <c r="C256" s="15"/>
      <c r="D256" s="199" t="s">
        <v>469</v>
      </c>
      <c r="E256" s="216" t="s">
        <v>3</v>
      </c>
      <c r="F256" s="217" t="s">
        <v>497</v>
      </c>
      <c r="G256" s="15"/>
      <c r="H256" s="218">
        <v>33.899999999999999</v>
      </c>
      <c r="I256" s="219"/>
      <c r="J256" s="15"/>
      <c r="K256" s="15"/>
      <c r="L256" s="215"/>
      <c r="M256" s="220"/>
      <c r="N256" s="221"/>
      <c r="O256" s="221"/>
      <c r="P256" s="221"/>
      <c r="Q256" s="221"/>
      <c r="R256" s="221"/>
      <c r="S256" s="221"/>
      <c r="T256" s="222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16" t="s">
        <v>469</v>
      </c>
      <c r="AU256" s="216" t="s">
        <v>101</v>
      </c>
      <c r="AV256" s="15" t="s">
        <v>104</v>
      </c>
      <c r="AW256" s="15" t="s">
        <v>33</v>
      </c>
      <c r="AX256" s="15" t="s">
        <v>79</v>
      </c>
      <c r="AY256" s="216" t="s">
        <v>458</v>
      </c>
    </row>
    <row r="257" s="2" customFormat="1" ht="24.15" customHeight="1">
      <c r="A257" s="41"/>
      <c r="B257" s="179"/>
      <c r="C257" s="180" t="s">
        <v>716</v>
      </c>
      <c r="D257" s="180" t="s">
        <v>462</v>
      </c>
      <c r="E257" s="181" t="s">
        <v>1819</v>
      </c>
      <c r="F257" s="182" t="s">
        <v>1820</v>
      </c>
      <c r="G257" s="183" t="s">
        <v>140</v>
      </c>
      <c r="H257" s="184">
        <v>67.162000000000006</v>
      </c>
      <c r="I257" s="185"/>
      <c r="J257" s="186">
        <f>ROUND(I257*H257,2)</f>
        <v>0</v>
      </c>
      <c r="K257" s="182" t="s">
        <v>465</v>
      </c>
      <c r="L257" s="42"/>
      <c r="M257" s="187" t="s">
        <v>3</v>
      </c>
      <c r="N257" s="188" t="s">
        <v>43</v>
      </c>
      <c r="O257" s="75"/>
      <c r="P257" s="189">
        <f>O257*H257</f>
        <v>0</v>
      </c>
      <c r="Q257" s="189">
        <v>0.00039825</v>
      </c>
      <c r="R257" s="189">
        <f>Q257*H257</f>
        <v>0.026747266500000002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567</v>
      </c>
      <c r="AT257" s="191" t="s">
        <v>462</v>
      </c>
      <c r="AU257" s="191" t="s">
        <v>101</v>
      </c>
      <c r="AY257" s="22" t="s">
        <v>458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79</v>
      </c>
      <c r="BK257" s="192">
        <f>ROUND(I257*H257,2)</f>
        <v>0</v>
      </c>
      <c r="BL257" s="22" t="s">
        <v>567</v>
      </c>
      <c r="BM257" s="191" t="s">
        <v>5524</v>
      </c>
    </row>
    <row r="258" s="2" customFormat="1">
      <c r="A258" s="41"/>
      <c r="B258" s="42"/>
      <c r="C258" s="41"/>
      <c r="D258" s="193" t="s">
        <v>467</v>
      </c>
      <c r="E258" s="41"/>
      <c r="F258" s="194" t="s">
        <v>1822</v>
      </c>
      <c r="G258" s="41"/>
      <c r="H258" s="41"/>
      <c r="I258" s="195"/>
      <c r="J258" s="41"/>
      <c r="K258" s="41"/>
      <c r="L258" s="42"/>
      <c r="M258" s="196"/>
      <c r="N258" s="197"/>
      <c r="O258" s="75"/>
      <c r="P258" s="75"/>
      <c r="Q258" s="75"/>
      <c r="R258" s="75"/>
      <c r="S258" s="75"/>
      <c r="T258" s="76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2" t="s">
        <v>467</v>
      </c>
      <c r="AU258" s="22" t="s">
        <v>101</v>
      </c>
    </row>
    <row r="259" s="13" customFormat="1">
      <c r="A259" s="13"/>
      <c r="B259" s="198"/>
      <c r="C259" s="13"/>
      <c r="D259" s="199" t="s">
        <v>469</v>
      </c>
      <c r="E259" s="200" t="s">
        <v>3</v>
      </c>
      <c r="F259" s="201" t="s">
        <v>230</v>
      </c>
      <c r="G259" s="13"/>
      <c r="H259" s="202">
        <v>67.162000000000006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469</v>
      </c>
      <c r="AU259" s="200" t="s">
        <v>101</v>
      </c>
      <c r="AV259" s="13" t="s">
        <v>76</v>
      </c>
      <c r="AW259" s="13" t="s">
        <v>33</v>
      </c>
      <c r="AX259" s="13" t="s">
        <v>79</v>
      </c>
      <c r="AY259" s="200" t="s">
        <v>458</v>
      </c>
    </row>
    <row r="260" s="2" customFormat="1" ht="49.05" customHeight="1">
      <c r="A260" s="41"/>
      <c r="B260" s="179"/>
      <c r="C260" s="223" t="s">
        <v>723</v>
      </c>
      <c r="D260" s="223" t="s">
        <v>562</v>
      </c>
      <c r="E260" s="224" t="s">
        <v>5525</v>
      </c>
      <c r="F260" s="225" t="s">
        <v>5526</v>
      </c>
      <c r="G260" s="226" t="s">
        <v>140</v>
      </c>
      <c r="H260" s="227">
        <v>117.737</v>
      </c>
      <c r="I260" s="228"/>
      <c r="J260" s="229">
        <f>ROUND(I260*H260,2)</f>
        <v>0</v>
      </c>
      <c r="K260" s="225" t="s">
        <v>465</v>
      </c>
      <c r="L260" s="230"/>
      <c r="M260" s="231" t="s">
        <v>3</v>
      </c>
      <c r="N260" s="232" t="s">
        <v>43</v>
      </c>
      <c r="O260" s="75"/>
      <c r="P260" s="189">
        <f>O260*H260</f>
        <v>0</v>
      </c>
      <c r="Q260" s="189">
        <v>0.0053</v>
      </c>
      <c r="R260" s="189">
        <f>Q260*H260</f>
        <v>0.62400610000000001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667</v>
      </c>
      <c r="AT260" s="191" t="s">
        <v>562</v>
      </c>
      <c r="AU260" s="191" t="s">
        <v>101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567</v>
      </c>
      <c r="BM260" s="191" t="s">
        <v>5527</v>
      </c>
    </row>
    <row r="261" s="13" customFormat="1">
      <c r="A261" s="13"/>
      <c r="B261" s="198"/>
      <c r="C261" s="13"/>
      <c r="D261" s="199" t="s">
        <v>469</v>
      </c>
      <c r="E261" s="200" t="s">
        <v>3</v>
      </c>
      <c r="F261" s="201" t="s">
        <v>5528</v>
      </c>
      <c r="G261" s="13"/>
      <c r="H261" s="202">
        <v>101.062</v>
      </c>
      <c r="I261" s="203"/>
      <c r="J261" s="13"/>
      <c r="K261" s="13"/>
      <c r="L261" s="198"/>
      <c r="M261" s="204"/>
      <c r="N261" s="205"/>
      <c r="O261" s="205"/>
      <c r="P261" s="205"/>
      <c r="Q261" s="205"/>
      <c r="R261" s="205"/>
      <c r="S261" s="205"/>
      <c r="T261" s="20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0" t="s">
        <v>469</v>
      </c>
      <c r="AU261" s="200" t="s">
        <v>101</v>
      </c>
      <c r="AV261" s="13" t="s">
        <v>76</v>
      </c>
      <c r="AW261" s="13" t="s">
        <v>33</v>
      </c>
      <c r="AX261" s="13" t="s">
        <v>79</v>
      </c>
      <c r="AY261" s="200" t="s">
        <v>458</v>
      </c>
    </row>
    <row r="262" s="13" customFormat="1">
      <c r="A262" s="13"/>
      <c r="B262" s="198"/>
      <c r="C262" s="13"/>
      <c r="D262" s="199" t="s">
        <v>469</v>
      </c>
      <c r="E262" s="13"/>
      <c r="F262" s="201" t="s">
        <v>5529</v>
      </c>
      <c r="G262" s="13"/>
      <c r="H262" s="202">
        <v>117.737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469</v>
      </c>
      <c r="AU262" s="200" t="s">
        <v>101</v>
      </c>
      <c r="AV262" s="13" t="s">
        <v>76</v>
      </c>
      <c r="AW262" s="13" t="s">
        <v>4</v>
      </c>
      <c r="AX262" s="13" t="s">
        <v>79</v>
      </c>
      <c r="AY262" s="200" t="s">
        <v>458</v>
      </c>
    </row>
    <row r="263" s="12" customFormat="1" ht="22.8" customHeight="1">
      <c r="A263" s="12"/>
      <c r="B263" s="166"/>
      <c r="C263" s="12"/>
      <c r="D263" s="167" t="s">
        <v>71</v>
      </c>
      <c r="E263" s="177" t="s">
        <v>2640</v>
      </c>
      <c r="F263" s="177" t="s">
        <v>2641</v>
      </c>
      <c r="G263" s="12"/>
      <c r="H263" s="12"/>
      <c r="I263" s="169"/>
      <c r="J263" s="178">
        <f>BK263</f>
        <v>0</v>
      </c>
      <c r="K263" s="12"/>
      <c r="L263" s="166"/>
      <c r="M263" s="171"/>
      <c r="N263" s="172"/>
      <c r="O263" s="172"/>
      <c r="P263" s="173">
        <f>SUM(P264:P269)</f>
        <v>0</v>
      </c>
      <c r="Q263" s="172"/>
      <c r="R263" s="173">
        <f>SUM(R264:R269)</f>
        <v>0.67583999999999989</v>
      </c>
      <c r="S263" s="172"/>
      <c r="T263" s="174">
        <f>SUM(T264:T269)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67" t="s">
        <v>76</v>
      </c>
      <c r="AT263" s="175" t="s">
        <v>71</v>
      </c>
      <c r="AU263" s="175" t="s">
        <v>79</v>
      </c>
      <c r="AY263" s="167" t="s">
        <v>458</v>
      </c>
      <c r="BK263" s="176">
        <f>SUM(BK264:BK269)</f>
        <v>0</v>
      </c>
    </row>
    <row r="264" s="2" customFormat="1" ht="24.15" customHeight="1">
      <c r="A264" s="41"/>
      <c r="B264" s="179"/>
      <c r="C264" s="180" t="s">
        <v>728</v>
      </c>
      <c r="D264" s="180" t="s">
        <v>462</v>
      </c>
      <c r="E264" s="181" t="s">
        <v>5530</v>
      </c>
      <c r="F264" s="182" t="s">
        <v>5531</v>
      </c>
      <c r="G264" s="183" t="s">
        <v>694</v>
      </c>
      <c r="H264" s="184">
        <v>22</v>
      </c>
      <c r="I264" s="185"/>
      <c r="J264" s="186">
        <f>ROUND(I264*H264,2)</f>
        <v>0</v>
      </c>
      <c r="K264" s="182" t="s">
        <v>465</v>
      </c>
      <c r="L264" s="42"/>
      <c r="M264" s="187" t="s">
        <v>3</v>
      </c>
      <c r="N264" s="188" t="s">
        <v>43</v>
      </c>
      <c r="O264" s="75"/>
      <c r="P264" s="189">
        <f>O264*H264</f>
        <v>0</v>
      </c>
      <c r="Q264" s="189">
        <v>0.00072000000000000005</v>
      </c>
      <c r="R264" s="189">
        <f>Q264*H264</f>
        <v>0.01584</v>
      </c>
      <c r="S264" s="189">
        <v>0</v>
      </c>
      <c r="T264" s="190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91" t="s">
        <v>567</v>
      </c>
      <c r="AT264" s="191" t="s">
        <v>462</v>
      </c>
      <c r="AU264" s="191" t="s">
        <v>76</v>
      </c>
      <c r="AY264" s="22" t="s">
        <v>458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22" t="s">
        <v>79</v>
      </c>
      <c r="BK264" s="192">
        <f>ROUND(I264*H264,2)</f>
        <v>0</v>
      </c>
      <c r="BL264" s="22" t="s">
        <v>567</v>
      </c>
      <c r="BM264" s="191" t="s">
        <v>5532</v>
      </c>
    </row>
    <row r="265" s="2" customFormat="1">
      <c r="A265" s="41"/>
      <c r="B265" s="42"/>
      <c r="C265" s="41"/>
      <c r="D265" s="193" t="s">
        <v>467</v>
      </c>
      <c r="E265" s="41"/>
      <c r="F265" s="194" t="s">
        <v>5533</v>
      </c>
      <c r="G265" s="41"/>
      <c r="H265" s="41"/>
      <c r="I265" s="195"/>
      <c r="J265" s="41"/>
      <c r="K265" s="41"/>
      <c r="L265" s="42"/>
      <c r="M265" s="196"/>
      <c r="N265" s="197"/>
      <c r="O265" s="75"/>
      <c r="P265" s="75"/>
      <c r="Q265" s="75"/>
      <c r="R265" s="75"/>
      <c r="S265" s="75"/>
      <c r="T265" s="76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2" t="s">
        <v>467</v>
      </c>
      <c r="AU265" s="22" t="s">
        <v>76</v>
      </c>
    </row>
    <row r="266" s="13" customFormat="1">
      <c r="A266" s="13"/>
      <c r="B266" s="198"/>
      <c r="C266" s="13"/>
      <c r="D266" s="199" t="s">
        <v>469</v>
      </c>
      <c r="E266" s="200" t="s">
        <v>3</v>
      </c>
      <c r="F266" s="201" t="s">
        <v>5534</v>
      </c>
      <c r="G266" s="13"/>
      <c r="H266" s="202">
        <v>22</v>
      </c>
      <c r="I266" s="203"/>
      <c r="J266" s="13"/>
      <c r="K266" s="13"/>
      <c r="L266" s="198"/>
      <c r="M266" s="204"/>
      <c r="N266" s="205"/>
      <c r="O266" s="205"/>
      <c r="P266" s="205"/>
      <c r="Q266" s="205"/>
      <c r="R266" s="205"/>
      <c r="S266" s="205"/>
      <c r="T266" s="20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0" t="s">
        <v>469</v>
      </c>
      <c r="AU266" s="200" t="s">
        <v>76</v>
      </c>
      <c r="AV266" s="13" t="s">
        <v>76</v>
      </c>
      <c r="AW266" s="13" t="s">
        <v>33</v>
      </c>
      <c r="AX266" s="13" t="s">
        <v>79</v>
      </c>
      <c r="AY266" s="200" t="s">
        <v>458</v>
      </c>
    </row>
    <row r="267" s="2" customFormat="1" ht="24.15" customHeight="1">
      <c r="A267" s="41"/>
      <c r="B267" s="179"/>
      <c r="C267" s="223" t="s">
        <v>734</v>
      </c>
      <c r="D267" s="223" t="s">
        <v>562</v>
      </c>
      <c r="E267" s="224" t="s">
        <v>2650</v>
      </c>
      <c r="F267" s="225" t="s">
        <v>5535</v>
      </c>
      <c r="G267" s="226" t="s">
        <v>694</v>
      </c>
      <c r="H267" s="227">
        <v>22</v>
      </c>
      <c r="I267" s="228"/>
      <c r="J267" s="229">
        <f>ROUND(I267*H267,2)</f>
        <v>0</v>
      </c>
      <c r="K267" s="225" t="s">
        <v>465</v>
      </c>
      <c r="L267" s="230"/>
      <c r="M267" s="231" t="s">
        <v>3</v>
      </c>
      <c r="N267" s="232" t="s">
        <v>43</v>
      </c>
      <c r="O267" s="75"/>
      <c r="P267" s="189">
        <f>O267*H267</f>
        <v>0</v>
      </c>
      <c r="Q267" s="189">
        <v>0.029999999999999999</v>
      </c>
      <c r="R267" s="189">
        <f>Q267*H267</f>
        <v>0.65999999999999992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667</v>
      </c>
      <c r="AT267" s="191" t="s">
        <v>562</v>
      </c>
      <c r="AU267" s="191" t="s">
        <v>76</v>
      </c>
      <c r="AY267" s="22" t="s">
        <v>458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79</v>
      </c>
      <c r="BK267" s="192">
        <f>ROUND(I267*H267,2)</f>
        <v>0</v>
      </c>
      <c r="BL267" s="22" t="s">
        <v>567</v>
      </c>
      <c r="BM267" s="191" t="s">
        <v>5536</v>
      </c>
    </row>
    <row r="268" s="2" customFormat="1" ht="49.05" customHeight="1">
      <c r="A268" s="41"/>
      <c r="B268" s="179"/>
      <c r="C268" s="180" t="s">
        <v>737</v>
      </c>
      <c r="D268" s="180" t="s">
        <v>462</v>
      </c>
      <c r="E268" s="181" t="s">
        <v>5537</v>
      </c>
      <c r="F268" s="182" t="s">
        <v>5538</v>
      </c>
      <c r="G268" s="183" t="s">
        <v>548</v>
      </c>
      <c r="H268" s="184">
        <v>0.67600000000000005</v>
      </c>
      <c r="I268" s="185"/>
      <c r="J268" s="186">
        <f>ROUND(I268*H268,2)</f>
        <v>0</v>
      </c>
      <c r="K268" s="182" t="s">
        <v>465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567</v>
      </c>
      <c r="AT268" s="191" t="s">
        <v>462</v>
      </c>
      <c r="AU268" s="191" t="s">
        <v>76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567</v>
      </c>
      <c r="BM268" s="191" t="s">
        <v>5539</v>
      </c>
    </row>
    <row r="269" s="2" customFormat="1">
      <c r="A269" s="41"/>
      <c r="B269" s="42"/>
      <c r="C269" s="41"/>
      <c r="D269" s="193" t="s">
        <v>467</v>
      </c>
      <c r="E269" s="41"/>
      <c r="F269" s="194" t="s">
        <v>5540</v>
      </c>
      <c r="G269" s="41"/>
      <c r="H269" s="41"/>
      <c r="I269" s="195"/>
      <c r="J269" s="41"/>
      <c r="K269" s="41"/>
      <c r="L269" s="42"/>
      <c r="M269" s="251"/>
      <c r="N269" s="252"/>
      <c r="O269" s="253"/>
      <c r="P269" s="253"/>
      <c r="Q269" s="253"/>
      <c r="R269" s="253"/>
      <c r="S269" s="253"/>
      <c r="T269" s="254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2" t="s">
        <v>467</v>
      </c>
      <c r="AU269" s="22" t="s">
        <v>76</v>
      </c>
    </row>
    <row r="270" s="2" customFormat="1" ht="6.96" customHeight="1">
      <c r="A270" s="41"/>
      <c r="B270" s="58"/>
      <c r="C270" s="59"/>
      <c r="D270" s="59"/>
      <c r="E270" s="59"/>
      <c r="F270" s="59"/>
      <c r="G270" s="59"/>
      <c r="H270" s="59"/>
      <c r="I270" s="59"/>
      <c r="J270" s="59"/>
      <c r="K270" s="59"/>
      <c r="L270" s="42"/>
      <c r="M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</row>
  </sheetData>
  <autoFilter ref="C95:K269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hyperlinks>
    <hyperlink ref="F101" r:id="rId1" display="https://podminky.urs.cz/item/CS_URS_2024_02/121151103"/>
    <hyperlink ref="F104" r:id="rId2" display="https://podminky.urs.cz/item/CS_URS_2024_02/162251102"/>
    <hyperlink ref="F108" r:id="rId3" display="https://podminky.urs.cz/item/CS_URS_2024_02/167151111"/>
    <hyperlink ref="F110" r:id="rId4" display="https://podminky.urs.cz/item/CS_URS_2024_02/181351003"/>
    <hyperlink ref="F113" r:id="rId5" display="https://podminky.urs.cz/item/CS_URS_2024_02/131251104"/>
    <hyperlink ref="F122" r:id="rId6" display="https://podminky.urs.cz/item/CS_URS_2024_02/132212131"/>
    <hyperlink ref="F125" r:id="rId7" display="https://podminky.urs.cz/item/CS_URS_2024_02/132212221"/>
    <hyperlink ref="F130" r:id="rId8" display="https://podminky.urs.cz/item/CS_URS_2024_02/174111101"/>
    <hyperlink ref="F141" r:id="rId9" display="https://podminky.urs.cz/item/CS_URS_2024_02/162251102"/>
    <hyperlink ref="F143" r:id="rId10" display="https://podminky.urs.cz/item/CS_URS_2024_02/167151111"/>
    <hyperlink ref="F146" r:id="rId11" display="https://podminky.urs.cz/item/CS_URS_2024_02/162751117"/>
    <hyperlink ref="F153" r:id="rId12" display="https://podminky.urs.cz/item/CS_URS_2024_02/162751119"/>
    <hyperlink ref="F156" r:id="rId13" display="https://podminky.urs.cz/item/CS_URS_2024_02/997013873"/>
    <hyperlink ref="F161" r:id="rId14" display="https://podminky.urs.cz/item/CS_URS_2024_02/631311123"/>
    <hyperlink ref="F165" r:id="rId15" display="https://podminky.urs.cz/item/CS_URS_2024_02/631319012"/>
    <hyperlink ref="F168" r:id="rId16" display="https://podminky.urs.cz/item/CS_URS_2024_02/311322611"/>
    <hyperlink ref="F174" r:id="rId17" display="https://podminky.urs.cz/item/CS_URS_2024_02/311351121"/>
    <hyperlink ref="F181" r:id="rId18" display="https://podminky.urs.cz/item/CS_URS_2024_02/311351122"/>
    <hyperlink ref="F183" r:id="rId19" display="https://podminky.urs.cz/item/CS_URS_2024_02/311361821"/>
    <hyperlink ref="F187" r:id="rId20" display="https://podminky.urs.cz/item/CS_URS_2024_02/313351911"/>
    <hyperlink ref="F197" r:id="rId21" display="https://podminky.urs.cz/item/CS_URS_2024_02/783813101"/>
    <hyperlink ref="F199" r:id="rId22" display="https://podminky.urs.cz/item/CS_URS_2024_02/612111001"/>
    <hyperlink ref="F202" r:id="rId23" display="https://podminky.urs.cz/item/CS_URS_2024_02/273322611"/>
    <hyperlink ref="F207" r:id="rId24" display="https://podminky.urs.cz/item/CS_URS_2024_02/273351121"/>
    <hyperlink ref="F212" r:id="rId25" display="https://podminky.urs.cz/item/CS_URS_2024_02/273351122"/>
    <hyperlink ref="F214" r:id="rId26" display="https://podminky.urs.cz/item/CS_URS_2024_02/273361821"/>
    <hyperlink ref="F221" r:id="rId27" display="https://podminky.urs.cz/item/CS_URS_2024_02/175111101"/>
    <hyperlink ref="F227" r:id="rId28" display="https://podminky.urs.cz/item/CS_URS_2024_02/211971121"/>
    <hyperlink ref="F232" r:id="rId29" display="https://podminky.urs.cz/item/CS_URS_2024_02/212312111"/>
    <hyperlink ref="F235" r:id="rId30" display="https://podminky.urs.cz/item/CS_URS_2024_02/212755214"/>
    <hyperlink ref="F239" r:id="rId31" display="https://podminky.urs.cz/item/CS_URS_2024_02/998011001"/>
    <hyperlink ref="F243" r:id="rId32" display="https://podminky.urs.cz/item/CS_URS_2024_02/998711101"/>
    <hyperlink ref="F246" r:id="rId33" display="https://podminky.urs.cz/item/CS_URS_2024_02/711111001"/>
    <hyperlink ref="F249" r:id="rId34" display="https://podminky.urs.cz/item/CS_URS_2024_02/711112001"/>
    <hyperlink ref="F254" r:id="rId35" display="https://podminky.urs.cz/item/CS_URS_2024_02/711141559"/>
    <hyperlink ref="F258" r:id="rId36" display="https://podminky.urs.cz/item/CS_URS_2024_02/711142559"/>
    <hyperlink ref="F265" r:id="rId37" display="https://podminky.urs.cz/item/CS_URS_2024_02/767163223"/>
    <hyperlink ref="F269" r:id="rId38" display="https://podminky.urs.cz/item/CS_URS_2024_02/998767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2ed30507bde5883a590afdf1d5d9dc6b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742aaa7823a2d6ff6b23df8dd4790bc2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Odkaz xmlns="d4cc1580-2a65-4676-bc43-8335e1d94486">
      <Url xsi:nil="true"/>
      <Description xsi:nil="true"/>
    </Odkaz>
    <DATE xmlns="d4cc1580-2a65-4676-bc43-8335e1d94486" xsi:nil="true"/>
    <lcf76f155ced4ddcb4097134ff3c332f xmlns="d4cc1580-2a65-4676-bc43-8335e1d944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F286C6-B2BA-4703-9071-63480F172D91}"/>
</file>

<file path=customXml/itemProps2.xml><?xml version="1.0" encoding="utf-8"?>
<ds:datastoreItem xmlns:ds="http://schemas.openxmlformats.org/officeDocument/2006/customXml" ds:itemID="{A917E9AA-B85C-43F5-8572-3618A6B17FCD}"/>
</file>

<file path=customXml/itemProps3.xml><?xml version="1.0" encoding="utf-8"?>
<ds:datastoreItem xmlns:ds="http://schemas.openxmlformats.org/officeDocument/2006/customXml" ds:itemID="{5FD55BAB-8DE9-4BFB-82DF-89E2BF2E93CD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Hrdlička</dc:creator>
  <cp:lastModifiedBy>Tomáš Hrdlička</cp:lastModifiedBy>
  <dcterms:created xsi:type="dcterms:W3CDTF">2025-07-22T09:18:45Z</dcterms:created>
  <dcterms:modified xsi:type="dcterms:W3CDTF">2025-07-22T09:20:27Z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</Properties>
</file>